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F83701FF-CFC8-4A92-AF30-1342F23FCDC6}" xr6:coauthVersionLast="41" xr6:coauthVersionMax="41" xr10:uidLastSave="{00000000-0000-0000-0000-000000000000}"/>
  <bookViews>
    <workbookView xWindow="1152" yWindow="972" windowWidth="21552" windowHeight="11988" activeTab="2" xr2:uid="{00000000-000D-0000-FFFF-FFFF00000000}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5" i="13" l="1"/>
  <c r="BR5" i="13"/>
  <c r="BQ5" i="13"/>
  <c r="C4" i="12"/>
  <c r="M4" i="12" l="1"/>
  <c r="BS4" i="13"/>
  <c r="BR4" i="13"/>
  <c r="BQ4" i="13"/>
  <c r="BS3" i="13"/>
  <c r="BR3" i="13"/>
  <c r="BQ3" i="13"/>
  <c r="M5" i="12"/>
  <c r="N3" i="12"/>
  <c r="M3" i="12"/>
  <c r="L3" i="12"/>
  <c r="G3" i="12"/>
  <c r="K3" i="12" s="1"/>
  <c r="S5" i="7"/>
  <c r="R4" i="7"/>
  <c r="Q4" i="7"/>
  <c r="P4" i="7"/>
  <c r="O4" i="7"/>
  <c r="N4" i="7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R344" i="13" l="1"/>
  <c r="BR340" i="13"/>
  <c r="BR336" i="13"/>
  <c r="BR332" i="13"/>
  <c r="BR328" i="13"/>
  <c r="BR324" i="13"/>
  <c r="BR320" i="13"/>
  <c r="BR316" i="13"/>
  <c r="BR312" i="13"/>
  <c r="BR308" i="13"/>
  <c r="BR304" i="13"/>
  <c r="BR300" i="13"/>
  <c r="BR296" i="13"/>
  <c r="BR292" i="13"/>
  <c r="BR288" i="13"/>
  <c r="BR284" i="13"/>
  <c r="BR280" i="13"/>
  <c r="BR276" i="13"/>
  <c r="BR272" i="13"/>
  <c r="BR268" i="13"/>
  <c r="BR264" i="13"/>
  <c r="BR260" i="13"/>
  <c r="BR256" i="13"/>
  <c r="BR252" i="13"/>
  <c r="BR248" i="13"/>
  <c r="BR244" i="13"/>
  <c r="BR240" i="13"/>
  <c r="BR236" i="13"/>
  <c r="BR232" i="13"/>
  <c r="BR228" i="13"/>
  <c r="BR224" i="13"/>
  <c r="BR220" i="13"/>
  <c r="BR216" i="13"/>
  <c r="BR212" i="13"/>
  <c r="BR208" i="13"/>
  <c r="BR204" i="13"/>
  <c r="BR200" i="13"/>
  <c r="BR196" i="13"/>
  <c r="BR192" i="13"/>
  <c r="BR188" i="13"/>
  <c r="BR184" i="13"/>
  <c r="BR180" i="13"/>
  <c r="BR176" i="13"/>
  <c r="BR172" i="13"/>
  <c r="BR168" i="13"/>
  <c r="BR164" i="13"/>
  <c r="BR160" i="13"/>
  <c r="BR156" i="13"/>
  <c r="BR152" i="13"/>
  <c r="BR148" i="13"/>
  <c r="BR144" i="13"/>
  <c r="BR140" i="13"/>
  <c r="BR136" i="13"/>
  <c r="BR132" i="13"/>
  <c r="BR128" i="13"/>
  <c r="BR124" i="13"/>
  <c r="BR120" i="13"/>
  <c r="BR116" i="13"/>
  <c r="BR112" i="13"/>
  <c r="BR108" i="13"/>
  <c r="BR104" i="13"/>
  <c r="BR100" i="13"/>
  <c r="BR96" i="13"/>
  <c r="BR92" i="13"/>
  <c r="BR88" i="13"/>
  <c r="BR84" i="13"/>
  <c r="BR80" i="13"/>
  <c r="BR76" i="13"/>
  <c r="BR72" i="13"/>
  <c r="BR68" i="13"/>
  <c r="BR64" i="13"/>
  <c r="BR60" i="13"/>
  <c r="BR56" i="13"/>
  <c r="BR52" i="13"/>
  <c r="BR48" i="13"/>
  <c r="BR44" i="13"/>
  <c r="BR40" i="13"/>
  <c r="BR36" i="13"/>
  <c r="BR32" i="13"/>
  <c r="BR28" i="13"/>
  <c r="BR24" i="13"/>
  <c r="BR20" i="13"/>
  <c r="BR16" i="13"/>
  <c r="BR12" i="13"/>
  <c r="BR8" i="13"/>
  <c r="BR343" i="13"/>
  <c r="BR339" i="13"/>
  <c r="BR335" i="13"/>
  <c r="BR331" i="13"/>
  <c r="BR327" i="13"/>
  <c r="BR323" i="13"/>
  <c r="BR319" i="13"/>
  <c r="BR315" i="13"/>
  <c r="BR311" i="13"/>
  <c r="BR307" i="13"/>
  <c r="BR303" i="13"/>
  <c r="BR299" i="13"/>
  <c r="BR295" i="13"/>
  <c r="BR291" i="13"/>
  <c r="BR287" i="13"/>
  <c r="BR283" i="13"/>
  <c r="BR279" i="13"/>
  <c r="BR275" i="13"/>
  <c r="BR271" i="13"/>
  <c r="BR267" i="13"/>
  <c r="BR263" i="13"/>
  <c r="BR259" i="13"/>
  <c r="BR255" i="13"/>
  <c r="BR251" i="13"/>
  <c r="BR247" i="13"/>
  <c r="BR243" i="13"/>
  <c r="BR239" i="13"/>
  <c r="BR235" i="13"/>
  <c r="BR231" i="13"/>
  <c r="BR227" i="13"/>
  <c r="BR223" i="13"/>
  <c r="BR219" i="13"/>
  <c r="BR215" i="13"/>
  <c r="BR211" i="13"/>
  <c r="BR207" i="13"/>
  <c r="BR203" i="13"/>
  <c r="BR199" i="13"/>
  <c r="BR195" i="13"/>
  <c r="BR191" i="13"/>
  <c r="BR187" i="13"/>
  <c r="BR183" i="13"/>
  <c r="BR179" i="13"/>
  <c r="BR175" i="13"/>
  <c r="BR171" i="13"/>
  <c r="BR167" i="13"/>
  <c r="BR163" i="13"/>
  <c r="BR159" i="13"/>
  <c r="BR155" i="13"/>
  <c r="BR151" i="13"/>
  <c r="BR147" i="13"/>
  <c r="BR143" i="13"/>
  <c r="BR139" i="13"/>
  <c r="BR135" i="13"/>
  <c r="BR131" i="13"/>
  <c r="BR127" i="13"/>
  <c r="BR123" i="13"/>
  <c r="BR119" i="13"/>
  <c r="BR115" i="13"/>
  <c r="BR111" i="13"/>
  <c r="BR107" i="13"/>
  <c r="BR103" i="13"/>
  <c r="BR99" i="13"/>
  <c r="BR95" i="13"/>
  <c r="BR91" i="13"/>
  <c r="BR87" i="13"/>
  <c r="BR83" i="13"/>
  <c r="BR79" i="13"/>
  <c r="BR75" i="13"/>
  <c r="BR71" i="13"/>
  <c r="BR67" i="13"/>
  <c r="BR63" i="13"/>
  <c r="BR59" i="13"/>
  <c r="BR55" i="13"/>
  <c r="BR51" i="13"/>
  <c r="BR47" i="13"/>
  <c r="BR43" i="13"/>
  <c r="BR39" i="13"/>
  <c r="BR35" i="13"/>
  <c r="BR31" i="13"/>
  <c r="BR27" i="13"/>
  <c r="BR23" i="13"/>
  <c r="BR19" i="13"/>
  <c r="BR15" i="13"/>
  <c r="BR11" i="13"/>
  <c r="BR7" i="13"/>
  <c r="BR342" i="13"/>
  <c r="BR334" i="13"/>
  <c r="BR326" i="13"/>
  <c r="BR318" i="13"/>
  <c r="BR310" i="13"/>
  <c r="BR302" i="13"/>
  <c r="BR294" i="13"/>
  <c r="BR286" i="13"/>
  <c r="BR278" i="13"/>
  <c r="BR270" i="13"/>
  <c r="BR262" i="13"/>
  <c r="BR254" i="13"/>
  <c r="BR246" i="13"/>
  <c r="BR238" i="13"/>
  <c r="BR230" i="13"/>
  <c r="BR222" i="13"/>
  <c r="BR214" i="13"/>
  <c r="BR206" i="13"/>
  <c r="BR198" i="13"/>
  <c r="BR190" i="13"/>
  <c r="BR182" i="13"/>
  <c r="BR174" i="13"/>
  <c r="BR166" i="13"/>
  <c r="BR158" i="13"/>
  <c r="BR150" i="13"/>
  <c r="BR142" i="13"/>
  <c r="BR134" i="13"/>
  <c r="BR126" i="13"/>
  <c r="BR118" i="13"/>
  <c r="BR110" i="13"/>
  <c r="BR102" i="13"/>
  <c r="BR94" i="13"/>
  <c r="BR86" i="13"/>
  <c r="BR78" i="13"/>
  <c r="BR70" i="13"/>
  <c r="BR62" i="13"/>
  <c r="BR54" i="13"/>
  <c r="BR46" i="13"/>
  <c r="BR38" i="13"/>
  <c r="BR30" i="13"/>
  <c r="BR22" i="13"/>
  <c r="BR14" i="13"/>
  <c r="BR6" i="13"/>
  <c r="BR330" i="13"/>
  <c r="BR314" i="13"/>
  <c r="BR298" i="13"/>
  <c r="BR282" i="13"/>
  <c r="BR266" i="13"/>
  <c r="BR250" i="13"/>
  <c r="BR234" i="13"/>
  <c r="BR218" i="13"/>
  <c r="BR202" i="13"/>
  <c r="BR186" i="13"/>
  <c r="BR170" i="13"/>
  <c r="BR154" i="13"/>
  <c r="BR138" i="13"/>
  <c r="BR122" i="13"/>
  <c r="BR106" i="13"/>
  <c r="BR90" i="13"/>
  <c r="BR74" i="13"/>
  <c r="BR58" i="13"/>
  <c r="BR42" i="13"/>
  <c r="BR26" i="13"/>
  <c r="BR10" i="13"/>
  <c r="BR333" i="13"/>
  <c r="BR317" i="13"/>
  <c r="BR301" i="13"/>
  <c r="BR285" i="13"/>
  <c r="BR269" i="13"/>
  <c r="BR253" i="13"/>
  <c r="BR237" i="13"/>
  <c r="BR221" i="13"/>
  <c r="BR205" i="13"/>
  <c r="BR189" i="13"/>
  <c r="BR173" i="13"/>
  <c r="BR157" i="13"/>
  <c r="BR141" i="13"/>
  <c r="BR125" i="13"/>
  <c r="BR109" i="13"/>
  <c r="BR93" i="13"/>
  <c r="BR77" i="13"/>
  <c r="BR61" i="13"/>
  <c r="BR45" i="13"/>
  <c r="BR29" i="13"/>
  <c r="BR13" i="13"/>
  <c r="BR345" i="13"/>
  <c r="BR337" i="13"/>
  <c r="BR329" i="13"/>
  <c r="BR321" i="13"/>
  <c r="BR313" i="13"/>
  <c r="BR305" i="13"/>
  <c r="BR297" i="13"/>
  <c r="BR289" i="13"/>
  <c r="BR281" i="13"/>
  <c r="BR273" i="13"/>
  <c r="BR265" i="13"/>
  <c r="BR257" i="13"/>
  <c r="BR249" i="13"/>
  <c r="BR241" i="13"/>
  <c r="BR233" i="13"/>
  <c r="BR225" i="13"/>
  <c r="BR217" i="13"/>
  <c r="BR209" i="13"/>
  <c r="BR201" i="13"/>
  <c r="BR193" i="13"/>
  <c r="BR185" i="13"/>
  <c r="BR177" i="13"/>
  <c r="BR169" i="13"/>
  <c r="BR161" i="13"/>
  <c r="BR153" i="13"/>
  <c r="BR145" i="13"/>
  <c r="BR137" i="13"/>
  <c r="BR129" i="13"/>
  <c r="BR121" i="13"/>
  <c r="BR113" i="13"/>
  <c r="BR105" i="13"/>
  <c r="BR97" i="13"/>
  <c r="BR89" i="13"/>
  <c r="BR81" i="13"/>
  <c r="BR73" i="13"/>
  <c r="BR65" i="13"/>
  <c r="BR57" i="13"/>
  <c r="BR49" i="13"/>
  <c r="BR41" i="13"/>
  <c r="BR33" i="13"/>
  <c r="BR25" i="13"/>
  <c r="BR17" i="13"/>
  <c r="BR9" i="13"/>
  <c r="BR346" i="13"/>
  <c r="BR338" i="13"/>
  <c r="BR322" i="13"/>
  <c r="BR306" i="13"/>
  <c r="BR290" i="13"/>
  <c r="BR274" i="13"/>
  <c r="BR258" i="13"/>
  <c r="BR242" i="13"/>
  <c r="BR226" i="13"/>
  <c r="BR210" i="13"/>
  <c r="BR194" i="13"/>
  <c r="BR178" i="13"/>
  <c r="BR162" i="13"/>
  <c r="BR146" i="13"/>
  <c r="BR130" i="13"/>
  <c r="BR114" i="13"/>
  <c r="BR98" i="13"/>
  <c r="BR82" i="13"/>
  <c r="BR66" i="13"/>
  <c r="BR50" i="13"/>
  <c r="BR34" i="13"/>
  <c r="BR18" i="13"/>
  <c r="BR341" i="13"/>
  <c r="BR325" i="13"/>
  <c r="BR309" i="13"/>
  <c r="BR293" i="13"/>
  <c r="BR277" i="13"/>
  <c r="BR261" i="13"/>
  <c r="BR245" i="13"/>
  <c r="BR229" i="13"/>
  <c r="BR213" i="13"/>
  <c r="BR197" i="13"/>
  <c r="BR181" i="13"/>
  <c r="BR165" i="13"/>
  <c r="BR149" i="13"/>
  <c r="BR133" i="13"/>
  <c r="BR117" i="13"/>
  <c r="BR101" i="13"/>
  <c r="BR85" i="13"/>
  <c r="BR69" i="13"/>
  <c r="BR53" i="13"/>
  <c r="BR37" i="13"/>
  <c r="BR21" i="13"/>
  <c r="BS345" i="13"/>
  <c r="BS341" i="13"/>
  <c r="BS337" i="13"/>
  <c r="BS333" i="13"/>
  <c r="BS329" i="13"/>
  <c r="BS325" i="13"/>
  <c r="BS321" i="13"/>
  <c r="BS317" i="13"/>
  <c r="BS313" i="13"/>
  <c r="BS309" i="13"/>
  <c r="BS305" i="13"/>
  <c r="BS301" i="13"/>
  <c r="BS297" i="13"/>
  <c r="BS293" i="13"/>
  <c r="BS289" i="13"/>
  <c r="BS285" i="13"/>
  <c r="BS281" i="13"/>
  <c r="BS277" i="13"/>
  <c r="BS273" i="13"/>
  <c r="BS269" i="13"/>
  <c r="BS265" i="13"/>
  <c r="BS261" i="13"/>
  <c r="BS257" i="13"/>
  <c r="BS253" i="13"/>
  <c r="BS249" i="13"/>
  <c r="BS245" i="13"/>
  <c r="BS241" i="13"/>
  <c r="BS237" i="13"/>
  <c r="BS233" i="13"/>
  <c r="BS229" i="13"/>
  <c r="BS225" i="13"/>
  <c r="BS221" i="13"/>
  <c r="BS217" i="13"/>
  <c r="BS213" i="13"/>
  <c r="BS209" i="13"/>
  <c r="BS205" i="13"/>
  <c r="BS201" i="13"/>
  <c r="BS197" i="13"/>
  <c r="BS193" i="13"/>
  <c r="BS189" i="13"/>
  <c r="BS185" i="13"/>
  <c r="BS181" i="13"/>
  <c r="BS177" i="13"/>
  <c r="BS173" i="13"/>
  <c r="BS169" i="13"/>
  <c r="BS165" i="13"/>
  <c r="BS161" i="13"/>
  <c r="BS157" i="13"/>
  <c r="BS153" i="13"/>
  <c r="BS149" i="13"/>
  <c r="BS145" i="13"/>
  <c r="BS141" i="13"/>
  <c r="BS137" i="13"/>
  <c r="BS133" i="13"/>
  <c r="BS129" i="13"/>
  <c r="BS125" i="13"/>
  <c r="BS121" i="13"/>
  <c r="BS117" i="13"/>
  <c r="BS113" i="13"/>
  <c r="BS109" i="13"/>
  <c r="BS105" i="13"/>
  <c r="BS101" i="13"/>
  <c r="BS97" i="13"/>
  <c r="BS93" i="13"/>
  <c r="BS89" i="13"/>
  <c r="BS85" i="13"/>
  <c r="BS81" i="13"/>
  <c r="BS77" i="13"/>
  <c r="BS73" i="13"/>
  <c r="BS69" i="13"/>
  <c r="BS65" i="13"/>
  <c r="BS61" i="13"/>
  <c r="BS57" i="13"/>
  <c r="BS53" i="13"/>
  <c r="BS49" i="13"/>
  <c r="BS45" i="13"/>
  <c r="BS41" i="13"/>
  <c r="BS37" i="13"/>
  <c r="BS33" i="13"/>
  <c r="BS29" i="13"/>
  <c r="BS25" i="13"/>
  <c r="BS21" i="13"/>
  <c r="BS17" i="13"/>
  <c r="BS13" i="13"/>
  <c r="BS9" i="13"/>
  <c r="BS344" i="13"/>
  <c r="BS340" i="13"/>
  <c r="BS336" i="13"/>
  <c r="BS332" i="13"/>
  <c r="BS328" i="13"/>
  <c r="BS324" i="13"/>
  <c r="BS320" i="13"/>
  <c r="BS316" i="13"/>
  <c r="BS312" i="13"/>
  <c r="BS308" i="13"/>
  <c r="BS304" i="13"/>
  <c r="BS300" i="13"/>
  <c r="BS296" i="13"/>
  <c r="BS292" i="13"/>
  <c r="BS288" i="13"/>
  <c r="BS284" i="13"/>
  <c r="BS280" i="13"/>
  <c r="BS276" i="13"/>
  <c r="BS272" i="13"/>
  <c r="BS268" i="13"/>
  <c r="BS264" i="13"/>
  <c r="BS260" i="13"/>
  <c r="BS256" i="13"/>
  <c r="BS252" i="13"/>
  <c r="BS248" i="13"/>
  <c r="BS244" i="13"/>
  <c r="BS240" i="13"/>
  <c r="BS236" i="13"/>
  <c r="BS232" i="13"/>
  <c r="BS228" i="13"/>
  <c r="BS224" i="13"/>
  <c r="BS220" i="13"/>
  <c r="BS216" i="13"/>
  <c r="BS212" i="13"/>
  <c r="BS208" i="13"/>
  <c r="BS204" i="13"/>
  <c r="BS200" i="13"/>
  <c r="BS196" i="13"/>
  <c r="BS192" i="13"/>
  <c r="BS188" i="13"/>
  <c r="BS184" i="13"/>
  <c r="BS180" i="13"/>
  <c r="BS176" i="13"/>
  <c r="BS172" i="13"/>
  <c r="BS168" i="13"/>
  <c r="BS164" i="13"/>
  <c r="BS160" i="13"/>
  <c r="BS156" i="13"/>
  <c r="BS152" i="13"/>
  <c r="BS148" i="13"/>
  <c r="BS144" i="13"/>
  <c r="BS140" i="13"/>
  <c r="BS136" i="13"/>
  <c r="BS132" i="13"/>
  <c r="BS128" i="13"/>
  <c r="BS124" i="13"/>
  <c r="BS120" i="13"/>
  <c r="BS116" i="13"/>
  <c r="BS112" i="13"/>
  <c r="BS108" i="13"/>
  <c r="BS104" i="13"/>
  <c r="BS100" i="13"/>
  <c r="BS96" i="13"/>
  <c r="BS92" i="13"/>
  <c r="BS88" i="13"/>
  <c r="BS84" i="13"/>
  <c r="BS80" i="13"/>
  <c r="BS76" i="13"/>
  <c r="BS72" i="13"/>
  <c r="BS68" i="13"/>
  <c r="BS64" i="13"/>
  <c r="BS60" i="13"/>
  <c r="BS56" i="13"/>
  <c r="BS52" i="13"/>
  <c r="BS48" i="13"/>
  <c r="BS44" i="13"/>
  <c r="BS40" i="13"/>
  <c r="BS36" i="13"/>
  <c r="BS32" i="13"/>
  <c r="BS28" i="13"/>
  <c r="BS24" i="13"/>
  <c r="BS20" i="13"/>
  <c r="BS16" i="13"/>
  <c r="BS12" i="13"/>
  <c r="BS8" i="13"/>
  <c r="BS339" i="13"/>
  <c r="BS331" i="13"/>
  <c r="BS323" i="13"/>
  <c r="BS315" i="13"/>
  <c r="BS307" i="13"/>
  <c r="BS299" i="13"/>
  <c r="BS291" i="13"/>
  <c r="BS283" i="13"/>
  <c r="BS275" i="13"/>
  <c r="BS267" i="13"/>
  <c r="BS259" i="13"/>
  <c r="BS251" i="13"/>
  <c r="BS243" i="13"/>
  <c r="BS235" i="13"/>
  <c r="BS227" i="13"/>
  <c r="BS219" i="13"/>
  <c r="BS211" i="13"/>
  <c r="BS203" i="13"/>
  <c r="BS195" i="13"/>
  <c r="BS187" i="13"/>
  <c r="BS179" i="13"/>
  <c r="BS171" i="13"/>
  <c r="BS163" i="13"/>
  <c r="BS155" i="13"/>
  <c r="BS147" i="13"/>
  <c r="BS139" i="13"/>
  <c r="BS131" i="13"/>
  <c r="BS123" i="13"/>
  <c r="BS115" i="13"/>
  <c r="BS107" i="13"/>
  <c r="BS99" i="13"/>
  <c r="BS91" i="13"/>
  <c r="BS83" i="13"/>
  <c r="BS75" i="13"/>
  <c r="BS67" i="13"/>
  <c r="BS59" i="13"/>
  <c r="BS51" i="13"/>
  <c r="BS43" i="13"/>
  <c r="BS35" i="13"/>
  <c r="BS27" i="13"/>
  <c r="BS19" i="13"/>
  <c r="BS11" i="13"/>
  <c r="BS343" i="13"/>
  <c r="BS335" i="13"/>
  <c r="BS319" i="13"/>
  <c r="BS303" i="13"/>
  <c r="BS287" i="13"/>
  <c r="BS271" i="13"/>
  <c r="BS255" i="13"/>
  <c r="BS239" i="13"/>
  <c r="BS223" i="13"/>
  <c r="BS207" i="13"/>
  <c r="BS191" i="13"/>
  <c r="BS175" i="13"/>
  <c r="BS159" i="13"/>
  <c r="BS143" i="13"/>
  <c r="BS127" i="13"/>
  <c r="BS111" i="13"/>
  <c r="BS95" i="13"/>
  <c r="BS79" i="13"/>
  <c r="BS63" i="13"/>
  <c r="BS47" i="13"/>
  <c r="BS31" i="13"/>
  <c r="BS15" i="13"/>
  <c r="BS322" i="13"/>
  <c r="BS306" i="13"/>
  <c r="BS290" i="13"/>
  <c r="BS274" i="13"/>
  <c r="BS258" i="13"/>
  <c r="BS242" i="13"/>
  <c r="BS226" i="13"/>
  <c r="BS210" i="13"/>
  <c r="BS194" i="13"/>
  <c r="BS178" i="13"/>
  <c r="BS162" i="13"/>
  <c r="BS146" i="13"/>
  <c r="BS130" i="13"/>
  <c r="BS114" i="13"/>
  <c r="BS98" i="13"/>
  <c r="BS82" i="13"/>
  <c r="BS66" i="13"/>
  <c r="BS50" i="13"/>
  <c r="BS34" i="13"/>
  <c r="BS18" i="13"/>
  <c r="BS342" i="13"/>
  <c r="BS334" i="13"/>
  <c r="BS326" i="13"/>
  <c r="BS318" i="13"/>
  <c r="BS310" i="13"/>
  <c r="BS302" i="13"/>
  <c r="BS294" i="13"/>
  <c r="BS286" i="13"/>
  <c r="BS278" i="13"/>
  <c r="BS270" i="13"/>
  <c r="BS262" i="13"/>
  <c r="BS254" i="13"/>
  <c r="BS246" i="13"/>
  <c r="BS238" i="13"/>
  <c r="BS230" i="13"/>
  <c r="BS222" i="13"/>
  <c r="BS214" i="13"/>
  <c r="BS206" i="13"/>
  <c r="BS198" i="13"/>
  <c r="BS190" i="13"/>
  <c r="BS182" i="13"/>
  <c r="BS174" i="13"/>
  <c r="BS166" i="13"/>
  <c r="BS158" i="13"/>
  <c r="BS150" i="13"/>
  <c r="BS142" i="13"/>
  <c r="BS134" i="13"/>
  <c r="BS126" i="13"/>
  <c r="BS118" i="13"/>
  <c r="BS110" i="13"/>
  <c r="BS102" i="13"/>
  <c r="BS94" i="13"/>
  <c r="BS86" i="13"/>
  <c r="BS78" i="13"/>
  <c r="BS70" i="13"/>
  <c r="BS62" i="13"/>
  <c r="BS54" i="13"/>
  <c r="BS46" i="13"/>
  <c r="BS38" i="13"/>
  <c r="BS30" i="13"/>
  <c r="BS22" i="13"/>
  <c r="BS14" i="13"/>
  <c r="BS6" i="13"/>
  <c r="BS327" i="13"/>
  <c r="BS311" i="13"/>
  <c r="BS295" i="13"/>
  <c r="BS279" i="13"/>
  <c r="BS263" i="13"/>
  <c r="BS247" i="13"/>
  <c r="BS231" i="13"/>
  <c r="BS215" i="13"/>
  <c r="BS199" i="13"/>
  <c r="BS183" i="13"/>
  <c r="BS167" i="13"/>
  <c r="BS151" i="13"/>
  <c r="BS135" i="13"/>
  <c r="BS119" i="13"/>
  <c r="BS103" i="13"/>
  <c r="BS87" i="13"/>
  <c r="BS71" i="13"/>
  <c r="BS55" i="13"/>
  <c r="BS39" i="13"/>
  <c r="BS23" i="13"/>
  <c r="BS7" i="13"/>
  <c r="BS346" i="13"/>
  <c r="BS338" i="13"/>
  <c r="BS330" i="13"/>
  <c r="BS314" i="13"/>
  <c r="BS298" i="13"/>
  <c r="BS282" i="13"/>
  <c r="BS266" i="13"/>
  <c r="BS250" i="13"/>
  <c r="BS234" i="13"/>
  <c r="BS218" i="13"/>
  <c r="BS202" i="13"/>
  <c r="BS186" i="13"/>
  <c r="BS170" i="13"/>
  <c r="BS154" i="13"/>
  <c r="BS138" i="13"/>
  <c r="BS122" i="13"/>
  <c r="BS106" i="13"/>
  <c r="BS90" i="13"/>
  <c r="BS74" i="13"/>
  <c r="BS58" i="13"/>
  <c r="BS42" i="13"/>
  <c r="BS26" i="13"/>
  <c r="BS10" i="13"/>
  <c r="BQ343" i="13"/>
  <c r="BQ339" i="13"/>
  <c r="BQ335" i="13"/>
  <c r="BQ331" i="13"/>
  <c r="BQ327" i="13"/>
  <c r="BQ323" i="13"/>
  <c r="BQ319" i="13"/>
  <c r="BQ315" i="13"/>
  <c r="BQ311" i="13"/>
  <c r="BQ307" i="13"/>
  <c r="BQ303" i="13"/>
  <c r="BQ299" i="13"/>
  <c r="BQ295" i="13"/>
  <c r="BQ291" i="13"/>
  <c r="BQ287" i="13"/>
  <c r="BQ283" i="13"/>
  <c r="BQ279" i="13"/>
  <c r="BQ275" i="13"/>
  <c r="BQ271" i="13"/>
  <c r="BQ267" i="13"/>
  <c r="BQ263" i="13"/>
  <c r="BQ259" i="13"/>
  <c r="BQ255" i="13"/>
  <c r="BQ251" i="13"/>
  <c r="BQ247" i="13"/>
  <c r="BQ243" i="13"/>
  <c r="BQ239" i="13"/>
  <c r="BQ235" i="13"/>
  <c r="BQ231" i="13"/>
  <c r="BQ227" i="13"/>
  <c r="BQ223" i="13"/>
  <c r="BQ219" i="13"/>
  <c r="BQ215" i="13"/>
  <c r="BQ211" i="13"/>
  <c r="BQ207" i="13"/>
  <c r="BQ203" i="13"/>
  <c r="BQ199" i="13"/>
  <c r="BQ195" i="13"/>
  <c r="BQ191" i="13"/>
  <c r="BQ187" i="13"/>
  <c r="BQ183" i="13"/>
  <c r="BQ179" i="13"/>
  <c r="BQ175" i="13"/>
  <c r="BQ171" i="13"/>
  <c r="BQ167" i="13"/>
  <c r="BQ163" i="13"/>
  <c r="BQ159" i="13"/>
  <c r="BQ155" i="13"/>
  <c r="BQ151" i="13"/>
  <c r="BQ147" i="13"/>
  <c r="BQ143" i="13"/>
  <c r="BQ139" i="13"/>
  <c r="BQ135" i="13"/>
  <c r="BQ131" i="13"/>
  <c r="BQ127" i="13"/>
  <c r="BQ123" i="13"/>
  <c r="BQ119" i="13"/>
  <c r="BQ115" i="13"/>
  <c r="BQ111" i="13"/>
  <c r="BQ107" i="13"/>
  <c r="BQ103" i="13"/>
  <c r="BQ99" i="13"/>
  <c r="BQ95" i="13"/>
  <c r="BQ91" i="13"/>
  <c r="BQ87" i="13"/>
  <c r="BQ83" i="13"/>
  <c r="BQ79" i="13"/>
  <c r="BQ75" i="13"/>
  <c r="BQ71" i="13"/>
  <c r="BQ67" i="13"/>
  <c r="BQ63" i="13"/>
  <c r="BQ59" i="13"/>
  <c r="BQ55" i="13"/>
  <c r="BQ51" i="13"/>
  <c r="BQ47" i="13"/>
  <c r="BQ43" i="13"/>
  <c r="BQ39" i="13"/>
  <c r="BQ35" i="13"/>
  <c r="BQ31" i="13"/>
  <c r="BQ27" i="13"/>
  <c r="BQ23" i="13"/>
  <c r="BQ19" i="13"/>
  <c r="BQ15" i="13"/>
  <c r="BQ11" i="13"/>
  <c r="BQ7" i="13"/>
  <c r="BQ346" i="13"/>
  <c r="BQ342" i="13"/>
  <c r="BQ338" i="13"/>
  <c r="BQ334" i="13"/>
  <c r="BQ330" i="13"/>
  <c r="BQ326" i="13"/>
  <c r="BQ322" i="13"/>
  <c r="BQ318" i="13"/>
  <c r="BQ314" i="13"/>
  <c r="BQ310" i="13"/>
  <c r="BQ306" i="13"/>
  <c r="BQ302" i="13"/>
  <c r="BQ298" i="13"/>
  <c r="BQ294" i="13"/>
  <c r="BQ290" i="13"/>
  <c r="BQ286" i="13"/>
  <c r="BQ282" i="13"/>
  <c r="BQ278" i="13"/>
  <c r="BQ274" i="13"/>
  <c r="BQ270" i="13"/>
  <c r="BQ266" i="13"/>
  <c r="BQ262" i="13"/>
  <c r="BQ258" i="13"/>
  <c r="BQ254" i="13"/>
  <c r="BQ250" i="13"/>
  <c r="BQ246" i="13"/>
  <c r="BQ242" i="13"/>
  <c r="BQ238" i="13"/>
  <c r="BQ234" i="13"/>
  <c r="BQ230" i="13"/>
  <c r="BQ226" i="13"/>
  <c r="BQ222" i="13"/>
  <c r="BQ218" i="13"/>
  <c r="BQ214" i="13"/>
  <c r="BQ210" i="13"/>
  <c r="BQ206" i="13"/>
  <c r="BQ202" i="13"/>
  <c r="BQ198" i="13"/>
  <c r="BQ194" i="13"/>
  <c r="BQ190" i="13"/>
  <c r="BQ186" i="13"/>
  <c r="BQ182" i="13"/>
  <c r="BQ178" i="13"/>
  <c r="BQ174" i="13"/>
  <c r="BQ170" i="13"/>
  <c r="BQ166" i="13"/>
  <c r="BQ162" i="13"/>
  <c r="BQ158" i="13"/>
  <c r="BQ154" i="13"/>
  <c r="BQ150" i="13"/>
  <c r="BQ146" i="13"/>
  <c r="BQ142" i="13"/>
  <c r="BQ138" i="13"/>
  <c r="BQ134" i="13"/>
  <c r="BQ130" i="13"/>
  <c r="BQ126" i="13"/>
  <c r="BQ122" i="13"/>
  <c r="BQ118" i="13"/>
  <c r="BQ114" i="13"/>
  <c r="BQ110" i="13"/>
  <c r="BQ106" i="13"/>
  <c r="BQ102" i="13"/>
  <c r="BQ98" i="13"/>
  <c r="BQ94" i="13"/>
  <c r="BQ90" i="13"/>
  <c r="BQ86" i="13"/>
  <c r="BQ82" i="13"/>
  <c r="BQ78" i="13"/>
  <c r="BQ74" i="13"/>
  <c r="BQ70" i="13"/>
  <c r="BQ66" i="13"/>
  <c r="BQ62" i="13"/>
  <c r="BQ58" i="13"/>
  <c r="BQ54" i="13"/>
  <c r="BQ50" i="13"/>
  <c r="BQ46" i="13"/>
  <c r="BQ42" i="13"/>
  <c r="BQ38" i="13"/>
  <c r="BQ34" i="13"/>
  <c r="BQ30" i="13"/>
  <c r="BQ26" i="13"/>
  <c r="BQ22" i="13"/>
  <c r="BQ18" i="13"/>
  <c r="BQ14" i="13"/>
  <c r="BQ10" i="13"/>
  <c r="BQ6" i="13"/>
  <c r="BQ345" i="13"/>
  <c r="BQ337" i="13"/>
  <c r="BQ329" i="13"/>
  <c r="BQ321" i="13"/>
  <c r="BQ313" i="13"/>
  <c r="BQ305" i="13"/>
  <c r="BQ297" i="13"/>
  <c r="BQ289" i="13"/>
  <c r="BQ281" i="13"/>
  <c r="BQ273" i="13"/>
  <c r="BQ265" i="13"/>
  <c r="BQ257" i="13"/>
  <c r="BQ249" i="13"/>
  <c r="BQ241" i="13"/>
  <c r="BQ233" i="13"/>
  <c r="BQ225" i="13"/>
  <c r="BQ217" i="13"/>
  <c r="BQ209" i="13"/>
  <c r="BQ201" i="13"/>
  <c r="BQ193" i="13"/>
  <c r="BQ185" i="13"/>
  <c r="BQ177" i="13"/>
  <c r="BQ169" i="13"/>
  <c r="BQ161" i="13"/>
  <c r="BQ153" i="13"/>
  <c r="BQ145" i="13"/>
  <c r="BQ137" i="13"/>
  <c r="BQ129" i="13"/>
  <c r="BQ121" i="13"/>
  <c r="BQ113" i="13"/>
  <c r="BQ105" i="13"/>
  <c r="BQ97" i="13"/>
  <c r="BQ89" i="13"/>
  <c r="BQ81" i="13"/>
  <c r="BQ73" i="13"/>
  <c r="BQ65" i="13"/>
  <c r="BQ57" i="13"/>
  <c r="BQ49" i="13"/>
  <c r="BQ41" i="13"/>
  <c r="BQ33" i="13"/>
  <c r="BQ25" i="13"/>
  <c r="BQ17" i="13"/>
  <c r="BQ9" i="13"/>
  <c r="BQ325" i="13"/>
  <c r="BQ309" i="13"/>
  <c r="BQ293" i="13"/>
  <c r="BQ277" i="13"/>
  <c r="BQ261" i="13"/>
  <c r="BQ245" i="13"/>
  <c r="BQ229" i="13"/>
  <c r="BQ213" i="13"/>
  <c r="BQ197" i="13"/>
  <c r="BQ181" i="13"/>
  <c r="BQ165" i="13"/>
  <c r="BQ149" i="13"/>
  <c r="BQ133" i="13"/>
  <c r="BQ117" i="13"/>
  <c r="BQ101" i="13"/>
  <c r="BQ85" i="13"/>
  <c r="BQ69" i="13"/>
  <c r="BQ53" i="13"/>
  <c r="BQ37" i="13"/>
  <c r="BQ21" i="13"/>
  <c r="BQ344" i="13"/>
  <c r="BQ328" i="13"/>
  <c r="BQ312" i="13"/>
  <c r="BQ296" i="13"/>
  <c r="BQ280" i="13"/>
  <c r="BQ264" i="13"/>
  <c r="BQ248" i="13"/>
  <c r="BQ232" i="13"/>
  <c r="BQ216" i="13"/>
  <c r="BQ200" i="13"/>
  <c r="BQ184" i="13"/>
  <c r="BQ168" i="13"/>
  <c r="BQ152" i="13"/>
  <c r="BQ136" i="13"/>
  <c r="BQ120" i="13"/>
  <c r="BQ104" i="13"/>
  <c r="BQ88" i="13"/>
  <c r="BQ72" i="13"/>
  <c r="BQ56" i="13"/>
  <c r="BQ40" i="13"/>
  <c r="BQ24" i="13"/>
  <c r="BQ8" i="13"/>
  <c r="BQ340" i="13"/>
  <c r="BQ332" i="13"/>
  <c r="BQ324" i="13"/>
  <c r="BQ316" i="13"/>
  <c r="BQ308" i="13"/>
  <c r="BQ300" i="13"/>
  <c r="BQ292" i="13"/>
  <c r="BQ284" i="13"/>
  <c r="BQ276" i="13"/>
  <c r="BQ268" i="13"/>
  <c r="BQ260" i="13"/>
  <c r="BQ252" i="13"/>
  <c r="BQ244" i="13"/>
  <c r="BQ236" i="13"/>
  <c r="BQ228" i="13"/>
  <c r="BQ220" i="13"/>
  <c r="BQ212" i="13"/>
  <c r="BQ204" i="13"/>
  <c r="BQ196" i="13"/>
  <c r="BQ188" i="13"/>
  <c r="BQ180" i="13"/>
  <c r="BQ172" i="13"/>
  <c r="BQ164" i="13"/>
  <c r="BQ156" i="13"/>
  <c r="BQ148" i="13"/>
  <c r="BQ140" i="13"/>
  <c r="BQ132" i="13"/>
  <c r="BQ124" i="13"/>
  <c r="BQ116" i="13"/>
  <c r="BQ108" i="13"/>
  <c r="BQ100" i="13"/>
  <c r="BQ92" i="13"/>
  <c r="BQ84" i="13"/>
  <c r="BQ76" i="13"/>
  <c r="BQ68" i="13"/>
  <c r="BQ60" i="13"/>
  <c r="BQ52" i="13"/>
  <c r="BQ44" i="13"/>
  <c r="BQ36" i="13"/>
  <c r="BQ28" i="13"/>
  <c r="BQ20" i="13"/>
  <c r="BQ12" i="13"/>
  <c r="BQ341" i="13"/>
  <c r="BQ333" i="13"/>
  <c r="BQ317" i="13"/>
  <c r="BQ301" i="13"/>
  <c r="BQ285" i="13"/>
  <c r="BQ269" i="13"/>
  <c r="BQ253" i="13"/>
  <c r="BQ237" i="13"/>
  <c r="BQ221" i="13"/>
  <c r="BQ205" i="13"/>
  <c r="BQ189" i="13"/>
  <c r="BQ173" i="13"/>
  <c r="BQ157" i="13"/>
  <c r="BQ141" i="13"/>
  <c r="BQ125" i="13"/>
  <c r="BQ109" i="13"/>
  <c r="BQ93" i="13"/>
  <c r="BQ77" i="13"/>
  <c r="BQ61" i="13"/>
  <c r="BQ45" i="13"/>
  <c r="BQ29" i="13"/>
  <c r="BQ13" i="13"/>
  <c r="BQ336" i="13"/>
  <c r="BQ320" i="13"/>
  <c r="BQ304" i="13"/>
  <c r="BQ288" i="13"/>
  <c r="BQ272" i="13"/>
  <c r="BQ256" i="13"/>
  <c r="BQ240" i="13"/>
  <c r="BQ224" i="13"/>
  <c r="BQ208" i="13"/>
  <c r="BQ192" i="13"/>
  <c r="BQ176" i="13"/>
  <c r="BQ160" i="13"/>
  <c r="BQ144" i="13"/>
  <c r="BQ128" i="13"/>
  <c r="BQ112" i="13"/>
  <c r="BQ96" i="13"/>
  <c r="BQ80" i="13"/>
  <c r="BQ64" i="13"/>
  <c r="BQ48" i="13"/>
  <c r="BQ32" i="13"/>
  <c r="BQ16" i="13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H7" i="7" l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AU6" i="13"/>
  <c r="AI7" i="13" s="1"/>
  <c r="AM8" i="13"/>
  <c r="AP8" i="13" s="1"/>
  <c r="AW6" i="13"/>
  <c r="BF6" i="13"/>
  <c r="AN8" i="13"/>
  <c r="AQ8" i="13" s="1"/>
  <c r="AV6" i="13"/>
  <c r="AJ7" i="13" s="1"/>
  <c r="AS7" i="13" s="1"/>
  <c r="BI7" i="13" s="1"/>
  <c r="AK7" i="13"/>
  <c r="AT7" i="13" s="1"/>
  <c r="BJ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N9" i="13" l="1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P9" i="13" s="1"/>
  <c r="Y56" i="13"/>
  <c r="V56" i="13" s="1"/>
  <c r="Y57" i="13"/>
  <c r="X57" i="13"/>
  <c r="X56" i="13"/>
  <c r="U56" i="13" s="1"/>
  <c r="G8" i="7"/>
  <c r="L7" i="7"/>
  <c r="AN10" i="13" l="1"/>
  <c r="AQ10" i="13" s="1"/>
  <c r="AV8" i="13"/>
  <c r="AJ9" i="13" s="1"/>
  <c r="AS9" i="13" s="1"/>
  <c r="BI9" i="13" s="1"/>
  <c r="AM10" i="13"/>
  <c r="AP10" i="13" s="1"/>
  <c r="AW8" i="13"/>
  <c r="AK9" i="13" s="1"/>
  <c r="AT9" i="13" s="1"/>
  <c r="BJ9" i="13" s="1"/>
  <c r="BJ8" i="13"/>
  <c r="T58" i="13"/>
  <c r="T59" i="13" s="1"/>
  <c r="T60" i="13" s="1"/>
  <c r="T61" i="13" s="1"/>
  <c r="BG8" i="13"/>
  <c r="BF8" i="13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L8" i="7"/>
  <c r="G9" i="7"/>
  <c r="AN11" i="13" l="1"/>
  <c r="AQ11" i="13" s="1"/>
  <c r="BF9" i="13"/>
  <c r="AM11" i="13"/>
  <c r="AV9" i="13"/>
  <c r="AJ10" i="13" s="1"/>
  <c r="AS10" i="13" s="1"/>
  <c r="BI10" i="13" s="1"/>
  <c r="AW9" i="13"/>
  <c r="AK10" i="13" s="1"/>
  <c r="AT10" i="13" s="1"/>
  <c r="BJ10" i="13" s="1"/>
  <c r="BG9" i="13"/>
  <c r="BF10" i="13"/>
  <c r="V63" i="13"/>
  <c r="U62" i="13"/>
  <c r="T62" i="13"/>
  <c r="AN12" i="13"/>
  <c r="AQ12" i="13" s="1"/>
  <c r="G10" i="7"/>
  <c r="L9" i="7"/>
  <c r="AP11" i="13" l="1"/>
  <c r="AM12" i="13"/>
  <c r="AV10" i="13"/>
  <c r="AJ11" i="13" s="1"/>
  <c r="AS11" i="13" s="1"/>
  <c r="BI11" i="13" s="1"/>
  <c r="BG10" i="13"/>
  <c r="AW10" i="13"/>
  <c r="AK11" i="13" s="1"/>
  <c r="AT11" i="13" s="1"/>
  <c r="BJ11" i="13" s="1"/>
  <c r="V64" i="13"/>
  <c r="T63" i="13"/>
  <c r="U63" i="13"/>
  <c r="AN13" i="13"/>
  <c r="AQ13" i="13" s="1"/>
  <c r="L10" i="7"/>
  <c r="G11" i="7"/>
  <c r="AP12" i="13" l="1"/>
  <c r="AM13" i="13"/>
  <c r="BF11" i="13"/>
  <c r="AV11" i="13"/>
  <c r="AJ12" i="13" s="1"/>
  <c r="AS12" i="13" s="1"/>
  <c r="BI12" i="13" s="1"/>
  <c r="BG11" i="13"/>
  <c r="AW11" i="13"/>
  <c r="AK12" i="13" s="1"/>
  <c r="AT12" i="13" s="1"/>
  <c r="BJ12" i="13" s="1"/>
  <c r="BF12" i="13"/>
  <c r="U64" i="13"/>
  <c r="V65" i="13"/>
  <c r="T64" i="13"/>
  <c r="AN14" i="13"/>
  <c r="AQ14" i="13" s="1"/>
  <c r="L11" i="7"/>
  <c r="G12" i="7"/>
  <c r="AV12" i="13" l="1"/>
  <c r="AJ13" i="13" s="1"/>
  <c r="AS13" i="13" s="1"/>
  <c r="AP13" i="13"/>
  <c r="AM14" i="13"/>
  <c r="AV13" i="13"/>
  <c r="AJ14" i="13" s="1"/>
  <c r="BI13" i="13"/>
  <c r="BG12" i="13"/>
  <c r="AW12" i="13"/>
  <c r="AK13" i="13" s="1"/>
  <c r="AT13" i="13" s="1"/>
  <c r="BJ13" i="13" s="1"/>
  <c r="BF13" i="13"/>
  <c r="T65" i="13"/>
  <c r="U65" i="13"/>
  <c r="V66" i="13"/>
  <c r="AN15" i="13"/>
  <c r="AQ15" i="13" s="1"/>
  <c r="L12" i="7"/>
  <c r="G13" i="7"/>
  <c r="AP14" i="13" l="1"/>
  <c r="AM15" i="13"/>
  <c r="AS14" i="13"/>
  <c r="BG13" i="13"/>
  <c r="AW13" i="13"/>
  <c r="AK14" i="13" s="1"/>
  <c r="AT14" i="13" s="1"/>
  <c r="BJ14" i="13" s="1"/>
  <c r="T66" i="13"/>
  <c r="U66" i="13"/>
  <c r="V67" i="13"/>
  <c r="AN16" i="13"/>
  <c r="AQ16" i="13" s="1"/>
  <c r="L13" i="7"/>
  <c r="G14" i="7"/>
  <c r="AP15" i="13" l="1"/>
  <c r="AM16" i="13"/>
  <c r="BI14" i="13"/>
  <c r="AV14" i="13"/>
  <c r="AJ15" i="13" s="1"/>
  <c r="AS15" i="13" s="1"/>
  <c r="BF14" i="13"/>
  <c r="AW14" i="13"/>
  <c r="AK15" i="13" s="1"/>
  <c r="AT15" i="13" s="1"/>
  <c r="BJ15" i="13" s="1"/>
  <c r="BG14" i="13"/>
  <c r="V68" i="13"/>
  <c r="T67" i="13"/>
  <c r="U67" i="13"/>
  <c r="AN17" i="13"/>
  <c r="AQ17" i="13" s="1"/>
  <c r="L14" i="7"/>
  <c r="G15" i="7"/>
  <c r="AP16" i="13" l="1"/>
  <c r="AM17" i="13"/>
  <c r="BI15" i="13"/>
  <c r="BF15" i="13"/>
  <c r="AV15" i="13"/>
  <c r="AJ16" i="13" s="1"/>
  <c r="AS16" i="13" s="1"/>
  <c r="AW15" i="13"/>
  <c r="AK16" i="13" s="1"/>
  <c r="AT16" i="13" s="1"/>
  <c r="BJ16" i="13" s="1"/>
  <c r="BG15" i="13"/>
  <c r="U68" i="13"/>
  <c r="V69" i="13"/>
  <c r="T68" i="13"/>
  <c r="AN18" i="13"/>
  <c r="AQ18" i="13" s="1"/>
  <c r="L15" i="7"/>
  <c r="G16" i="7"/>
  <c r="AP17" i="13" l="1"/>
  <c r="AM18" i="13"/>
  <c r="BI16" i="13"/>
  <c r="BF16" i="13"/>
  <c r="AV16" i="13"/>
  <c r="AJ17" i="13" s="1"/>
  <c r="AS17" i="13" s="1"/>
  <c r="BG16" i="13"/>
  <c r="AW16" i="13"/>
  <c r="AK17" i="13" s="1"/>
  <c r="AT17" i="13" s="1"/>
  <c r="BJ17" i="13" s="1"/>
  <c r="T69" i="13"/>
  <c r="U69" i="13"/>
  <c r="V70" i="13"/>
  <c r="AN19" i="13"/>
  <c r="AQ19" i="13" s="1"/>
  <c r="L16" i="7"/>
  <c r="G17" i="7"/>
  <c r="BI17" i="13" l="1"/>
  <c r="AV17" i="13"/>
  <c r="AJ18" i="13" s="1"/>
  <c r="AS18" i="13" s="1"/>
  <c r="BF17" i="13"/>
  <c r="AP18" i="13"/>
  <c r="AM19" i="13"/>
  <c r="AW17" i="13"/>
  <c r="AK18" i="13" s="1"/>
  <c r="AT18" i="13" s="1"/>
  <c r="BJ18" i="13" s="1"/>
  <c r="BG17" i="13"/>
  <c r="T70" i="13"/>
  <c r="V71" i="13"/>
  <c r="U70" i="13"/>
  <c r="AN20" i="13"/>
  <c r="AQ20" i="13" s="1"/>
  <c r="L17" i="7"/>
  <c r="G18" i="7"/>
  <c r="BI18" i="13" l="1"/>
  <c r="AV18" i="13"/>
  <c r="AJ19" i="13" s="1"/>
  <c r="AS19" i="13" s="1"/>
  <c r="BF18" i="13"/>
  <c r="AP19" i="13"/>
  <c r="AM20" i="13"/>
  <c r="AW18" i="13"/>
  <c r="AK19" i="13" s="1"/>
  <c r="AT19" i="13" s="1"/>
  <c r="BJ19" i="13" s="1"/>
  <c r="BG18" i="13"/>
  <c r="T71" i="13"/>
  <c r="V72" i="13"/>
  <c r="U71" i="13"/>
  <c r="AN21" i="13"/>
  <c r="AQ21" i="13" s="1"/>
  <c r="L18" i="7"/>
  <c r="G19" i="7"/>
  <c r="AP20" i="13" l="1"/>
  <c r="AM21" i="13"/>
  <c r="BI19" i="13"/>
  <c r="BF19" i="13"/>
  <c r="AV19" i="13"/>
  <c r="AJ20" i="13" s="1"/>
  <c r="AS20" i="13" s="1"/>
  <c r="BG19" i="13"/>
  <c r="AW19" i="13"/>
  <c r="AK20" i="13" s="1"/>
  <c r="AT20" i="13" s="1"/>
  <c r="BJ20" i="13" s="1"/>
  <c r="U72" i="13"/>
  <c r="T72" i="13"/>
  <c r="V73" i="13"/>
  <c r="AN22" i="13"/>
  <c r="AQ22" i="13" s="1"/>
  <c r="G20" i="7"/>
  <c r="L19" i="7"/>
  <c r="BI20" i="13" l="1"/>
  <c r="BF20" i="13"/>
  <c r="AV20" i="13"/>
  <c r="AJ21" i="13" s="1"/>
  <c r="AS21" i="13" s="1"/>
  <c r="AP21" i="13"/>
  <c r="AM22" i="13"/>
  <c r="AW20" i="13"/>
  <c r="AK21" i="13" s="1"/>
  <c r="AT21" i="13" s="1"/>
  <c r="BJ21" i="13" s="1"/>
  <c r="BG20" i="13"/>
  <c r="V74" i="13"/>
  <c r="U73" i="13"/>
  <c r="T73" i="13"/>
  <c r="AN23" i="13"/>
  <c r="AQ23" i="13" s="1"/>
  <c r="L20" i="7"/>
  <c r="G21" i="7"/>
  <c r="BI21" i="13" l="1"/>
  <c r="AV21" i="13"/>
  <c r="AJ22" i="13" s="1"/>
  <c r="AS22" i="13" s="1"/>
  <c r="BF21" i="13"/>
  <c r="AP22" i="13"/>
  <c r="AM23" i="13"/>
  <c r="BG21" i="13"/>
  <c r="AW21" i="13"/>
  <c r="AK22" i="13" s="1"/>
  <c r="AT22" i="13" s="1"/>
  <c r="BJ22" i="13" s="1"/>
  <c r="V75" i="13"/>
  <c r="U74" i="13"/>
  <c r="T74" i="13"/>
  <c r="AN24" i="13"/>
  <c r="AQ24" i="13" s="1"/>
  <c r="G22" i="7"/>
  <c r="L21" i="7"/>
  <c r="BI22" i="13" l="1"/>
  <c r="BF22" i="13"/>
  <c r="AV22" i="13"/>
  <c r="AJ23" i="13" s="1"/>
  <c r="AS23" i="13" s="1"/>
  <c r="AP23" i="13"/>
  <c r="AM24" i="13"/>
  <c r="BG22" i="13"/>
  <c r="AW22" i="13"/>
  <c r="AK23" i="13" s="1"/>
  <c r="AT23" i="13" s="1"/>
  <c r="BJ23" i="13" s="1"/>
  <c r="T75" i="13"/>
  <c r="U75" i="13"/>
  <c r="V76" i="13"/>
  <c r="AN25" i="13"/>
  <c r="AQ25" i="13" s="1"/>
  <c r="L22" i="7"/>
  <c r="G23" i="7"/>
  <c r="AP24" i="13" l="1"/>
  <c r="AM25" i="13"/>
  <c r="BI23" i="13"/>
  <c r="AV23" i="13"/>
  <c r="AJ24" i="13" s="1"/>
  <c r="AS24" i="13" s="1"/>
  <c r="BF23" i="13"/>
  <c r="AW23" i="13"/>
  <c r="AK24" i="13" s="1"/>
  <c r="AT24" i="13" s="1"/>
  <c r="BJ24" i="13" s="1"/>
  <c r="BG23" i="13"/>
  <c r="V77" i="13"/>
  <c r="T76" i="13"/>
  <c r="U76" i="13"/>
  <c r="AN26" i="13"/>
  <c r="AQ26" i="13" s="1"/>
  <c r="G24" i="7"/>
  <c r="L23" i="7"/>
  <c r="AP25" i="13" l="1"/>
  <c r="AM26" i="13"/>
  <c r="BI24" i="13"/>
  <c r="BF24" i="13"/>
  <c r="AV24" i="13"/>
  <c r="AJ25" i="13" s="1"/>
  <c r="AS25" i="13" s="1"/>
  <c r="AW24" i="13"/>
  <c r="AK25" i="13" s="1"/>
  <c r="AT25" i="13" s="1"/>
  <c r="BJ25" i="13" s="1"/>
  <c r="BG24" i="13"/>
  <c r="U77" i="13"/>
  <c r="V78" i="13"/>
  <c r="T77" i="13"/>
  <c r="AN27" i="13"/>
  <c r="AQ27" i="13" s="1"/>
  <c r="L24" i="7"/>
  <c r="G25" i="7"/>
  <c r="AP26" i="13" l="1"/>
  <c r="AM27" i="13"/>
  <c r="BI25" i="13"/>
  <c r="AV25" i="13"/>
  <c r="AJ26" i="13" s="1"/>
  <c r="AS26" i="13" s="1"/>
  <c r="BF25" i="13"/>
  <c r="AW25" i="13"/>
  <c r="AK26" i="13" s="1"/>
  <c r="AT26" i="13" s="1"/>
  <c r="BJ26" i="13" s="1"/>
  <c r="BG25" i="13"/>
  <c r="T78" i="13"/>
  <c r="V79" i="13"/>
  <c r="U78" i="13"/>
  <c r="AN28" i="13"/>
  <c r="AQ28" i="13" s="1"/>
  <c r="G26" i="7"/>
  <c r="L25" i="7"/>
  <c r="AP27" i="13" l="1"/>
  <c r="AM28" i="13"/>
  <c r="BI26" i="13"/>
  <c r="BF26" i="13"/>
  <c r="AV26" i="13"/>
  <c r="AJ27" i="13" s="1"/>
  <c r="AS27" i="13" s="1"/>
  <c r="AW26" i="13"/>
  <c r="AK27" i="13" s="1"/>
  <c r="AT27" i="13" s="1"/>
  <c r="BJ27" i="13" s="1"/>
  <c r="BG26" i="13"/>
  <c r="U79" i="13"/>
  <c r="T79" i="13"/>
  <c r="V80" i="13"/>
  <c r="AN29" i="13"/>
  <c r="AQ29" i="13" s="1"/>
  <c r="L26" i="7"/>
  <c r="G27" i="7"/>
  <c r="BI27" i="13" l="1"/>
  <c r="AV27" i="13"/>
  <c r="AJ28" i="13" s="1"/>
  <c r="AS28" i="13" s="1"/>
  <c r="BF27" i="13"/>
  <c r="AP28" i="13"/>
  <c r="AM29" i="13"/>
  <c r="AW27" i="13"/>
  <c r="AK28" i="13" s="1"/>
  <c r="AT28" i="13" s="1"/>
  <c r="BJ28" i="13" s="1"/>
  <c r="BG27" i="13"/>
  <c r="V81" i="13"/>
  <c r="U80" i="13"/>
  <c r="T80" i="13"/>
  <c r="AN30" i="13"/>
  <c r="AQ30" i="13" s="1"/>
  <c r="G28" i="7"/>
  <c r="L27" i="7"/>
  <c r="AP29" i="13" l="1"/>
  <c r="AM30" i="13"/>
  <c r="BI28" i="13"/>
  <c r="AV28" i="13"/>
  <c r="AJ29" i="13" s="1"/>
  <c r="AS29" i="13" s="1"/>
  <c r="BF29" i="13" s="1"/>
  <c r="BF28" i="13"/>
  <c r="BG28" i="13"/>
  <c r="AW28" i="13"/>
  <c r="AK29" i="13" s="1"/>
  <c r="AT29" i="13" s="1"/>
  <c r="BJ29" i="13" s="1"/>
  <c r="T81" i="13"/>
  <c r="V82" i="13"/>
  <c r="U81" i="13"/>
  <c r="AN31" i="13"/>
  <c r="AQ31" i="13" s="1"/>
  <c r="L28" i="7"/>
  <c r="G29" i="7"/>
  <c r="AP30" i="13" l="1"/>
  <c r="AM31" i="13"/>
  <c r="BI29" i="13"/>
  <c r="AV29" i="13"/>
  <c r="AJ30" i="13" s="1"/>
  <c r="AW29" i="13"/>
  <c r="AK30" i="13" s="1"/>
  <c r="AT30" i="13" s="1"/>
  <c r="BJ30" i="13" s="1"/>
  <c r="BG29" i="13"/>
  <c r="T82" i="13"/>
  <c r="V83" i="13"/>
  <c r="U82" i="13"/>
  <c r="AN32" i="13"/>
  <c r="AQ32" i="13" s="1"/>
  <c r="G30" i="7"/>
  <c r="L29" i="7"/>
  <c r="AP31" i="13" l="1"/>
  <c r="AM32" i="13"/>
  <c r="AS30" i="13"/>
  <c r="BG30" i="13"/>
  <c r="AW30" i="13"/>
  <c r="AK31" i="13" s="1"/>
  <c r="AT31" i="13" s="1"/>
  <c r="BJ31" i="13" s="1"/>
  <c r="T83" i="13"/>
  <c r="U83" i="13"/>
  <c r="V84" i="13"/>
  <c r="AN33" i="13"/>
  <c r="AQ33" i="13" s="1"/>
  <c r="L30" i="7"/>
  <c r="G31" i="7"/>
  <c r="BI30" i="13" l="1"/>
  <c r="AV30" i="13"/>
  <c r="AJ31" i="13" s="1"/>
  <c r="AS31" i="13" s="1"/>
  <c r="BF30" i="13"/>
  <c r="AP32" i="13"/>
  <c r="AM33" i="13"/>
  <c r="AW31" i="13"/>
  <c r="AK32" i="13" s="1"/>
  <c r="AT32" i="13" s="1"/>
  <c r="BJ32" i="13" s="1"/>
  <c r="BG31" i="13"/>
  <c r="V85" i="13"/>
  <c r="T84" i="13"/>
  <c r="U84" i="13"/>
  <c r="AN34" i="13"/>
  <c r="AQ34" i="13" s="1"/>
  <c r="G32" i="7"/>
  <c r="L31" i="7"/>
  <c r="BI31" i="13" l="1"/>
  <c r="AV31" i="13"/>
  <c r="AJ32" i="13" s="1"/>
  <c r="AS32" i="13" s="1"/>
  <c r="BF31" i="13"/>
  <c r="AP33" i="13"/>
  <c r="AM34" i="13"/>
  <c r="BG32" i="13"/>
  <c r="AW32" i="13"/>
  <c r="AK33" i="13" s="1"/>
  <c r="AT33" i="13" s="1"/>
  <c r="BJ33" i="13" s="1"/>
  <c r="U85" i="13"/>
  <c r="V86" i="13"/>
  <c r="T85" i="13"/>
  <c r="AN35" i="13"/>
  <c r="AQ35" i="13" s="1"/>
  <c r="L32" i="7"/>
  <c r="G33" i="7"/>
  <c r="BI32" i="13" l="1"/>
  <c r="AV32" i="13"/>
  <c r="AJ33" i="13" s="1"/>
  <c r="AS33" i="13" s="1"/>
  <c r="BF32" i="13"/>
  <c r="AP34" i="13"/>
  <c r="AM35" i="13"/>
  <c r="AW33" i="13"/>
  <c r="AK34" i="13" s="1"/>
  <c r="AT34" i="13" s="1"/>
  <c r="BJ34" i="13" s="1"/>
  <c r="BG33" i="13"/>
  <c r="T86" i="13"/>
  <c r="U86" i="13"/>
  <c r="V87" i="13"/>
  <c r="AN36" i="13"/>
  <c r="AQ36" i="13" s="1"/>
  <c r="G34" i="7"/>
  <c r="L33" i="7"/>
  <c r="BI33" i="13" l="1"/>
  <c r="BF33" i="13"/>
  <c r="AV33" i="13"/>
  <c r="AJ34" i="13" s="1"/>
  <c r="AS34" i="13" s="1"/>
  <c r="AP35" i="13"/>
  <c r="AM36" i="13"/>
  <c r="BG34" i="13"/>
  <c r="AW34" i="13"/>
  <c r="AK35" i="13" s="1"/>
  <c r="AT35" i="13" s="1"/>
  <c r="BJ35" i="13" s="1"/>
  <c r="V88" i="13"/>
  <c r="T87" i="13"/>
  <c r="U87" i="13"/>
  <c r="AN37" i="13"/>
  <c r="AQ37" i="13" s="1"/>
  <c r="L34" i="7"/>
  <c r="G35" i="7"/>
  <c r="BI34" i="13" l="1"/>
  <c r="BF34" i="13"/>
  <c r="AV34" i="13"/>
  <c r="AJ35" i="13" s="1"/>
  <c r="AS35" i="13" s="1"/>
  <c r="AP36" i="13"/>
  <c r="AM37" i="13"/>
  <c r="BG35" i="13"/>
  <c r="AW35" i="13"/>
  <c r="AK36" i="13" s="1"/>
  <c r="AT36" i="13" s="1"/>
  <c r="BJ36" i="13" s="1"/>
  <c r="U88" i="13"/>
  <c r="V89" i="13"/>
  <c r="T88" i="13"/>
  <c r="AN38" i="13"/>
  <c r="AQ38" i="13" s="1"/>
  <c r="G36" i="7"/>
  <c r="L35" i="7"/>
  <c r="AP37" i="13" l="1"/>
  <c r="AM38" i="13"/>
  <c r="BI35" i="13"/>
  <c r="AV35" i="13"/>
  <c r="AJ36" i="13" s="1"/>
  <c r="AS36" i="13" s="1"/>
  <c r="BI36" i="13" s="1"/>
  <c r="BF35" i="13"/>
  <c r="AW36" i="13"/>
  <c r="AK37" i="13" s="1"/>
  <c r="AT37" i="13" s="1"/>
  <c r="BJ37" i="13" s="1"/>
  <c r="BG36" i="13"/>
  <c r="AV36" i="13"/>
  <c r="AJ37" i="13" s="1"/>
  <c r="AS37" i="13" s="1"/>
  <c r="BI37" i="13" s="1"/>
  <c r="T89" i="13"/>
  <c r="U89" i="13"/>
  <c r="V90" i="13"/>
  <c r="AN39" i="13"/>
  <c r="AQ39" i="13" s="1"/>
  <c r="L36" i="7"/>
  <c r="G37" i="7"/>
  <c r="BF36" i="13" l="1"/>
  <c r="AP38" i="13"/>
  <c r="AM39" i="13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G38" i="7"/>
  <c r="L37" i="7"/>
  <c r="AP39" i="13" l="1"/>
  <c r="AM40" i="13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N41" i="13"/>
  <c r="AQ41" i="13" s="1"/>
  <c r="L38" i="7"/>
  <c r="G39" i="7"/>
  <c r="AP40" i="13" l="1"/>
  <c r="AM41" i="13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G40" i="7"/>
  <c r="L39" i="7"/>
  <c r="AP41" i="13" l="1"/>
  <c r="AM42" i="13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L40" i="7"/>
  <c r="G41" i="7"/>
  <c r="AP42" i="13" l="1"/>
  <c r="AM43" i="13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N44" i="13"/>
  <c r="AQ44" i="13" s="1"/>
  <c r="L41" i="7"/>
  <c r="G42" i="7"/>
  <c r="AP43" i="13" l="1"/>
  <c r="AM44" i="13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L42" i="7"/>
  <c r="G43" i="7"/>
  <c r="AP44" i="13" l="1"/>
  <c r="AM45" i="13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G44" i="7"/>
  <c r="L43" i="7"/>
  <c r="AP45" i="13" l="1"/>
  <c r="AM46" i="13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L44" i="7"/>
  <c r="G45" i="7"/>
  <c r="AP46" i="13" l="1"/>
  <c r="AM47" i="13"/>
  <c r="BG45" i="13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G46" i="7"/>
  <c r="L45" i="7"/>
  <c r="AP47" i="13" l="1"/>
  <c r="AM48" i="13"/>
  <c r="BG46" i="13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N49" i="13"/>
  <c r="AQ49" i="13" s="1"/>
  <c r="L46" i="7"/>
  <c r="G47" i="7"/>
  <c r="AP48" i="13" l="1"/>
  <c r="AM49" i="13"/>
  <c r="AW47" i="13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G48" i="7"/>
  <c r="L47" i="7"/>
  <c r="AP49" i="13" l="1"/>
  <c r="AM50" i="13"/>
  <c r="BG48" i="13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N51" i="13"/>
  <c r="AQ51" i="13" s="1"/>
  <c r="L48" i="7"/>
  <c r="G49" i="7"/>
  <c r="AP50" i="13" l="1"/>
  <c r="AM51" i="13"/>
  <c r="BG49" i="13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L49" i="7"/>
  <c r="G50" i="7"/>
  <c r="AP51" i="13" l="1"/>
  <c r="AM52" i="13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N53" i="13"/>
  <c r="L50" i="7"/>
  <c r="G51" i="7"/>
  <c r="AP52" i="13" l="1"/>
  <c r="AM53" i="13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L51" i="7"/>
  <c r="G52" i="7"/>
  <c r="AP53" i="13" l="1"/>
  <c r="AM54" i="13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N55" i="13"/>
  <c r="L52" i="7"/>
  <c r="G53" i="7"/>
  <c r="AP54" i="13" l="1"/>
  <c r="AM55" i="13"/>
  <c r="AQ55" i="13"/>
  <c r="BG53" i="13"/>
  <c r="AW53" i="13"/>
  <c r="AK54" i="13" s="1"/>
  <c r="AT54" i="13" s="1"/>
  <c r="BJ54" i="13" s="1"/>
  <c r="AV53" i="13"/>
  <c r="AJ54" i="13" s="1"/>
  <c r="AS54" i="13" s="1"/>
  <c r="BI54" i="13" s="1"/>
  <c r="T106" i="13"/>
  <c r="U106" i="13"/>
  <c r="V107" i="13"/>
  <c r="AN56" i="13"/>
  <c r="L53" i="7"/>
  <c r="G54" i="7"/>
  <c r="AP55" i="13" l="1"/>
  <c r="AM56" i="13"/>
  <c r="AP56" i="13" s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AM57" i="13" l="1"/>
  <c r="AM58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AS56" i="13" l="1"/>
  <c r="BF56" i="13" s="1"/>
  <c r="AN58" i="13"/>
  <c r="AM59" i="13"/>
  <c r="BG56" i="13"/>
  <c r="AW56" i="13"/>
  <c r="AK57" i="13" s="1"/>
  <c r="T109" i="13"/>
  <c r="V110" i="13"/>
  <c r="U109" i="13"/>
  <c r="L56" i="7"/>
  <c r="G57" i="7"/>
  <c r="AV56" i="13" l="1"/>
  <c r="AJ57" i="13" s="1"/>
  <c r="AM60" i="13"/>
  <c r="AN59" i="13"/>
  <c r="T110" i="13"/>
  <c r="V111" i="13"/>
  <c r="U110" i="13"/>
  <c r="L57" i="7"/>
  <c r="G58" i="7"/>
  <c r="AN60" i="13" l="1"/>
  <c r="AM61" i="13"/>
  <c r="V112" i="13"/>
  <c r="U111" i="13"/>
  <c r="T111" i="13"/>
  <c r="L58" i="7"/>
  <c r="G59" i="7"/>
  <c r="AN61" i="13" l="1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AN62" i="13" l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T114" i="13" l="1"/>
  <c r="V115" i="13"/>
  <c r="U114" i="13"/>
  <c r="G62" i="7"/>
  <c r="L61" i="7"/>
  <c r="U115" i="13" l="1"/>
  <c r="T115" i="13"/>
  <c r="V116" i="13"/>
  <c r="L62" i="7"/>
  <c r="G63" i="7"/>
  <c r="V117" i="13" l="1"/>
  <c r="U116" i="13"/>
  <c r="T116" i="13"/>
  <c r="G64" i="7"/>
  <c r="L63" i="7"/>
  <c r="T117" i="13" l="1"/>
  <c r="V118" i="13"/>
  <c r="U117" i="13"/>
  <c r="L64" i="7"/>
  <c r="G65" i="7"/>
  <c r="T118" i="13" l="1"/>
  <c r="V119" i="13"/>
  <c r="U118" i="13"/>
  <c r="G66" i="7"/>
  <c r="L65" i="7"/>
  <c r="T119" i="13" l="1"/>
  <c r="U119" i="13"/>
  <c r="V120" i="13"/>
  <c r="L66" i="7"/>
  <c r="G67" i="7"/>
  <c r="V121" i="13" l="1"/>
  <c r="T120" i="13"/>
  <c r="U120" i="13"/>
  <c r="G68" i="7"/>
  <c r="L67" i="7"/>
  <c r="T121" i="13" l="1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BP6" i="13" l="1"/>
  <c r="BN6" i="13"/>
  <c r="BO6" i="13"/>
  <c r="J117" i="12"/>
  <c r="U270" i="13"/>
  <c r="T270" i="13"/>
  <c r="V271" i="13"/>
  <c r="L217" i="7"/>
  <c r="G117" i="12" s="1"/>
  <c r="H117" i="12" s="1"/>
  <c r="I117" i="12" s="1"/>
  <c r="G218" i="7"/>
  <c r="BP7" i="13" l="1"/>
  <c r="BO7" i="13"/>
  <c r="BN7" i="13"/>
  <c r="J118" i="12"/>
  <c r="V272" i="13"/>
  <c r="U271" i="13"/>
  <c r="T271" i="13"/>
  <c r="G219" i="7"/>
  <c r="L218" i="7"/>
  <c r="G118" i="12" s="1"/>
  <c r="H118" i="12" s="1"/>
  <c r="I118" i="12" s="1"/>
  <c r="BO8" i="13" l="1"/>
  <c r="BP8" i="13"/>
  <c r="BN8" i="13"/>
  <c r="J119" i="12"/>
  <c r="T272" i="13"/>
  <c r="V273" i="13"/>
  <c r="U272" i="13"/>
  <c r="G220" i="7"/>
  <c r="L219" i="7"/>
  <c r="G119" i="12" s="1"/>
  <c r="H119" i="12" s="1"/>
  <c r="I119" i="12" s="1"/>
  <c r="J120" i="12" l="1"/>
  <c r="BP9" i="13"/>
  <c r="BO9" i="13"/>
  <c r="BN9" i="13"/>
  <c r="T273" i="13"/>
  <c r="V274" i="13"/>
  <c r="U273" i="13"/>
  <c r="G221" i="7"/>
  <c r="L220" i="7"/>
  <c r="G120" i="12" s="1"/>
  <c r="H120" i="12" s="1"/>
  <c r="I120" i="12" s="1"/>
  <c r="J121" i="12" l="1"/>
  <c r="BO10" i="13"/>
  <c r="BN10" i="13"/>
  <c r="BP10" i="13"/>
  <c r="I121" i="12"/>
  <c r="V275" i="13"/>
  <c r="U274" i="13"/>
  <c r="T274" i="13"/>
  <c r="G222" i="7"/>
  <c r="L221" i="7"/>
  <c r="G121" i="12" s="1"/>
  <c r="H121" i="12" s="1"/>
  <c r="BN11" i="13" l="1"/>
  <c r="BO11" i="13"/>
  <c r="BP11" i="13"/>
  <c r="I122" i="12"/>
  <c r="J122" i="12"/>
  <c r="T275" i="13"/>
  <c r="V276" i="13"/>
  <c r="U275" i="13"/>
  <c r="G223" i="7"/>
  <c r="L222" i="7"/>
  <c r="G122" i="12" s="1"/>
  <c r="H122" i="12" s="1"/>
  <c r="BP12" i="13" l="1"/>
  <c r="BN12" i="13"/>
  <c r="BO12" i="13"/>
  <c r="J123" i="12"/>
  <c r="T276" i="13"/>
  <c r="U276" i="13"/>
  <c r="V277" i="13"/>
  <c r="G224" i="7"/>
  <c r="L223" i="7"/>
  <c r="G123" i="12" s="1"/>
  <c r="H123" i="12" s="1"/>
  <c r="I123" i="12" s="1"/>
  <c r="BP13" i="13" l="1"/>
  <c r="BO13" i="13"/>
  <c r="BN13" i="13"/>
  <c r="J124" i="12"/>
  <c r="T277" i="13"/>
  <c r="U277" i="13"/>
  <c r="V278" i="13"/>
  <c r="G225" i="7"/>
  <c r="L224" i="7"/>
  <c r="G124" i="12" s="1"/>
  <c r="H124" i="12" s="1"/>
  <c r="I124" i="12" s="1"/>
  <c r="BP14" i="13" l="1"/>
  <c r="BN14" i="13"/>
  <c r="BO14" i="13"/>
  <c r="J125" i="12"/>
  <c r="V279" i="13"/>
  <c r="U278" i="13"/>
  <c r="T278" i="13"/>
  <c r="G226" i="7"/>
  <c r="L225" i="7"/>
  <c r="G125" i="12" s="1"/>
  <c r="H125" i="12" s="1"/>
  <c r="I125" i="12" s="1"/>
  <c r="BP15" i="13" l="1"/>
  <c r="BO15" i="13"/>
  <c r="BN15" i="13"/>
  <c r="J126" i="12"/>
  <c r="T279" i="13"/>
  <c r="V280" i="13"/>
  <c r="U279" i="13"/>
  <c r="G227" i="7"/>
  <c r="L226" i="7"/>
  <c r="G126" i="12" s="1"/>
  <c r="H126" i="12" s="1"/>
  <c r="I126" i="12" s="1"/>
  <c r="J127" i="12" l="1"/>
  <c r="BO16" i="13"/>
  <c r="BP16" i="13"/>
  <c r="BN16" i="13"/>
  <c r="T280" i="13"/>
  <c r="U280" i="13"/>
  <c r="V281" i="13"/>
  <c r="G228" i="7"/>
  <c r="L227" i="7"/>
  <c r="G127" i="12" s="1"/>
  <c r="H127" i="12" s="1"/>
  <c r="I127" i="12" s="1"/>
  <c r="BP17" i="13" l="1"/>
  <c r="BO17" i="13"/>
  <c r="BN17" i="13"/>
  <c r="J128" i="12"/>
  <c r="V282" i="13"/>
  <c r="U281" i="13"/>
  <c r="T281" i="13"/>
  <c r="G229" i="7"/>
  <c r="L228" i="7"/>
  <c r="G128" i="12" s="1"/>
  <c r="H128" i="12" s="1"/>
  <c r="I128" i="12" s="1"/>
  <c r="BO18" i="13" l="1"/>
  <c r="BN18" i="13"/>
  <c r="BP18" i="13"/>
  <c r="J129" i="12"/>
  <c r="V283" i="13"/>
  <c r="T282" i="13"/>
  <c r="U282" i="13"/>
  <c r="G230" i="7"/>
  <c r="L229" i="7"/>
  <c r="G129" i="12" s="1"/>
  <c r="H129" i="12" s="1"/>
  <c r="I129" i="12" s="1"/>
  <c r="BN19" i="13" l="1"/>
  <c r="BP19" i="13"/>
  <c r="BO19" i="13"/>
  <c r="J130" i="12"/>
  <c r="U283" i="13"/>
  <c r="V284" i="13"/>
  <c r="T283" i="13"/>
  <c r="G231" i="7"/>
  <c r="L230" i="7"/>
  <c r="G130" i="12" s="1"/>
  <c r="H130" i="12" s="1"/>
  <c r="I130" i="12" s="1"/>
  <c r="BP20" i="13" l="1"/>
  <c r="BN20" i="13"/>
  <c r="BO20" i="13"/>
  <c r="J131" i="12"/>
  <c r="T284" i="13"/>
  <c r="U284" i="13"/>
  <c r="V285" i="13"/>
  <c r="G232" i="7"/>
  <c r="L231" i="7"/>
  <c r="G131" i="12" s="1"/>
  <c r="H131" i="12" s="1"/>
  <c r="I131" i="12" s="1"/>
  <c r="BP21" i="13" l="1"/>
  <c r="BN21" i="13"/>
  <c r="BO21" i="13"/>
  <c r="I132" i="12"/>
  <c r="J132" i="12"/>
  <c r="T285" i="13"/>
  <c r="U285" i="13"/>
  <c r="V286" i="13"/>
  <c r="L232" i="7"/>
  <c r="G132" i="12" s="1"/>
  <c r="H132" i="12" s="1"/>
  <c r="G233" i="7"/>
  <c r="BP22" i="13" l="1"/>
  <c r="BO22" i="13"/>
  <c r="BN22" i="13"/>
  <c r="J133" i="12"/>
  <c r="V287" i="13"/>
  <c r="T286" i="13"/>
  <c r="U286" i="13"/>
  <c r="G234" i="7"/>
  <c r="L233" i="7"/>
  <c r="G133" i="12" s="1"/>
  <c r="H133" i="12" s="1"/>
  <c r="I133" i="12" s="1"/>
  <c r="BP23" i="13" l="1"/>
  <c r="BO23" i="13"/>
  <c r="BN23" i="13"/>
  <c r="J134" i="12"/>
  <c r="U287" i="13"/>
  <c r="V288" i="13"/>
  <c r="T287" i="13"/>
  <c r="L234" i="7"/>
  <c r="G134" i="12" s="1"/>
  <c r="H134" i="12" s="1"/>
  <c r="I134" i="12" s="1"/>
  <c r="G235" i="7"/>
  <c r="J135" i="12" l="1"/>
  <c r="BO24" i="13"/>
  <c r="BP24" i="13"/>
  <c r="BN24" i="13"/>
  <c r="I135" i="12"/>
  <c r="T288" i="13"/>
  <c r="U288" i="13"/>
  <c r="V289" i="13"/>
  <c r="G236" i="7"/>
  <c r="L235" i="7"/>
  <c r="G135" i="12" s="1"/>
  <c r="H135" i="12" s="1"/>
  <c r="J136" i="12" l="1"/>
  <c r="BP25" i="13"/>
  <c r="BO25" i="13"/>
  <c r="BN25" i="13"/>
  <c r="I136" i="12"/>
  <c r="V290" i="13"/>
  <c r="T289" i="13"/>
  <c r="U289" i="13"/>
  <c r="L236" i="7"/>
  <c r="G136" i="12" s="1"/>
  <c r="H136" i="12" s="1"/>
  <c r="G237" i="7"/>
  <c r="BO26" i="13" l="1"/>
  <c r="BN26" i="13"/>
  <c r="BP26" i="13"/>
  <c r="J137" i="12"/>
  <c r="U290" i="13"/>
  <c r="V291" i="13"/>
  <c r="T290" i="13"/>
  <c r="G238" i="7"/>
  <c r="L237" i="7"/>
  <c r="G137" i="12" s="1"/>
  <c r="H137" i="12" s="1"/>
  <c r="I137" i="12" s="1"/>
  <c r="BN27" i="13" l="1"/>
  <c r="BO27" i="13"/>
  <c r="BP27" i="13"/>
  <c r="I138" i="12"/>
  <c r="J138" i="12"/>
  <c r="T291" i="13"/>
  <c r="V292" i="13"/>
  <c r="U291" i="13"/>
  <c r="L238" i="7"/>
  <c r="G138" i="12" s="1"/>
  <c r="H138" i="12" s="1"/>
  <c r="G239" i="7"/>
  <c r="J139" i="12" l="1"/>
  <c r="BN28" i="13"/>
  <c r="BP28" i="13"/>
  <c r="BO28" i="13"/>
  <c r="U292" i="13"/>
  <c r="T292" i="13"/>
  <c r="V293" i="13"/>
  <c r="G240" i="7"/>
  <c r="L239" i="7"/>
  <c r="G139" i="12" s="1"/>
  <c r="H139" i="12" s="1"/>
  <c r="I139" i="12" s="1"/>
  <c r="BP29" i="13" l="1"/>
  <c r="BO29" i="13"/>
  <c r="BN29" i="13"/>
  <c r="I140" i="12"/>
  <c r="J140" i="12"/>
  <c r="J141" i="12" s="1"/>
  <c r="V294" i="13"/>
  <c r="U293" i="13"/>
  <c r="T293" i="13"/>
  <c r="L240" i="7"/>
  <c r="G140" i="12" s="1"/>
  <c r="H140" i="12" s="1"/>
  <c r="G241" i="7"/>
  <c r="BP30" i="13" l="1"/>
  <c r="BN30" i="13"/>
  <c r="BO30" i="13"/>
  <c r="T294" i="13"/>
  <c r="V295" i="13"/>
  <c r="U294" i="13"/>
  <c r="G242" i="7"/>
  <c r="L241" i="7"/>
  <c r="G141" i="12" s="1"/>
  <c r="H141" i="12" s="1"/>
  <c r="I141" i="12" s="1"/>
  <c r="BP31" i="13" l="1"/>
  <c r="BO31" i="13"/>
  <c r="BN31" i="13"/>
  <c r="I142" i="12"/>
  <c r="J142" i="12"/>
  <c r="J143" i="12" s="1"/>
  <c r="U295" i="13"/>
  <c r="V296" i="13"/>
  <c r="T295" i="13"/>
  <c r="L242" i="7"/>
  <c r="G142" i="12" s="1"/>
  <c r="H142" i="12" s="1"/>
  <c r="G243" i="7"/>
  <c r="BO32" i="13" l="1"/>
  <c r="BN32" i="13"/>
  <c r="BP32" i="13"/>
  <c r="I143" i="12"/>
  <c r="T296" i="13"/>
  <c r="V297" i="13"/>
  <c r="U296" i="13"/>
  <c r="G244" i="7"/>
  <c r="L243" i="7"/>
  <c r="G143" i="12" s="1"/>
  <c r="H143" i="12" s="1"/>
  <c r="BO33" i="13" l="1"/>
  <c r="BP33" i="13"/>
  <c r="BN33" i="13"/>
  <c r="I144" i="12"/>
  <c r="J144" i="12"/>
  <c r="U297" i="13"/>
  <c r="T297" i="13"/>
  <c r="V298" i="13"/>
  <c r="L244" i="7"/>
  <c r="G144" i="12" s="1"/>
  <c r="H144" i="12" s="1"/>
  <c r="G245" i="7"/>
  <c r="BP34" i="13" l="1"/>
  <c r="BO34" i="13"/>
  <c r="BN34" i="13"/>
  <c r="J145" i="12"/>
  <c r="U298" i="13"/>
  <c r="T298" i="13"/>
  <c r="V299" i="13"/>
  <c r="G246" i="7"/>
  <c r="L245" i="7"/>
  <c r="G145" i="12" s="1"/>
  <c r="H145" i="12" s="1"/>
  <c r="I145" i="12" s="1"/>
  <c r="BN35" i="13" l="1"/>
  <c r="BP35" i="13"/>
  <c r="BO35" i="13"/>
  <c r="I146" i="12"/>
  <c r="J146" i="12"/>
  <c r="V300" i="13"/>
  <c r="U299" i="13"/>
  <c r="T299" i="13"/>
  <c r="L246" i="7"/>
  <c r="G146" i="12" s="1"/>
  <c r="H146" i="12" s="1"/>
  <c r="G247" i="7"/>
  <c r="BN36" i="13" l="1"/>
  <c r="BP36" i="13"/>
  <c r="BO36" i="13"/>
  <c r="J147" i="12"/>
  <c r="T300" i="13"/>
  <c r="V301" i="13"/>
  <c r="U300" i="13"/>
  <c r="G248" i="7"/>
  <c r="L247" i="7"/>
  <c r="G147" i="12" s="1"/>
  <c r="H147" i="12" s="1"/>
  <c r="I147" i="12" s="1"/>
  <c r="BP37" i="13" l="1"/>
  <c r="BO37" i="13"/>
  <c r="BN37" i="13"/>
  <c r="J148" i="12"/>
  <c r="U301" i="13"/>
  <c r="T301" i="13"/>
  <c r="V302" i="13"/>
  <c r="L248" i="7"/>
  <c r="G148" i="12" s="1"/>
  <c r="H148" i="12" s="1"/>
  <c r="I148" i="12" s="1"/>
  <c r="G249" i="7"/>
  <c r="BP38" i="13" l="1"/>
  <c r="BO38" i="13"/>
  <c r="BN38" i="13"/>
  <c r="J149" i="12"/>
  <c r="V303" i="13"/>
  <c r="U302" i="13"/>
  <c r="T302" i="13"/>
  <c r="G250" i="7"/>
  <c r="L249" i="7"/>
  <c r="G149" i="12" s="1"/>
  <c r="H149" i="12" s="1"/>
  <c r="I149" i="12" s="1"/>
  <c r="BP39" i="13" l="1"/>
  <c r="BO39" i="13"/>
  <c r="BN39" i="13"/>
  <c r="J150" i="12"/>
  <c r="T303" i="13"/>
  <c r="V304" i="13"/>
  <c r="U303" i="13"/>
  <c r="L250" i="7"/>
  <c r="G150" i="12" s="1"/>
  <c r="H150" i="12" s="1"/>
  <c r="I150" i="12" s="1"/>
  <c r="G251" i="7"/>
  <c r="BO40" i="13" l="1"/>
  <c r="BN40" i="13"/>
  <c r="BP40" i="13"/>
  <c r="J151" i="12"/>
  <c r="T304" i="13"/>
  <c r="U304" i="13"/>
  <c r="V305" i="13"/>
  <c r="G252" i="7"/>
  <c r="L251" i="7"/>
  <c r="G151" i="12" s="1"/>
  <c r="H151" i="12" s="1"/>
  <c r="I151" i="12" s="1"/>
  <c r="BO41" i="13" l="1"/>
  <c r="BP41" i="13"/>
  <c r="BN41" i="13"/>
  <c r="J152" i="12"/>
  <c r="T305" i="13"/>
  <c r="V306" i="13"/>
  <c r="U305" i="13"/>
  <c r="L252" i="7"/>
  <c r="G152" i="12" s="1"/>
  <c r="H152" i="12" s="1"/>
  <c r="I152" i="12" s="1"/>
  <c r="G253" i="7"/>
  <c r="BP42" i="13" l="1"/>
  <c r="BO42" i="13"/>
  <c r="BN42" i="13"/>
  <c r="J153" i="12"/>
  <c r="U306" i="13"/>
  <c r="T306" i="13"/>
  <c r="V307" i="13"/>
  <c r="G254" i="7"/>
  <c r="L253" i="7"/>
  <c r="G153" i="12" s="1"/>
  <c r="H153" i="12" s="1"/>
  <c r="I153" i="12" s="1"/>
  <c r="BN43" i="13" l="1"/>
  <c r="BP43" i="13"/>
  <c r="BO43" i="13"/>
  <c r="I154" i="12"/>
  <c r="J154" i="12"/>
  <c r="V308" i="13"/>
  <c r="U307" i="13"/>
  <c r="T307" i="13"/>
  <c r="L254" i="7"/>
  <c r="G154" i="12" s="1"/>
  <c r="H154" i="12" s="1"/>
  <c r="G255" i="7"/>
  <c r="J155" i="12" l="1"/>
  <c r="BN44" i="13"/>
  <c r="BP44" i="13"/>
  <c r="BO44" i="13"/>
  <c r="I155" i="12"/>
  <c r="T308" i="13"/>
  <c r="V309" i="13"/>
  <c r="U308" i="13"/>
  <c r="G256" i="7"/>
  <c r="L255" i="7"/>
  <c r="G155" i="12" s="1"/>
  <c r="H155" i="12" s="1"/>
  <c r="BP45" i="13" l="1"/>
  <c r="BO45" i="13"/>
  <c r="BN45" i="13"/>
  <c r="J156" i="12"/>
  <c r="T309" i="13"/>
  <c r="V310" i="13"/>
  <c r="U309" i="13"/>
  <c r="L256" i="7"/>
  <c r="G156" i="12" s="1"/>
  <c r="H156" i="12" s="1"/>
  <c r="I156" i="12" s="1"/>
  <c r="G257" i="7"/>
  <c r="BP46" i="13" l="1"/>
  <c r="BO46" i="13"/>
  <c r="BN46" i="13"/>
  <c r="J157" i="12"/>
  <c r="V311" i="13"/>
  <c r="U310" i="13"/>
  <c r="T310" i="13"/>
  <c r="G258" i="7"/>
  <c r="L257" i="7"/>
  <c r="G157" i="12" s="1"/>
  <c r="H157" i="12" s="1"/>
  <c r="I157" i="12" s="1"/>
  <c r="BP47" i="13" l="1"/>
  <c r="BO47" i="13"/>
  <c r="BN47" i="13"/>
  <c r="I158" i="12"/>
  <c r="J158" i="12"/>
  <c r="T311" i="13"/>
  <c r="V312" i="13"/>
  <c r="U311" i="13"/>
  <c r="L258" i="7"/>
  <c r="G158" i="12" s="1"/>
  <c r="H158" i="12" s="1"/>
  <c r="G259" i="7"/>
  <c r="BO48" i="13" l="1"/>
  <c r="BN48" i="13"/>
  <c r="BP48" i="13"/>
  <c r="J159" i="12"/>
  <c r="T312" i="13"/>
  <c r="U312" i="13"/>
  <c r="V313" i="13"/>
  <c r="G260" i="7"/>
  <c r="L259" i="7"/>
  <c r="G159" i="12" s="1"/>
  <c r="H159" i="12" s="1"/>
  <c r="I159" i="12" s="1"/>
  <c r="J160" i="12" l="1"/>
  <c r="BP49" i="13"/>
  <c r="BO49" i="13"/>
  <c r="BN49" i="13"/>
  <c r="I160" i="12"/>
  <c r="T313" i="13"/>
  <c r="U313" i="13"/>
  <c r="V314" i="13"/>
  <c r="L260" i="7"/>
  <c r="G160" i="12" s="1"/>
  <c r="H160" i="12" s="1"/>
  <c r="G261" i="7"/>
  <c r="BP50" i="13" l="1"/>
  <c r="BO50" i="13"/>
  <c r="BN50" i="13"/>
  <c r="I161" i="12"/>
  <c r="J161" i="12"/>
  <c r="U314" i="13"/>
  <c r="V315" i="13"/>
  <c r="T314" i="13"/>
  <c r="G262" i="7"/>
  <c r="L261" i="7"/>
  <c r="G161" i="12" s="1"/>
  <c r="H161" i="12" s="1"/>
  <c r="BN51" i="13" l="1"/>
  <c r="BP51" i="13"/>
  <c r="BO51" i="13"/>
  <c r="I162" i="12"/>
  <c r="J162" i="12"/>
  <c r="J163" i="12" s="1"/>
  <c r="T315" i="13"/>
  <c r="U315" i="13"/>
  <c r="V316" i="13"/>
  <c r="L262" i="7"/>
  <c r="G162" i="12" s="1"/>
  <c r="H162" i="12" s="1"/>
  <c r="G263" i="7"/>
  <c r="BP52" i="13" l="1"/>
  <c r="BO52" i="13"/>
  <c r="BN52" i="13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BO53" i="13" l="1"/>
  <c r="BP53" i="13"/>
  <c r="BN53" i="13"/>
  <c r="J164" i="12"/>
  <c r="H164" i="12"/>
  <c r="I164" i="12" s="1"/>
  <c r="V319" i="13"/>
  <c r="U318" i="13"/>
  <c r="T318" i="13"/>
  <c r="L265" i="7"/>
  <c r="G165" i="12" s="1"/>
  <c r="BP54" i="13" l="1"/>
  <c r="BN54" i="13"/>
  <c r="BO54" i="13"/>
  <c r="J165" i="12"/>
  <c r="H165" i="12"/>
  <c r="I165" i="12" s="1"/>
  <c r="T319" i="13"/>
  <c r="V320" i="13"/>
  <c r="U319" i="13"/>
  <c r="BN55" i="13" l="1"/>
  <c r="BO55" i="13"/>
  <c r="BP55" i="13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F17" i="13" s="1"/>
  <c r="AC16" i="13"/>
  <c r="AC15" i="13"/>
  <c r="AC14" i="13"/>
  <c r="AC13" i="13"/>
  <c r="AF13" i="13" s="1"/>
  <c r="AC12" i="13"/>
  <c r="AF12" i="13" s="1"/>
  <c r="AC11" i="13"/>
  <c r="AC10" i="13"/>
  <c r="AC9" i="13"/>
  <c r="AF9" i="13" s="1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15" i="13" l="1"/>
  <c r="AF8" i="13"/>
  <c r="AF16" i="13"/>
  <c r="AH19" i="13"/>
  <c r="AG22" i="13"/>
  <c r="AF25" i="13"/>
  <c r="AH27" i="13"/>
  <c r="AG30" i="13"/>
  <c r="AF33" i="13"/>
  <c r="AH35" i="13"/>
  <c r="AG38" i="13"/>
  <c r="AF41" i="13"/>
  <c r="AH43" i="13"/>
  <c r="AG46" i="13"/>
  <c r="AF49" i="13"/>
  <c r="AH51" i="13"/>
  <c r="AG54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AF53" i="13"/>
  <c r="AF11" i="13"/>
  <c r="O7" i="13"/>
  <c r="P8" i="13"/>
  <c r="N10" i="13"/>
  <c r="O11" i="13"/>
  <c r="P12" i="13"/>
  <c r="N14" i="13"/>
  <c r="O15" i="13"/>
  <c r="P16" i="13"/>
  <c r="N18" i="13"/>
  <c r="O19" i="13"/>
  <c r="P20" i="13"/>
  <c r="N22" i="13"/>
  <c r="O23" i="13"/>
  <c r="P24" i="13"/>
  <c r="N26" i="13"/>
  <c r="O27" i="13"/>
  <c r="P28" i="13"/>
  <c r="N30" i="13"/>
  <c r="O31" i="13"/>
  <c r="P32" i="13"/>
  <c r="N34" i="13"/>
  <c r="O35" i="13"/>
  <c r="P36" i="13"/>
  <c r="N38" i="13"/>
  <c r="O39" i="13"/>
  <c r="P40" i="13"/>
  <c r="N42" i="13"/>
  <c r="O43" i="13"/>
  <c r="P44" i="13"/>
  <c r="N46" i="13"/>
  <c r="O47" i="13"/>
  <c r="P48" i="13"/>
  <c r="N50" i="13"/>
  <c r="O51" i="13"/>
  <c r="P52" i="13"/>
  <c r="N54" i="13"/>
  <c r="O55" i="13"/>
  <c r="P56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O8" i="13"/>
  <c r="O16" i="13"/>
  <c r="P21" i="13"/>
  <c r="N27" i="13"/>
  <c r="O32" i="13"/>
  <c r="P37" i="13"/>
  <c r="O40" i="13"/>
  <c r="O48" i="13"/>
  <c r="P53" i="13"/>
  <c r="AG23" i="13"/>
  <c r="AG31" i="13"/>
  <c r="AF34" i="13"/>
  <c r="AH36" i="13"/>
  <c r="AG39" i="13"/>
  <c r="AF42" i="13"/>
  <c r="AH44" i="13"/>
  <c r="AG47" i="13"/>
  <c r="AF50" i="13"/>
  <c r="AH52" i="13"/>
  <c r="N8" i="13"/>
  <c r="O9" i="13"/>
  <c r="P10" i="13"/>
  <c r="N12" i="13"/>
  <c r="O13" i="13"/>
  <c r="P14" i="13"/>
  <c r="N16" i="13"/>
  <c r="O17" i="13"/>
  <c r="P18" i="13"/>
  <c r="N20" i="13"/>
  <c r="O21" i="13"/>
  <c r="P22" i="13"/>
  <c r="N24" i="13"/>
  <c r="O25" i="13"/>
  <c r="P26" i="13"/>
  <c r="N28" i="13"/>
  <c r="O29" i="13"/>
  <c r="P30" i="13"/>
  <c r="N32" i="13"/>
  <c r="O33" i="13"/>
  <c r="P34" i="13"/>
  <c r="N36" i="13"/>
  <c r="O37" i="13"/>
  <c r="P38" i="13"/>
  <c r="N40" i="13"/>
  <c r="O41" i="13"/>
  <c r="P42" i="13"/>
  <c r="N44" i="13"/>
  <c r="O45" i="13"/>
  <c r="P46" i="13"/>
  <c r="N48" i="13"/>
  <c r="O49" i="13"/>
  <c r="P50" i="13"/>
  <c r="N52" i="13"/>
  <c r="O53" i="13"/>
  <c r="P54" i="13"/>
  <c r="N56" i="13"/>
  <c r="N11" i="13"/>
  <c r="P13" i="13"/>
  <c r="N19" i="13"/>
  <c r="O24" i="13"/>
  <c r="P29" i="13"/>
  <c r="N35" i="13"/>
  <c r="N43" i="13"/>
  <c r="P45" i="13"/>
  <c r="N51" i="13"/>
  <c r="O56" i="13"/>
  <c r="AF18" i="13"/>
  <c r="AH20" i="13"/>
  <c r="AF26" i="13"/>
  <c r="AH28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P7" i="13"/>
  <c r="O10" i="13"/>
  <c r="N13" i="13"/>
  <c r="P15" i="13"/>
  <c r="O18" i="13"/>
  <c r="N21" i="13"/>
  <c r="P23" i="13"/>
  <c r="O26" i="13"/>
  <c r="N29" i="13"/>
  <c r="P31" i="13"/>
  <c r="O34" i="13"/>
  <c r="N37" i="13"/>
  <c r="P39" i="13"/>
  <c r="O42" i="13"/>
  <c r="N45" i="13"/>
  <c r="P47" i="13"/>
  <c r="O50" i="13"/>
  <c r="N53" i="13"/>
  <c r="P55" i="13"/>
  <c r="AF7" i="13"/>
  <c r="AF19" i="13"/>
  <c r="AG20" i="13"/>
  <c r="AH21" i="13"/>
  <c r="AF23" i="13"/>
  <c r="AG24" i="13"/>
  <c r="AH25" i="13"/>
  <c r="AF27" i="13"/>
  <c r="AG28" i="13"/>
  <c r="AH29" i="13"/>
  <c r="AF31" i="13"/>
  <c r="AG32" i="13"/>
  <c r="AH33" i="13"/>
  <c r="AF35" i="13"/>
  <c r="AG36" i="13"/>
  <c r="AH37" i="13"/>
  <c r="AF39" i="13"/>
  <c r="AG40" i="13"/>
  <c r="AH41" i="13"/>
  <c r="AF43" i="13"/>
  <c r="AG44" i="13"/>
  <c r="AH45" i="13"/>
  <c r="AF47" i="13"/>
  <c r="AG48" i="13"/>
  <c r="AH49" i="13"/>
  <c r="AF51" i="13"/>
  <c r="AG52" i="13"/>
  <c r="AH53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0" i="13"/>
  <c r="AF14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R7" i="13" l="1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AU7" i="13" l="1"/>
  <c r="AI8" i="13" s="1"/>
  <c r="AR8" i="13" s="1"/>
  <c r="AU8" i="13" s="1"/>
  <c r="AI9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F265" i="7" s="1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BH8" i="13" l="1"/>
  <c r="BE8" i="13"/>
  <c r="AR9" i="13"/>
  <c r="BH9" i="13" s="1"/>
  <c r="AE57" i="13"/>
  <c r="AB56" i="13"/>
  <c r="BJ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AO9" i="13"/>
  <c r="AL10" i="13"/>
  <c r="BE9" i="13" l="1"/>
  <c r="F266" i="7"/>
  <c r="AU9" i="13"/>
  <c r="AI10" i="13" s="1"/>
  <c r="AR10" i="13" s="1"/>
  <c r="BH10" i="13" s="1"/>
  <c r="AW58" i="13"/>
  <c r="AK59" i="13" s="1"/>
  <c r="AT59" i="13" s="1"/>
  <c r="J59" i="13" s="1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AA58" i="13"/>
  <c r="BI58" i="13" s="1"/>
  <c r="BA56" i="13"/>
  <c r="J58" i="13"/>
  <c r="BG58" i="13"/>
  <c r="AV58" i="13"/>
  <c r="AJ59" i="13" s="1"/>
  <c r="BF58" i="13"/>
  <c r="AL11" i="13"/>
  <c r="AO10" i="13"/>
  <c r="AU10" i="13" l="1"/>
  <c r="AI11" i="13" s="1"/>
  <c r="AR11" i="13" s="1"/>
  <c r="BE10" i="13"/>
  <c r="F267" i="7"/>
  <c r="BG59" i="13"/>
  <c r="AW59" i="13"/>
  <c r="AK60" i="13" s="1"/>
  <c r="AT60" i="13" s="1"/>
  <c r="BG60" i="13" s="1"/>
  <c r="AA59" i="13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J268" i="7" s="1"/>
  <c r="AB58" i="13"/>
  <c r="BJ58" i="13" s="1"/>
  <c r="H267" i="7"/>
  <c r="H268" i="7" s="1"/>
  <c r="AL12" i="13"/>
  <c r="AO11" i="13"/>
  <c r="AW60" i="13" l="1"/>
  <c r="AK61" i="13" s="1"/>
  <c r="AT61" i="13" s="1"/>
  <c r="BH11" i="13"/>
  <c r="BE11" i="13"/>
  <c r="I268" i="7"/>
  <c r="BI59" i="13"/>
  <c r="K268" i="7"/>
  <c r="BJ60" i="13"/>
  <c r="J60" i="13"/>
  <c r="S60" i="13" s="1"/>
  <c r="AB61" i="13" s="1"/>
  <c r="BJ61" i="13" s="1"/>
  <c r="AW61" i="13"/>
  <c r="AK62" i="13" s="1"/>
  <c r="J61" i="13"/>
  <c r="L267" i="7"/>
  <c r="G167" i="12" s="1"/>
  <c r="G268" i="7"/>
  <c r="I59" i="13"/>
  <c r="BF59" i="13"/>
  <c r="H166" i="12"/>
  <c r="I166" i="12" s="1"/>
  <c r="AV60" i="13"/>
  <c r="AJ61" i="13" s="1"/>
  <c r="AS61" i="13" s="1"/>
  <c r="BF60" i="13"/>
  <c r="I60" i="13"/>
  <c r="AU11" i="13"/>
  <c r="AI12" i="13" s="1"/>
  <c r="AR12" i="13" s="1"/>
  <c r="AU12" i="13" s="1"/>
  <c r="AI13" i="13" s="1"/>
  <c r="P59" i="13"/>
  <c r="AO12" i="13"/>
  <c r="AL13" i="13"/>
  <c r="M60" i="13" l="1"/>
  <c r="P60" i="13" s="1"/>
  <c r="AR13" i="13"/>
  <c r="BH13" i="13" s="1"/>
  <c r="L268" i="7"/>
  <c r="G168" i="12" s="1"/>
  <c r="H168" i="12" s="1"/>
  <c r="BE12" i="13"/>
  <c r="BH12" i="13"/>
  <c r="BN56" i="13"/>
  <c r="BO56" i="13"/>
  <c r="BP56" i="13"/>
  <c r="S61" i="13"/>
  <c r="M61" i="13"/>
  <c r="P61" i="13" s="1"/>
  <c r="H167" i="12"/>
  <c r="I167" i="12" s="1"/>
  <c r="L59" i="13"/>
  <c r="O59" i="13" s="1"/>
  <c r="R59" i="13"/>
  <c r="AA60" i="13" s="1"/>
  <c r="BI60" i="13" s="1"/>
  <c r="R60" i="13"/>
  <c r="AA61" i="13" s="1"/>
  <c r="BI61" i="13" s="1"/>
  <c r="L60" i="13"/>
  <c r="J167" i="12"/>
  <c r="AO13" i="13"/>
  <c r="AL14" i="13"/>
  <c r="AU13" i="13" l="1"/>
  <c r="AI14" i="13" s="1"/>
  <c r="AR14" i="13" s="1"/>
  <c r="BH14" i="13" s="1"/>
  <c r="BE13" i="13"/>
  <c r="BO57" i="13"/>
  <c r="BP57" i="13"/>
  <c r="BN57" i="13"/>
  <c r="I168" i="12"/>
  <c r="J168" i="12"/>
  <c r="O60" i="13"/>
  <c r="AL15" i="13"/>
  <c r="AO14" i="13"/>
  <c r="BE14" i="13" l="1"/>
  <c r="BP58" i="13"/>
  <c r="BN58" i="13"/>
  <c r="BO58" i="13"/>
  <c r="J169" i="12"/>
  <c r="AU14" i="13"/>
  <c r="AI15" i="13" s="1"/>
  <c r="AR15" i="13" s="1"/>
  <c r="BH15" i="13" s="1"/>
  <c r="AO15" i="13"/>
  <c r="AL16" i="13"/>
  <c r="AU15" i="13" l="1"/>
  <c r="AI16" i="13" s="1"/>
  <c r="AR16" i="13" s="1"/>
  <c r="BE15" i="13"/>
  <c r="AO16" i="13"/>
  <c r="AL17" i="13"/>
  <c r="BH16" i="13" l="1"/>
  <c r="AU16" i="13"/>
  <c r="AI17" i="13" s="1"/>
  <c r="AR17" i="13" s="1"/>
  <c r="BE16" i="13"/>
  <c r="AL18" i="13"/>
  <c r="AO17" i="13"/>
  <c r="BH17" i="13" l="1"/>
  <c r="AU17" i="13"/>
  <c r="AI18" i="13" s="1"/>
  <c r="AR18" i="13" s="1"/>
  <c r="BH18" i="13" s="1"/>
  <c r="BE17" i="13"/>
  <c r="AO18" i="13"/>
  <c r="AL19" i="13"/>
  <c r="AU18" i="13" l="1"/>
  <c r="AI19" i="13" s="1"/>
  <c r="AR19" i="13" s="1"/>
  <c r="BH19" i="13" s="1"/>
  <c r="BE18" i="13"/>
  <c r="AO19" i="13"/>
  <c r="AL20" i="13"/>
  <c r="BE19" i="13" l="1"/>
  <c r="AU19" i="13"/>
  <c r="AI20" i="13" s="1"/>
  <c r="AR20" i="13" s="1"/>
  <c r="BH20" i="13" s="1"/>
  <c r="AO20" i="13"/>
  <c r="AL21" i="13"/>
  <c r="BE20" i="13" l="1"/>
  <c r="AU20" i="13"/>
  <c r="AI21" i="13" s="1"/>
  <c r="AR21" i="13" s="1"/>
  <c r="BH21" i="13" s="1"/>
  <c r="AO21" i="13"/>
  <c r="AL22" i="13"/>
  <c r="AU21" i="13" l="1"/>
  <c r="AI22" i="13" s="1"/>
  <c r="AR22" i="13" s="1"/>
  <c r="BE21" i="13"/>
  <c r="AO22" i="13"/>
  <c r="AL23" i="13"/>
  <c r="BE22" i="13" l="1"/>
  <c r="BH22" i="13"/>
  <c r="AU22" i="13"/>
  <c r="AI23" i="13" s="1"/>
  <c r="AR23" i="13" s="1"/>
  <c r="AO23" i="13"/>
  <c r="AL24" i="13"/>
  <c r="BE23" i="13" l="1"/>
  <c r="BH23" i="13"/>
  <c r="AU23" i="13"/>
  <c r="AI24" i="13" s="1"/>
  <c r="AR24" i="13" s="1"/>
  <c r="AU24" i="13" s="1"/>
  <c r="AI25" i="13" s="1"/>
  <c r="AR25" i="13" s="1"/>
  <c r="BH25" i="13" s="1"/>
  <c r="AO24" i="13"/>
  <c r="AL25" i="13"/>
  <c r="BE24" i="13" l="1"/>
  <c r="BH24" i="13"/>
  <c r="BE25" i="13"/>
  <c r="AU25" i="13"/>
  <c r="AI26" i="13" s="1"/>
  <c r="AO25" i="13"/>
  <c r="AL26" i="13"/>
  <c r="AR26" i="13" l="1"/>
  <c r="BH26" i="13" s="1"/>
  <c r="AO26" i="13"/>
  <c r="AL27" i="13"/>
  <c r="BE26" i="13" l="1"/>
  <c r="AU26" i="13"/>
  <c r="AI27" i="13" s="1"/>
  <c r="AR27" i="13" s="1"/>
  <c r="AL28" i="13"/>
  <c r="AO27" i="13"/>
  <c r="BH27" i="13" l="1"/>
  <c r="BE27" i="13"/>
  <c r="AU27" i="13"/>
  <c r="AI28" i="13" s="1"/>
  <c r="AR28" i="13" s="1"/>
  <c r="AO28" i="13"/>
  <c r="AL29" i="13"/>
  <c r="AU28" i="13" l="1"/>
  <c r="AI29" i="13" s="1"/>
  <c r="AR29" i="13" s="1"/>
  <c r="BH29" i="13" s="1"/>
  <c r="BH28" i="13"/>
  <c r="BE28" i="13"/>
  <c r="AL30" i="13"/>
  <c r="AO29" i="13"/>
  <c r="AU29" i="13" l="1"/>
  <c r="AI30" i="13" s="1"/>
  <c r="AR30" i="13" s="1"/>
  <c r="BH30" i="13" s="1"/>
  <c r="BE29" i="13"/>
  <c r="AL31" i="13"/>
  <c r="AO30" i="13"/>
  <c r="BE30" i="13" l="1"/>
  <c r="AU30" i="13"/>
  <c r="AI31" i="13" s="1"/>
  <c r="AR31" i="13" s="1"/>
  <c r="AL32" i="13"/>
  <c r="AO31" i="13"/>
  <c r="BE31" i="13" l="1"/>
  <c r="BH31" i="13"/>
  <c r="AU31" i="13"/>
  <c r="AI32" i="13" s="1"/>
  <c r="AR32" i="13" s="1"/>
  <c r="BH32" i="13" s="1"/>
  <c r="AL33" i="13"/>
  <c r="AO32" i="13"/>
  <c r="AU32" i="13" l="1"/>
  <c r="AI33" i="13" s="1"/>
  <c r="AR33" i="13" s="1"/>
  <c r="BH33" i="13" s="1"/>
  <c r="BE32" i="13"/>
  <c r="AL34" i="13"/>
  <c r="AO33" i="13"/>
  <c r="BE33" i="13" l="1"/>
  <c r="AU33" i="13"/>
  <c r="AI34" i="13" s="1"/>
  <c r="AR34" i="13" s="1"/>
  <c r="BH34" i="13" s="1"/>
  <c r="AL35" i="13"/>
  <c r="AO34" i="13"/>
  <c r="BE34" i="13" l="1"/>
  <c r="AU34" i="13"/>
  <c r="AI35" i="13" s="1"/>
  <c r="AR35" i="13" s="1"/>
  <c r="AO35" i="13"/>
  <c r="AL36" i="13"/>
  <c r="BE35" i="13" l="1"/>
  <c r="BH35" i="13"/>
  <c r="AU35" i="13"/>
  <c r="AI36" i="13" s="1"/>
  <c r="AR36" i="13" s="1"/>
  <c r="BH36" i="13" s="1"/>
  <c r="AO36" i="13"/>
  <c r="AL37" i="13"/>
  <c r="AU36" i="13" l="1"/>
  <c r="AI37" i="13" s="1"/>
  <c r="AR37" i="13" s="1"/>
  <c r="BH37" i="13" s="1"/>
  <c r="BE36" i="13"/>
  <c r="AO37" i="13"/>
  <c r="AL38" i="13"/>
  <c r="AU37" i="13" l="1"/>
  <c r="AI38" i="13" s="1"/>
  <c r="AR38" i="13" s="1"/>
  <c r="BE37" i="13"/>
  <c r="AL39" i="13"/>
  <c r="AO38" i="13"/>
  <c r="BE38" i="13" l="1"/>
  <c r="BH38" i="13"/>
  <c r="AU38" i="13"/>
  <c r="AI39" i="13" s="1"/>
  <c r="AR39" i="13" s="1"/>
  <c r="BH39" i="13" s="1"/>
  <c r="AO39" i="13"/>
  <c r="AL40" i="13"/>
  <c r="AU39" i="13" l="1"/>
  <c r="AI40" i="13" s="1"/>
  <c r="AR40" i="13" s="1"/>
  <c r="BH40" i="13" s="1"/>
  <c r="BE39" i="13"/>
  <c r="AO40" i="13"/>
  <c r="AL41" i="13"/>
  <c r="AU40" i="13" l="1"/>
  <c r="AI41" i="13" s="1"/>
  <c r="AR41" i="13" s="1"/>
  <c r="BH41" i="13" s="1"/>
  <c r="BE40" i="13"/>
  <c r="AL42" i="13"/>
  <c r="AO41" i="13"/>
  <c r="AU41" i="13" l="1"/>
  <c r="AI42" i="13" s="1"/>
  <c r="AR42" i="13" s="1"/>
  <c r="BE41" i="13"/>
  <c r="AO42" i="13"/>
  <c r="AL43" i="13"/>
  <c r="BE42" i="13" l="1"/>
  <c r="BH42" i="13"/>
  <c r="AU42" i="13"/>
  <c r="AI43" i="13" s="1"/>
  <c r="AR43" i="13" s="1"/>
  <c r="BH43" i="13" s="1"/>
  <c r="AO43" i="13"/>
  <c r="AL44" i="13"/>
  <c r="AU43" i="13" l="1"/>
  <c r="AI44" i="13" s="1"/>
  <c r="AR44" i="13" s="1"/>
  <c r="BE43" i="13"/>
  <c r="AL45" i="13"/>
  <c r="AO44" i="13"/>
  <c r="AU44" i="13" l="1"/>
  <c r="AI45" i="13" s="1"/>
  <c r="AR45" i="13" s="1"/>
  <c r="BH45" i="13" s="1"/>
  <c r="BH44" i="13"/>
  <c r="BE44" i="13"/>
  <c r="AL46" i="13"/>
  <c r="AO45" i="13"/>
  <c r="AU45" i="13" l="1"/>
  <c r="AI46" i="13" s="1"/>
  <c r="AR46" i="13" s="1"/>
  <c r="BH46" i="13" s="1"/>
  <c r="BE45" i="13"/>
  <c r="AO46" i="13"/>
  <c r="AL47" i="13"/>
  <c r="AU46" i="13" l="1"/>
  <c r="AI47" i="13" s="1"/>
  <c r="AR47" i="13" s="1"/>
  <c r="BH47" i="13" s="1"/>
  <c r="BE46" i="13"/>
  <c r="AL48" i="13"/>
  <c r="AO47" i="13"/>
  <c r="BE47" i="13" l="1"/>
  <c r="AU47" i="13"/>
  <c r="AI48" i="13" s="1"/>
  <c r="AR48" i="13" s="1"/>
  <c r="AL49" i="13"/>
  <c r="AO48" i="13"/>
  <c r="BE48" i="13" l="1"/>
  <c r="BH48" i="13"/>
  <c r="AU48" i="13"/>
  <c r="AI49" i="13" s="1"/>
  <c r="AR49" i="13" s="1"/>
  <c r="BH49" i="13" s="1"/>
  <c r="AO49" i="13"/>
  <c r="AL50" i="13"/>
  <c r="AU49" i="13" l="1"/>
  <c r="AI50" i="13" s="1"/>
  <c r="AR50" i="13" s="1"/>
  <c r="BE49" i="13"/>
  <c r="AL51" i="13"/>
  <c r="AO50" i="13"/>
  <c r="AU50" i="13" l="1"/>
  <c r="AI51" i="13" s="1"/>
  <c r="AR51" i="13" s="1"/>
  <c r="BH51" i="13" s="1"/>
  <c r="BH50" i="13"/>
  <c r="BE50" i="13"/>
  <c r="AL52" i="13"/>
  <c r="AO51" i="13"/>
  <c r="AU51" i="13" l="1"/>
  <c r="AI52" i="13" s="1"/>
  <c r="AR52" i="13" s="1"/>
  <c r="BH52" i="13" s="1"/>
  <c r="BE51" i="13"/>
  <c r="AO52" i="13"/>
  <c r="AL53" i="13"/>
  <c r="AU52" i="13" l="1"/>
  <c r="AI53" i="13" s="1"/>
  <c r="AR53" i="13" s="1"/>
  <c r="BE52" i="13"/>
  <c r="AO53" i="13"/>
  <c r="AL54" i="13"/>
  <c r="AU53" i="13" l="1"/>
  <c r="AI54" i="13" s="1"/>
  <c r="AR54" i="13" s="1"/>
  <c r="BH54" i="13" s="1"/>
  <c r="BH53" i="13"/>
  <c r="BE53" i="13"/>
  <c r="AO54" i="13"/>
  <c r="AL55" i="13"/>
  <c r="AU54" i="13" l="1"/>
  <c r="AI55" i="13" s="1"/>
  <c r="AR55" i="13" s="1"/>
  <c r="BE54" i="13"/>
  <c r="AO55" i="13"/>
  <c r="AL56" i="13"/>
  <c r="AU55" i="13" l="1"/>
  <c r="AI56" i="13" s="1"/>
  <c r="AR56" i="13" s="1"/>
  <c r="BH55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BH56" i="13"/>
  <c r="AL57" i="13"/>
  <c r="AL58" i="13" s="1"/>
  <c r="AU56" i="13"/>
  <c r="AI57" i="13" s="1"/>
  <c r="AR57" i="13" l="1"/>
  <c r="BH57" i="13" s="1"/>
  <c r="AL59" i="13"/>
  <c r="BE57" i="13" l="1"/>
  <c r="H57" i="13"/>
  <c r="BK57" i="13" s="1"/>
  <c r="AU57" i="13"/>
  <c r="AI58" i="13" s="1"/>
  <c r="AR58" i="13" s="1"/>
  <c r="BE58" i="13" s="1"/>
  <c r="AL60" i="13"/>
  <c r="K57" i="13" l="1"/>
  <c r="N57" i="13" s="1"/>
  <c r="H58" i="13"/>
  <c r="BK58" i="13" s="1"/>
  <c r="AU58" i="13"/>
  <c r="AI59" i="13" s="1"/>
  <c r="AR59" i="13" s="1"/>
  <c r="Q57" i="13"/>
  <c r="Z58" i="13" s="1"/>
  <c r="F268" i="7" s="1"/>
  <c r="AL61" i="13"/>
  <c r="BA58" i="13"/>
  <c r="BH58" i="13" l="1"/>
  <c r="K58" i="13"/>
  <c r="N58" i="13" s="1"/>
  <c r="Q58" i="13"/>
  <c r="Z59" i="13" s="1"/>
  <c r="F269" i="7" s="1"/>
  <c r="BE59" i="13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AU59" i="13"/>
  <c r="AI60" i="13" s="1"/>
  <c r="AR60" i="13" s="1"/>
  <c r="H59" i="13"/>
  <c r="BK59" i="13" s="1"/>
  <c r="BH59" i="13" l="1"/>
  <c r="BA59" i="13"/>
  <c r="K270" i="7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H60" i="13" l="1"/>
  <c r="H169" i="12"/>
  <c r="I169" i="12" s="1"/>
  <c r="L270" i="7"/>
  <c r="G170" i="12" s="1"/>
  <c r="BA60" i="13"/>
  <c r="H60" i="13"/>
  <c r="BK60" i="13" s="1"/>
  <c r="AU60" i="13"/>
  <c r="AI61" i="13" s="1"/>
  <c r="AR61" i="13" s="1"/>
  <c r="BN59" i="13" l="1"/>
  <c r="BO59" i="13"/>
  <c r="BP59" i="13"/>
  <c r="I271" i="7"/>
  <c r="H170" i="12"/>
  <c r="I170" i="12" s="1"/>
  <c r="J170" i="12"/>
  <c r="K271" i="7"/>
  <c r="G271" i="7"/>
  <c r="J271" i="7"/>
  <c r="H271" i="7"/>
  <c r="BE61" i="13"/>
  <c r="Q60" i="13"/>
  <c r="Z61" i="13" s="1"/>
  <c r="F271" i="7" s="1"/>
  <c r="K60" i="13"/>
  <c r="N60" i="13" s="1"/>
  <c r="BH61" i="13" l="1"/>
  <c r="BN60" i="13"/>
  <c r="BP60" i="13"/>
  <c r="BO60" i="13"/>
  <c r="J171" i="12"/>
  <c r="L271" i="7"/>
  <c r="G171" i="12" s="1"/>
  <c r="H171" i="12" s="1"/>
  <c r="I171" i="12" s="1"/>
  <c r="H61" i="13"/>
  <c r="AU61" i="13"/>
  <c r="AI62" i="13" s="1"/>
  <c r="BO61" i="13" l="1"/>
  <c r="BN61" i="13"/>
  <c r="AR62" i="13" s="1"/>
  <c r="BP61" i="13"/>
  <c r="BA61" i="13"/>
  <c r="J172" i="12"/>
  <c r="Q61" i="13"/>
  <c r="Z62" i="13" s="1"/>
  <c r="K61" i="13"/>
  <c r="N61" i="13" s="1"/>
  <c r="BH62" i="13" l="1"/>
  <c r="H62" i="13"/>
  <c r="AU62" i="13"/>
  <c r="AI63" i="13" s="1"/>
  <c r="Q62" i="13" l="1"/>
  <c r="K62" i="13"/>
  <c r="N62" i="13" l="1"/>
  <c r="H272" i="7" l="1"/>
  <c r="AV61" i="13"/>
  <c r="AJ62" i="13" s="1"/>
  <c r="I61" i="13"/>
  <c r="K272" i="7"/>
  <c r="J272" i="7"/>
  <c r="G272" i="7"/>
  <c r="I272" i="7"/>
  <c r="R61" i="13" l="1"/>
  <c r="BK61" i="13"/>
  <c r="L61" i="13"/>
  <c r="O61" i="13" s="1"/>
  <c r="L272" i="7"/>
  <c r="G172" i="12" s="1"/>
  <c r="H172" i="12" l="1"/>
  <c r="I172" i="12" s="1"/>
  <c r="AA62" i="13"/>
  <c r="BC61" i="13"/>
  <c r="AS62" i="13" s="1"/>
  <c r="BP62" i="13" l="1"/>
  <c r="BN62" i="13"/>
  <c r="BO62" i="13"/>
  <c r="BF61" i="13"/>
  <c r="J173" i="12"/>
  <c r="BD61" i="13"/>
  <c r="AT62" i="13" s="1"/>
  <c r="AB62" i="13"/>
  <c r="F272" i="7" s="1"/>
  <c r="K273" i="7" l="1"/>
  <c r="H273" i="7"/>
  <c r="G273" i="7"/>
  <c r="I273" i="7"/>
  <c r="J273" i="7"/>
  <c r="BJ62" i="13"/>
  <c r="AV62" i="13"/>
  <c r="AJ63" i="13" s="1"/>
  <c r="BI62" i="13"/>
  <c r="I62" i="13"/>
  <c r="L62" i="13" s="1"/>
  <c r="BG61" i="13"/>
  <c r="L273" i="7" l="1"/>
  <c r="G173" i="12" s="1"/>
  <c r="H173" i="12" s="1"/>
  <c r="I173" i="12" s="1"/>
  <c r="O62" i="13"/>
  <c r="R62" i="13"/>
  <c r="J62" i="13"/>
  <c r="AW62" i="13"/>
  <c r="AK63" i="13" s="1"/>
  <c r="BN63" i="13" l="1"/>
  <c r="BO63" i="13"/>
  <c r="BP63" i="13"/>
  <c r="J174" i="12"/>
  <c r="S62" i="13"/>
  <c r="M62" i="13"/>
  <c r="BK62" i="13"/>
  <c r="P62" i="13" l="1"/>
  <c r="Z63" i="13"/>
  <c r="BC62" i="13"/>
  <c r="AS63" i="13" s="1"/>
  <c r="BF62" i="13" l="1"/>
  <c r="AB63" i="13"/>
  <c r="BD62" i="13"/>
  <c r="AT63" i="13" s="1"/>
  <c r="BA62" i="13"/>
  <c r="BB62" i="13"/>
  <c r="AR63" i="13" s="1"/>
  <c r="AA63" i="13"/>
  <c r="F273" i="7" s="1"/>
  <c r="BI63" i="13" l="1"/>
  <c r="BJ63" i="13"/>
  <c r="BC63" i="13"/>
  <c r="BF63" i="13" s="1"/>
  <c r="BE62" i="13"/>
  <c r="I63" i="13"/>
  <c r="AV63" i="13"/>
  <c r="AJ64" i="13" s="1"/>
  <c r="AS64" i="13" s="1"/>
  <c r="BG62" i="13"/>
  <c r="BH63" i="13" l="1"/>
  <c r="H274" i="7"/>
  <c r="G274" i="7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AR64" i="13" l="1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D63" i="13"/>
  <c r="BG63" i="13" s="1"/>
  <c r="AV64" i="13"/>
  <c r="AJ65" i="13" s="1"/>
  <c r="I64" i="13"/>
  <c r="BA63" i="13"/>
  <c r="AT64" i="13" l="1"/>
  <c r="BO64" i="13"/>
  <c r="BP64" i="13"/>
  <c r="BN64" i="13"/>
  <c r="BH64" i="13"/>
  <c r="F274" i="7"/>
  <c r="N63" i="13"/>
  <c r="R64" i="13"/>
  <c r="L64" i="13"/>
  <c r="O64" i="13" s="1"/>
  <c r="AU64" i="13"/>
  <c r="AI65" i="13" s="1"/>
  <c r="H64" i="13"/>
  <c r="J175" i="12"/>
  <c r="AW64" i="13" l="1"/>
  <c r="AK65" i="13" s="1"/>
  <c r="BJ64" i="13"/>
  <c r="J64" i="13"/>
  <c r="BK64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AR65" i="13" l="1"/>
  <c r="BH65" i="13" s="1"/>
  <c r="N64" i="13"/>
  <c r="BI65" i="13"/>
  <c r="S64" i="13"/>
  <c r="AB65" i="13" s="1"/>
  <c r="F275" i="7" s="1"/>
  <c r="K276" i="7" s="1"/>
  <c r="BD64" i="13"/>
  <c r="AT65" i="13" s="1"/>
  <c r="M64" i="13"/>
  <c r="P64" i="13" s="1"/>
  <c r="BA64" i="13"/>
  <c r="L275" i="7"/>
  <c r="G175" i="12" s="1"/>
  <c r="BF64" i="13"/>
  <c r="BJ65" i="13" l="1"/>
  <c r="BG64" i="13"/>
  <c r="J276" i="7"/>
  <c r="H276" i="7"/>
  <c r="G276" i="7"/>
  <c r="I276" i="7"/>
  <c r="AU65" i="13"/>
  <c r="AI66" i="13" s="1"/>
  <c r="H65" i="13"/>
  <c r="AV65" i="13"/>
  <c r="AJ66" i="13" s="1"/>
  <c r="I65" i="13"/>
  <c r="H175" i="12"/>
  <c r="I175" i="12" s="1"/>
  <c r="BP65" i="13" l="1"/>
  <c r="BN65" i="13"/>
  <c r="BO65" i="13"/>
  <c r="L276" i="7"/>
  <c r="G176" i="12" s="1"/>
  <c r="BD65" i="13"/>
  <c r="BG65" i="13" s="1"/>
  <c r="J65" i="13"/>
  <c r="BK65" i="13" s="1"/>
  <c r="AW65" i="13"/>
  <c r="AK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AR66" i="13" l="1"/>
  <c r="AS66" i="13"/>
  <c r="BI66" i="13" s="1"/>
  <c r="AT66" i="13"/>
  <c r="N65" i="13"/>
  <c r="H176" i="12"/>
  <c r="I176" i="12" s="1"/>
  <c r="M65" i="13"/>
  <c r="P65" i="13" s="1"/>
  <c r="S65" i="13"/>
  <c r="AB66" i="13" s="1"/>
  <c r="F276" i="7" s="1"/>
  <c r="BN66" i="13" l="1"/>
  <c r="BP66" i="13"/>
  <c r="BO66" i="13"/>
  <c r="J66" i="13"/>
  <c r="M66" i="13" s="1"/>
  <c r="P66" i="13" s="1"/>
  <c r="BJ66" i="13"/>
  <c r="H66" i="13"/>
  <c r="K66" i="13" s="1"/>
  <c r="BH66" i="13"/>
  <c r="J177" i="12"/>
  <c r="AU66" i="13"/>
  <c r="AI67" i="13" s="1"/>
  <c r="AW66" i="13"/>
  <c r="AK67" i="13" s="1"/>
  <c r="AV66" i="13"/>
  <c r="AJ67" i="13" s="1"/>
  <c r="I66" i="13"/>
  <c r="K277" i="7"/>
  <c r="G277" i="7"/>
  <c r="J277" i="7"/>
  <c r="I277" i="7"/>
  <c r="H277" i="7"/>
  <c r="BB66" i="13"/>
  <c r="BE66" i="13" s="1"/>
  <c r="AR67" i="13" l="1"/>
  <c r="BK66" i="13"/>
  <c r="S66" i="13"/>
  <c r="AB67" i="13" s="1"/>
  <c r="Q66" i="13"/>
  <c r="Z67" i="13" s="1"/>
  <c r="N66" i="13"/>
  <c r="BA66" i="13"/>
  <c r="BD66" i="13"/>
  <c r="AT67" i="13" s="1"/>
  <c r="L277" i="7"/>
  <c r="G177" i="12" s="1"/>
  <c r="L66" i="13"/>
  <c r="O66" i="13" s="1"/>
  <c r="R66" i="13"/>
  <c r="AA67" i="13" s="1"/>
  <c r="BC66" i="13"/>
  <c r="BF66" i="13" s="1"/>
  <c r="AS67" i="13" l="1"/>
  <c r="BI67" i="13" s="1"/>
  <c r="F277" i="7"/>
  <c r="BJ67" i="13"/>
  <c r="BH67" i="13"/>
  <c r="BB67" i="13"/>
  <c r="BE67" i="13" s="1"/>
  <c r="H67" i="13"/>
  <c r="K67" i="13" s="1"/>
  <c r="BG66" i="13"/>
  <c r="AU67" i="13"/>
  <c r="AI68" i="13" s="1"/>
  <c r="H177" i="12"/>
  <c r="I177" i="12" s="1"/>
  <c r="BN67" i="13" l="1"/>
  <c r="AR68" i="13" s="1"/>
  <c r="BO67" i="13"/>
  <c r="BP67" i="13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AS68" i="13" l="1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BK67" i="13"/>
  <c r="L278" i="7"/>
  <c r="G178" i="12" s="1"/>
  <c r="F278" i="7" l="1"/>
  <c r="AT68" i="13"/>
  <c r="K68" i="13"/>
  <c r="N68" i="13" s="1"/>
  <c r="BI68" i="13"/>
  <c r="O67" i="13"/>
  <c r="Z69" i="13"/>
  <c r="H178" i="12"/>
  <c r="I178" i="12" s="1"/>
  <c r="AV68" i="13"/>
  <c r="AJ69" i="13" s="1"/>
  <c r="I68" i="13"/>
  <c r="BO68" i="13" l="1"/>
  <c r="BP68" i="13"/>
  <c r="BN68" i="13"/>
  <c r="J68" i="13"/>
  <c r="S68" i="13" s="1"/>
  <c r="BJ68" i="13"/>
  <c r="BD68" i="13"/>
  <c r="AW68" i="13"/>
  <c r="AK69" i="13" s="1"/>
  <c r="BB68" i="13"/>
  <c r="BC68" i="13"/>
  <c r="BF68" i="13" s="1"/>
  <c r="I279" i="7"/>
  <c r="G279" i="7"/>
  <c r="H279" i="7"/>
  <c r="K279" i="7"/>
  <c r="J279" i="7"/>
  <c r="J179" i="12"/>
  <c r="R68" i="13"/>
  <c r="AA69" i="13" s="1"/>
  <c r="L68" i="13"/>
  <c r="AS69" i="13" l="1"/>
  <c r="AR69" i="13"/>
  <c r="BH69" i="13" s="1"/>
  <c r="AT69" i="13"/>
  <c r="BI69" i="13"/>
  <c r="M68" i="13"/>
  <c r="P68" i="13" s="1"/>
  <c r="BK68" i="13"/>
  <c r="O68" i="13"/>
  <c r="BE68" i="13"/>
  <c r="BA68" i="13"/>
  <c r="AB69" i="13"/>
  <c r="F279" i="7" s="1"/>
  <c r="BB69" i="13"/>
  <c r="BG68" i="13"/>
  <c r="L279" i="7"/>
  <c r="G179" i="12" s="1"/>
  <c r="H280" i="7" l="1"/>
  <c r="BJ69" i="13"/>
  <c r="BE69" i="13"/>
  <c r="K280" i="7"/>
  <c r="H69" i="13"/>
  <c r="Q69" i="13" s="1"/>
  <c r="Z70" i="13" s="1"/>
  <c r="AU69" i="13"/>
  <c r="AI70" i="13" s="1"/>
  <c r="I280" i="7"/>
  <c r="AV69" i="13"/>
  <c r="AJ70" i="13" s="1"/>
  <c r="G280" i="7"/>
  <c r="J280" i="7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BP69" i="13" l="1"/>
  <c r="BN69" i="13"/>
  <c r="AR70" i="13" s="1"/>
  <c r="BO69" i="13"/>
  <c r="AS70" i="13" s="1"/>
  <c r="K69" i="13"/>
  <c r="L280" i="7"/>
  <c r="G180" i="12" s="1"/>
  <c r="H180" i="12" s="1"/>
  <c r="I180" i="12" s="1"/>
  <c r="BD69" i="13"/>
  <c r="S69" i="13"/>
  <c r="AB70" i="13" s="1"/>
  <c r="F280" i="7" s="1"/>
  <c r="M69" i="13"/>
  <c r="P69" i="13" s="1"/>
  <c r="L69" i="13"/>
  <c r="O69" i="13" s="1"/>
  <c r="BK69" i="13"/>
  <c r="J180" i="12"/>
  <c r="AT70" i="13" l="1"/>
  <c r="BN70" i="13"/>
  <c r="BO70" i="13"/>
  <c r="BP70" i="13"/>
  <c r="BH70" i="13"/>
  <c r="BI70" i="13"/>
  <c r="N69" i="13"/>
  <c r="H70" i="13"/>
  <c r="Q70" i="13" s="1"/>
  <c r="AU70" i="13"/>
  <c r="AI71" i="13" s="1"/>
  <c r="BB70" i="13"/>
  <c r="BE70" i="13" s="1"/>
  <c r="BG69" i="13"/>
  <c r="AV70" i="13"/>
  <c r="AJ71" i="13" s="1"/>
  <c r="I70" i="13"/>
  <c r="L70" i="13" s="1"/>
  <c r="O70" i="13" s="1"/>
  <c r="K281" i="7"/>
  <c r="H281" i="7"/>
  <c r="I281" i="7"/>
  <c r="G281" i="7"/>
  <c r="J281" i="7"/>
  <c r="J181" i="12"/>
  <c r="AR71" i="13" l="1"/>
  <c r="J70" i="13"/>
  <c r="BK70" i="13" s="1"/>
  <c r="BJ70" i="13"/>
  <c r="Z71" i="13"/>
  <c r="K70" i="13"/>
  <c r="AW70" i="13"/>
  <c r="AK71" i="13" s="1"/>
  <c r="BC70" i="13"/>
  <c r="BF70" i="13" s="1"/>
  <c r="R70" i="13"/>
  <c r="AA71" i="13" s="1"/>
  <c r="L281" i="7"/>
  <c r="G181" i="12" s="1"/>
  <c r="AS71" i="13" l="1"/>
  <c r="BI71" i="13"/>
  <c r="M70" i="13"/>
  <c r="P70" i="13" s="1"/>
  <c r="BH71" i="13"/>
  <c r="N70" i="13"/>
  <c r="S70" i="13"/>
  <c r="AB71" i="13" s="1"/>
  <c r="F281" i="7" s="1"/>
  <c r="BD70" i="13"/>
  <c r="BG70" i="13" s="1"/>
  <c r="BA70" i="13"/>
  <c r="BB71" i="13"/>
  <c r="BE71" i="13" s="1"/>
  <c r="AU71" i="13"/>
  <c r="AI72" i="13" s="1"/>
  <c r="H71" i="13"/>
  <c r="H181" i="12"/>
  <c r="I181" i="12" s="1"/>
  <c r="AT71" i="13" l="1"/>
  <c r="BN71" i="13"/>
  <c r="AR72" i="13" s="1"/>
  <c r="BO71" i="13"/>
  <c r="BP71" i="13"/>
  <c r="G282" i="7"/>
  <c r="AV71" i="13"/>
  <c r="AJ72" i="13" s="1"/>
  <c r="I71" i="13"/>
  <c r="R71" i="13" s="1"/>
  <c r="H282" i="7"/>
  <c r="K282" i="7"/>
  <c r="I282" i="7"/>
  <c r="J282" i="7"/>
  <c r="J182" i="12"/>
  <c r="K71" i="13"/>
  <c r="Q71" i="13"/>
  <c r="Z72" i="13" s="1"/>
  <c r="BH72" i="13" l="1"/>
  <c r="L71" i="13"/>
  <c r="O71" i="13" s="1"/>
  <c r="J71" i="13"/>
  <c r="S71" i="13" s="1"/>
  <c r="BJ71" i="13"/>
  <c r="N71" i="13"/>
  <c r="BD71" i="13"/>
  <c r="BG71" i="13" s="1"/>
  <c r="AW71" i="13"/>
  <c r="AK72" i="13" s="1"/>
  <c r="AA72" i="13"/>
  <c r="BC71" i="13"/>
  <c r="AS72" i="13" s="1"/>
  <c r="L282" i="7"/>
  <c r="G182" i="12" s="1"/>
  <c r="BA71" i="13"/>
  <c r="H72" i="13"/>
  <c r="AU72" i="13"/>
  <c r="AI73" i="13" s="1"/>
  <c r="AT72" i="13" l="1"/>
  <c r="BI72" i="13"/>
  <c r="BK71" i="13"/>
  <c r="M71" i="13"/>
  <c r="AB72" i="13"/>
  <c r="F282" i="7" s="1"/>
  <c r="BF71" i="13"/>
  <c r="AV72" i="13"/>
  <c r="AJ73" i="13" s="1"/>
  <c r="H182" i="12"/>
  <c r="I182" i="12" s="1"/>
  <c r="BB72" i="13"/>
  <c r="BE72" i="13" s="1"/>
  <c r="Q72" i="13"/>
  <c r="Z73" i="13" s="1"/>
  <c r="K72" i="13"/>
  <c r="BO72" i="13" l="1"/>
  <c r="BP72" i="13"/>
  <c r="BN72" i="13"/>
  <c r="I283" i="7"/>
  <c r="N72" i="13"/>
  <c r="P71" i="13"/>
  <c r="AW72" i="13"/>
  <c r="AK73" i="13" s="1"/>
  <c r="BJ72" i="13"/>
  <c r="J72" i="13"/>
  <c r="S72" i="13" s="1"/>
  <c r="I72" i="13"/>
  <c r="L72" i="13" s="1"/>
  <c r="O72" i="13" s="1"/>
  <c r="K283" i="7"/>
  <c r="J283" i="7"/>
  <c r="G283" i="7"/>
  <c r="H283" i="7"/>
  <c r="AR73" i="13"/>
  <c r="J183" i="12"/>
  <c r="M72" i="13" l="1"/>
  <c r="BK72" i="13"/>
  <c r="BD72" i="13"/>
  <c r="BG72" i="13" s="1"/>
  <c r="AB73" i="13"/>
  <c r="BC72" i="13"/>
  <c r="AS73" i="13" s="1"/>
  <c r="R72" i="13"/>
  <c r="AA73" i="13" s="1"/>
  <c r="BA72" i="13"/>
  <c r="L283" i="7"/>
  <c r="G183" i="12" s="1"/>
  <c r="H183" i="12" s="1"/>
  <c r="I183" i="12" s="1"/>
  <c r="AT73" i="13" l="1"/>
  <c r="BP73" i="13"/>
  <c r="BN73" i="13"/>
  <c r="BO73" i="13"/>
  <c r="F283" i="7"/>
  <c r="BJ73" i="13"/>
  <c r="H73" i="13"/>
  <c r="Q73" i="13" s="1"/>
  <c r="Z74" i="13" s="1"/>
  <c r="BH73" i="13"/>
  <c r="P72" i="13"/>
  <c r="AU73" i="13"/>
  <c r="AI74" i="13" s="1"/>
  <c r="BF72" i="13"/>
  <c r="BI73" i="13"/>
  <c r="BB73" i="13"/>
  <c r="J184" i="12"/>
  <c r="AR74" i="13" l="1"/>
  <c r="BH74" i="13" s="1"/>
  <c r="G284" i="7"/>
  <c r="K73" i="13"/>
  <c r="N73" i="13" s="1"/>
  <c r="BD73" i="13"/>
  <c r="BG73" i="13" s="1"/>
  <c r="AW73" i="13"/>
  <c r="AK74" i="13" s="1"/>
  <c r="AT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M73" i="13" l="1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H74" i="13"/>
  <c r="AU74" i="13"/>
  <c r="AI75" i="13" s="1"/>
  <c r="BB74" i="13" l="1"/>
  <c r="BE74" i="13" s="1"/>
  <c r="AW74" i="13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BN74" i="13" l="1"/>
  <c r="AR75" i="13" s="1"/>
  <c r="BO74" i="13"/>
  <c r="BP74" i="13"/>
  <c r="N74" i="13"/>
  <c r="M74" i="13"/>
  <c r="P74" i="13" s="1"/>
  <c r="J185" i="12"/>
  <c r="AB75" i="13"/>
  <c r="BD74" i="13"/>
  <c r="BC74" i="13"/>
  <c r="BF74" i="13" s="1"/>
  <c r="BA74" i="13"/>
  <c r="I74" i="13"/>
  <c r="AV74" i="13"/>
  <c r="AJ75" i="13" s="1"/>
  <c r="J285" i="7"/>
  <c r="H285" i="7"/>
  <c r="I285" i="7"/>
  <c r="G285" i="7"/>
  <c r="K285" i="7"/>
  <c r="AT75" i="13" l="1"/>
  <c r="AS75" i="13"/>
  <c r="AV75" i="13" s="1"/>
  <c r="AJ76" i="13" s="1"/>
  <c r="AU75" i="13"/>
  <c r="AI76" i="13" s="1"/>
  <c r="H75" i="13"/>
  <c r="Q75" i="13" s="1"/>
  <c r="BH75" i="13"/>
  <c r="BG74" i="13"/>
  <c r="L285" i="7"/>
  <c r="G185" i="12" s="1"/>
  <c r="H185" i="12" s="1"/>
  <c r="I185" i="12" s="1"/>
  <c r="BK74" i="13"/>
  <c r="R74" i="13"/>
  <c r="AA75" i="13" s="1"/>
  <c r="F285" i="7" s="1"/>
  <c r="L74" i="13"/>
  <c r="BN75" i="13" l="1"/>
  <c r="BO75" i="13"/>
  <c r="BP75" i="13"/>
  <c r="K75" i="13"/>
  <c r="N75" i="13" s="1"/>
  <c r="BB75" i="13"/>
  <c r="O74" i="13"/>
  <c r="I75" i="13"/>
  <c r="R75" i="13" s="1"/>
  <c r="BI75" i="13"/>
  <c r="J75" i="13"/>
  <c r="M75" i="13" s="1"/>
  <c r="P75" i="13" s="1"/>
  <c r="BJ75" i="13"/>
  <c r="J186" i="12"/>
  <c r="AW75" i="13"/>
  <c r="AK76" i="13" s="1"/>
  <c r="Z76" i="13"/>
  <c r="AR76" i="13" l="1"/>
  <c r="H76" i="13" s="1"/>
  <c r="BE75" i="13"/>
  <c r="BK75" i="13"/>
  <c r="S75" i="13"/>
  <c r="AB76" i="13" s="1"/>
  <c r="L75" i="13"/>
  <c r="O75" i="13" s="1"/>
  <c r="BA75" i="13"/>
  <c r="BC75" i="13"/>
  <c r="AS76" i="13" s="1"/>
  <c r="BD75" i="13"/>
  <c r="BG75" i="13" s="1"/>
  <c r="AA76" i="13"/>
  <c r="H286" i="7"/>
  <c r="K286" i="7"/>
  <c r="J286" i="7"/>
  <c r="I286" i="7"/>
  <c r="G286" i="7"/>
  <c r="BB76" i="13"/>
  <c r="F286" i="7" l="1"/>
  <c r="AU76" i="13"/>
  <c r="AI77" i="13" s="1"/>
  <c r="BH76" i="13"/>
  <c r="BE76" i="13"/>
  <c r="AT76" i="13"/>
  <c r="BI76" i="13"/>
  <c r="BF75" i="13"/>
  <c r="L286" i="7"/>
  <c r="G186" i="12" s="1"/>
  <c r="G287" i="7"/>
  <c r="K76" i="13"/>
  <c r="Q76" i="13"/>
  <c r="Z77" i="13" s="1"/>
  <c r="AW76" i="13" l="1"/>
  <c r="AK77" i="13" s="1"/>
  <c r="BJ76" i="13"/>
  <c r="N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BO76" i="13" l="1"/>
  <c r="AS77" i="13" s="1"/>
  <c r="BP76" i="13"/>
  <c r="BN76" i="13"/>
  <c r="AR77" i="13" s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L76" i="13"/>
  <c r="BK76" i="13"/>
  <c r="AT77" i="13" l="1"/>
  <c r="BP77" i="13"/>
  <c r="BN77" i="13"/>
  <c r="BO77" i="13"/>
  <c r="F287" i="7"/>
  <c r="O76" i="13"/>
  <c r="BI77" i="13"/>
  <c r="AV77" i="13"/>
  <c r="AJ78" i="13" s="1"/>
  <c r="I77" i="13"/>
  <c r="R77" i="13" s="1"/>
  <c r="AA78" i="13" s="1"/>
  <c r="J188" i="12"/>
  <c r="BD77" i="13"/>
  <c r="AU77" i="13" l="1"/>
  <c r="AI78" i="13" s="1"/>
  <c r="BH77" i="13"/>
  <c r="L77" i="13"/>
  <c r="O77" i="13" s="1"/>
  <c r="J77" i="13"/>
  <c r="BJ77" i="13"/>
  <c r="AW77" i="13"/>
  <c r="AK78" i="13" s="1"/>
  <c r="AT78" i="13" s="1"/>
  <c r="BG77" i="13"/>
  <c r="BB77" i="13"/>
  <c r="BE77" i="13" s="1"/>
  <c r="BC77" i="13"/>
  <c r="AS78" i="13" s="1"/>
  <c r="H77" i="13"/>
  <c r="H288" i="7"/>
  <c r="J288" i="7"/>
  <c r="K288" i="7"/>
  <c r="I288" i="7"/>
  <c r="G288" i="7"/>
  <c r="AR78" i="13" l="1"/>
  <c r="S77" i="13"/>
  <c r="AB78" i="13" s="1"/>
  <c r="M77" i="13"/>
  <c r="P77" i="13" s="1"/>
  <c r="BA77" i="13"/>
  <c r="BF77" i="13"/>
  <c r="K77" i="13"/>
  <c r="Q77" i="13"/>
  <c r="Z78" i="13" s="1"/>
  <c r="BK77" i="13"/>
  <c r="L288" i="7"/>
  <c r="G188" i="12" s="1"/>
  <c r="AW78" i="13"/>
  <c r="AK79" i="13" s="1"/>
  <c r="J78" i="13"/>
  <c r="F288" i="7" l="1"/>
  <c r="BJ78" i="13"/>
  <c r="BH78" i="13"/>
  <c r="I78" i="13"/>
  <c r="R78" i="13" s="1"/>
  <c r="BI78" i="13"/>
  <c r="N77" i="13"/>
  <c r="AU78" i="13"/>
  <c r="AI79" i="13" s="1"/>
  <c r="H78" i="13"/>
  <c r="AV78" i="13"/>
  <c r="AJ79" i="13" s="1"/>
  <c r="BB78" i="13"/>
  <c r="H188" i="12"/>
  <c r="I188" i="12" s="1"/>
  <c r="S78" i="13"/>
  <c r="AB79" i="13" s="1"/>
  <c r="M78" i="13"/>
  <c r="P78" i="13" s="1"/>
  <c r="BD78" i="13"/>
  <c r="BG78" i="13" s="1"/>
  <c r="J189" i="12" l="1"/>
  <c r="BN78" i="13"/>
  <c r="AR79" i="13" s="1"/>
  <c r="BO78" i="13"/>
  <c r="BP78" i="13"/>
  <c r="AT79" i="13" s="1"/>
  <c r="BK78" i="13"/>
  <c r="L78" i="13"/>
  <c r="O78" i="13" s="1"/>
  <c r="Q78" i="13"/>
  <c r="Z79" i="13" s="1"/>
  <c r="K78" i="13"/>
  <c r="AA79" i="13"/>
  <c r="BE78" i="13"/>
  <c r="K289" i="7"/>
  <c r="G289" i="7"/>
  <c r="I289" i="7"/>
  <c r="J289" i="7"/>
  <c r="H289" i="7"/>
  <c r="BC78" i="13"/>
  <c r="BF78" i="13" s="1"/>
  <c r="BA78" i="13"/>
  <c r="AS79" i="13" l="1"/>
  <c r="F289" i="7"/>
  <c r="G290" i="7" s="1"/>
  <c r="BJ79" i="13"/>
  <c r="BH79" i="13"/>
  <c r="N78" i="13"/>
  <c r="AU79" i="13"/>
  <c r="AI80" i="13" s="1"/>
  <c r="BB79" i="13"/>
  <c r="BE79" i="13" s="1"/>
  <c r="H79" i="13"/>
  <c r="K79" i="13" s="1"/>
  <c r="L289" i="7"/>
  <c r="G189" i="12" s="1"/>
  <c r="J79" i="13"/>
  <c r="AW79" i="13"/>
  <c r="AK80" i="13" s="1"/>
  <c r="BD79" i="13"/>
  <c r="BG79" i="13" s="1"/>
  <c r="N79" i="13" l="1"/>
  <c r="AV79" i="13"/>
  <c r="AJ80" i="13" s="1"/>
  <c r="BI79" i="13"/>
  <c r="Q79" i="13"/>
  <c r="Z80" i="13" s="1"/>
  <c r="H189" i="12"/>
  <c r="I189" i="12" s="1"/>
  <c r="K290" i="7"/>
  <c r="I290" i="7"/>
  <c r="I79" i="13"/>
  <c r="R79" i="13" s="1"/>
  <c r="H290" i="7"/>
  <c r="J290" i="7"/>
  <c r="S79" i="13"/>
  <c r="AB80" i="13" s="1"/>
  <c r="M79" i="13"/>
  <c r="P79" i="13" s="1"/>
  <c r="BN79" i="13" l="1"/>
  <c r="AR80" i="13" s="1"/>
  <c r="BO79" i="13"/>
  <c r="BP79" i="13"/>
  <c r="BK79" i="13"/>
  <c r="AA80" i="13"/>
  <c r="F290" i="7" s="1"/>
  <c r="BC79" i="13"/>
  <c r="BF79" i="13" s="1"/>
  <c r="BA79" i="13"/>
  <c r="L290" i="7"/>
  <c r="G190" i="12" s="1"/>
  <c r="L79" i="13"/>
  <c r="J190" i="12"/>
  <c r="AT80" i="13"/>
  <c r="AS80" i="13" l="1"/>
  <c r="I80" i="13" s="1"/>
  <c r="O79" i="13"/>
  <c r="AU80" i="13"/>
  <c r="AI81" i="13" s="1"/>
  <c r="BH80" i="13"/>
  <c r="J80" i="13"/>
  <c r="S80" i="13" s="1"/>
  <c r="BJ80" i="13"/>
  <c r="H190" i="12"/>
  <c r="I190" i="12" s="1"/>
  <c r="BD80" i="13"/>
  <c r="BB80" i="13"/>
  <c r="BE80" i="13" s="1"/>
  <c r="H80" i="13"/>
  <c r="K80" i="13" s="1"/>
  <c r="AW80" i="13"/>
  <c r="AK81" i="13" s="1"/>
  <c r="BO80" i="13" l="1"/>
  <c r="BP80" i="13"/>
  <c r="AT81" i="13" s="1"/>
  <c r="BN80" i="13"/>
  <c r="G291" i="7"/>
  <c r="BI80" i="13"/>
  <c r="N80" i="13"/>
  <c r="AR81" i="13"/>
  <c r="M80" i="13"/>
  <c r="P80" i="13" s="1"/>
  <c r="K291" i="7"/>
  <c r="BA80" i="13"/>
  <c r="H291" i="7"/>
  <c r="J291" i="7"/>
  <c r="I291" i="7"/>
  <c r="BC80" i="13"/>
  <c r="BF80" i="13" s="1"/>
  <c r="J191" i="12"/>
  <c r="AV80" i="13"/>
  <c r="AJ81" i="13" s="1"/>
  <c r="AB81" i="13"/>
  <c r="Q80" i="13"/>
  <c r="Z81" i="13" s="1"/>
  <c r="BK80" i="13"/>
  <c r="R80" i="13"/>
  <c r="AA81" i="13" s="1"/>
  <c r="L80" i="13"/>
  <c r="O80" i="13" s="1"/>
  <c r="BG80" i="13"/>
  <c r="AS81" i="13" l="1"/>
  <c r="F291" i="7"/>
  <c r="BJ81" i="13"/>
  <c r="H81" i="13"/>
  <c r="Q81" i="13" s="1"/>
  <c r="AU81" i="13"/>
  <c r="AI82" i="13" s="1"/>
  <c r="BH81" i="13"/>
  <c r="L291" i="7"/>
  <c r="G191" i="12" s="1"/>
  <c r="H191" i="12" s="1"/>
  <c r="I191" i="12" s="1"/>
  <c r="BB81" i="13"/>
  <c r="J81" i="13"/>
  <c r="AW81" i="13"/>
  <c r="AK82" i="13" s="1"/>
  <c r="BP81" i="13" l="1"/>
  <c r="BN81" i="13"/>
  <c r="AR82" i="13" s="1"/>
  <c r="BO81" i="13"/>
  <c r="I292" i="7"/>
  <c r="K81" i="13"/>
  <c r="N81" i="13" s="1"/>
  <c r="I81" i="13"/>
  <c r="R81" i="13" s="1"/>
  <c r="AA82" i="13" s="1"/>
  <c r="BI81" i="13"/>
  <c r="J192" i="12"/>
  <c r="AV81" i="13"/>
  <c r="AJ82" i="13" s="1"/>
  <c r="Z82" i="13"/>
  <c r="BE81" i="13"/>
  <c r="G292" i="7"/>
  <c r="H292" i="7"/>
  <c r="J292" i="7"/>
  <c r="BC81" i="13"/>
  <c r="BF81" i="13" s="1"/>
  <c r="K292" i="7"/>
  <c r="BD81" i="13"/>
  <c r="BG81" i="13" s="1"/>
  <c r="S81" i="13"/>
  <c r="AB82" i="13" s="1"/>
  <c r="M81" i="13"/>
  <c r="P81" i="13" s="1"/>
  <c r="AT82" i="13" l="1"/>
  <c r="BJ82" i="13" s="1"/>
  <c r="F292" i="7"/>
  <c r="AS82" i="13"/>
  <c r="BK81" i="13"/>
  <c r="H82" i="13"/>
  <c r="K82" i="13" s="1"/>
  <c r="BH82" i="13"/>
  <c r="L81" i="13"/>
  <c r="BA81" i="13"/>
  <c r="L292" i="7"/>
  <c r="G192" i="12" s="1"/>
  <c r="H192" i="12" s="1"/>
  <c r="I192" i="12" s="1"/>
  <c r="AU82" i="13"/>
  <c r="AI83" i="13" s="1"/>
  <c r="BN82" i="13" l="1"/>
  <c r="BO82" i="13"/>
  <c r="BP82" i="13"/>
  <c r="H293" i="7"/>
  <c r="Q82" i="13"/>
  <c r="Z83" i="13" s="1"/>
  <c r="G293" i="7"/>
  <c r="J293" i="7"/>
  <c r="K293" i="7"/>
  <c r="N82" i="13"/>
  <c r="I293" i="7"/>
  <c r="O81" i="13"/>
  <c r="I82" i="13"/>
  <c r="R82" i="13" s="1"/>
  <c r="BI82" i="13"/>
  <c r="J193" i="12"/>
  <c r="AV82" i="13"/>
  <c r="AJ83" i="13" s="1"/>
  <c r="AW82" i="13"/>
  <c r="AK83" i="13" s="1"/>
  <c r="J82" i="13"/>
  <c r="BB82" i="13"/>
  <c r="BD82" i="13"/>
  <c r="BG82" i="13" s="1"/>
  <c r="AR83" i="13" l="1"/>
  <c r="BH83" i="13" s="1"/>
  <c r="AT83" i="13"/>
  <c r="L293" i="7"/>
  <c r="G193" i="12" s="1"/>
  <c r="H193" i="12" s="1"/>
  <c r="I193" i="12" s="1"/>
  <c r="BK82" i="13"/>
  <c r="L82" i="13"/>
  <c r="O82" i="13" s="1"/>
  <c r="BC82" i="13"/>
  <c r="AS83" i="13" s="1"/>
  <c r="AA83" i="13"/>
  <c r="BA82" i="13"/>
  <c r="S82" i="13"/>
  <c r="AB83" i="13" s="1"/>
  <c r="M82" i="13"/>
  <c r="P82" i="13" s="1"/>
  <c r="BE82" i="13"/>
  <c r="BN83" i="13" l="1"/>
  <c r="BO83" i="13"/>
  <c r="BP83" i="13"/>
  <c r="F293" i="7"/>
  <c r="H294" i="7" s="1"/>
  <c r="J83" i="13"/>
  <c r="S83" i="13" s="1"/>
  <c r="BJ83" i="13"/>
  <c r="BI83" i="13"/>
  <c r="BF82" i="13"/>
  <c r="AW83" i="13"/>
  <c r="AK84" i="13" s="1"/>
  <c r="I83" i="13"/>
  <c r="AV83" i="13"/>
  <c r="AJ84" i="13" s="1"/>
  <c r="AU83" i="13"/>
  <c r="AI84" i="13" s="1"/>
  <c r="H83" i="13"/>
  <c r="J194" i="12"/>
  <c r="M83" i="13" l="1"/>
  <c r="P83" i="13" s="1"/>
  <c r="G294" i="7"/>
  <c r="J294" i="7"/>
  <c r="I294" i="7"/>
  <c r="K294" i="7"/>
  <c r="BD83" i="13"/>
  <c r="AT84" i="13" s="1"/>
  <c r="AB84" i="13"/>
  <c r="BC83" i="13"/>
  <c r="BF83" i="13" s="1"/>
  <c r="BK83" i="13"/>
  <c r="Q83" i="13"/>
  <c r="Z84" i="13" s="1"/>
  <c r="K83" i="13"/>
  <c r="R83" i="13"/>
  <c r="AA84" i="13" s="1"/>
  <c r="L83" i="13"/>
  <c r="O83" i="13" s="1"/>
  <c r="BA83" i="13"/>
  <c r="BB83" i="13"/>
  <c r="BE83" i="13" s="1"/>
  <c r="AR84" i="13" l="1"/>
  <c r="AS84" i="13"/>
  <c r="BI84" i="13" s="1"/>
  <c r="L294" i="7"/>
  <c r="G194" i="12" s="1"/>
  <c r="H194" i="12" s="1"/>
  <c r="I194" i="12" s="1"/>
  <c r="F294" i="7"/>
  <c r="N83" i="13"/>
  <c r="BJ84" i="13"/>
  <c r="BG83" i="13"/>
  <c r="BO84" i="13" l="1"/>
  <c r="BP84" i="13"/>
  <c r="BN84" i="13"/>
  <c r="AU84" i="13"/>
  <c r="AI85" i="13" s="1"/>
  <c r="BH84" i="13"/>
  <c r="BD84" i="13"/>
  <c r="BG84" i="13" s="1"/>
  <c r="AW84" i="13"/>
  <c r="AK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I84" i="13"/>
  <c r="AS85" i="13" l="1"/>
  <c r="AT85" i="13"/>
  <c r="Q84" i="13"/>
  <c r="Z85" i="13" s="1"/>
  <c r="N84" i="13"/>
  <c r="S84" i="13"/>
  <c r="AB85" i="13" s="1"/>
  <c r="M84" i="13"/>
  <c r="P84" i="13" s="1"/>
  <c r="BB84" i="13"/>
  <c r="AR85" i="13" s="1"/>
  <c r="BK84" i="13"/>
  <c r="R84" i="13"/>
  <c r="AA85" i="13" s="1"/>
  <c r="L84" i="13"/>
  <c r="O84" i="13" s="1"/>
  <c r="L295" i="7"/>
  <c r="G195" i="12" s="1"/>
  <c r="F295" i="7" l="1"/>
  <c r="BH85" i="13"/>
  <c r="AW85" i="13"/>
  <c r="AK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BP85" i="13" l="1"/>
  <c r="AT86" i="13" s="1"/>
  <c r="BN85" i="13"/>
  <c r="BO85" i="13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AR86" i="13" l="1"/>
  <c r="AS86" i="13"/>
  <c r="BJ86" i="13"/>
  <c r="J86" i="13"/>
  <c r="S86" i="13" s="1"/>
  <c r="BK85" i="13"/>
  <c r="K85" i="13"/>
  <c r="Z86" i="13"/>
  <c r="F296" i="7" s="1"/>
  <c r="BA85" i="13"/>
  <c r="AW86" i="13"/>
  <c r="AK87" i="13" s="1"/>
  <c r="L296" i="7"/>
  <c r="G196" i="12" s="1"/>
  <c r="N85" i="13" l="1"/>
  <c r="AU86" i="13"/>
  <c r="AI87" i="13" s="1"/>
  <c r="BH86" i="13"/>
  <c r="AV86" i="13"/>
  <c r="AJ87" i="13" s="1"/>
  <c r="BI86" i="13"/>
  <c r="M86" i="13"/>
  <c r="P86" i="13" s="1"/>
  <c r="H86" i="13"/>
  <c r="Q86" i="13" s="1"/>
  <c r="BB86" i="13"/>
  <c r="BE86" i="13" s="1"/>
  <c r="I86" i="13"/>
  <c r="R86" i="13" s="1"/>
  <c r="AB87" i="13"/>
  <c r="H196" i="12"/>
  <c r="I196" i="12" s="1"/>
  <c r="BD86" i="13"/>
  <c r="BN86" i="13" l="1"/>
  <c r="AR87" i="13" s="1"/>
  <c r="BO86" i="13"/>
  <c r="BP86" i="13"/>
  <c r="AT87" i="13" s="1"/>
  <c r="K297" i="7"/>
  <c r="K86" i="13"/>
  <c r="I297" i="7"/>
  <c r="G297" i="7"/>
  <c r="H297" i="7"/>
  <c r="BK86" i="13"/>
  <c r="Z87" i="13"/>
  <c r="J297" i="7"/>
  <c r="L86" i="13"/>
  <c r="O86" i="13" s="1"/>
  <c r="BA86" i="13"/>
  <c r="BC86" i="13"/>
  <c r="AS87" i="13" s="1"/>
  <c r="AA87" i="13"/>
  <c r="J197" i="12"/>
  <c r="BG86" i="13"/>
  <c r="F297" i="7" l="1"/>
  <c r="K298" i="7" s="1"/>
  <c r="BI87" i="13"/>
  <c r="BJ87" i="13"/>
  <c r="BH87" i="13"/>
  <c r="N86" i="13"/>
  <c r="L297" i="7"/>
  <c r="G197" i="12" s="1"/>
  <c r="BD87" i="13"/>
  <c r="BG87" i="13" s="1"/>
  <c r="BF86" i="13"/>
  <c r="H87" i="13"/>
  <c r="AU87" i="13"/>
  <c r="AI88" i="13" s="1"/>
  <c r="J87" i="13"/>
  <c r="AW87" i="13"/>
  <c r="AK88" i="13" s="1"/>
  <c r="H197" i="12" l="1"/>
  <c r="I197" i="12" s="1"/>
  <c r="H298" i="7"/>
  <c r="J298" i="7"/>
  <c r="G298" i="7"/>
  <c r="I298" i="7"/>
  <c r="AV87" i="13"/>
  <c r="AJ88" i="13" s="1"/>
  <c r="BA87" i="13"/>
  <c r="I87" i="13"/>
  <c r="BK87" i="13" s="1"/>
  <c r="BB87" i="13"/>
  <c r="BE87" i="13" s="1"/>
  <c r="S87" i="13"/>
  <c r="AB88" i="13" s="1"/>
  <c r="M87" i="13"/>
  <c r="P87" i="13" s="1"/>
  <c r="K87" i="13"/>
  <c r="Q87" i="13"/>
  <c r="Z88" i="13" s="1"/>
  <c r="BN87" i="13" l="1"/>
  <c r="AR88" i="13" s="1"/>
  <c r="BO87" i="13"/>
  <c r="BP87" i="13"/>
  <c r="AT88" i="13" s="1"/>
  <c r="N87" i="13"/>
  <c r="J198" i="12"/>
  <c r="L298" i="7"/>
  <c r="G198" i="12" s="1"/>
  <c r="BC87" i="13"/>
  <c r="BF87" i="13" s="1"/>
  <c r="L87" i="13"/>
  <c r="O87" i="13" s="1"/>
  <c r="R87" i="13"/>
  <c r="AA88" i="13" s="1"/>
  <c r="F298" i="7" s="1"/>
  <c r="AS88" i="13" l="1"/>
  <c r="H88" i="13"/>
  <c r="Q88" i="13" s="1"/>
  <c r="H198" i="12"/>
  <c r="I198" i="12" s="1"/>
  <c r="BB88" i="13"/>
  <c r="BO88" i="13" l="1"/>
  <c r="BP88" i="13"/>
  <c r="BN88" i="13"/>
  <c r="J299" i="7"/>
  <c r="BE88" i="13"/>
  <c r="AU88" i="13"/>
  <c r="AI89" i="13" s="1"/>
  <c r="BH88" i="13"/>
  <c r="BC88" i="13"/>
  <c r="BF88" i="13" s="1"/>
  <c r="BI88" i="13"/>
  <c r="AW88" i="13"/>
  <c r="AK89" i="13" s="1"/>
  <c r="BJ88" i="13"/>
  <c r="K88" i="13"/>
  <c r="J88" i="13"/>
  <c r="BD88" i="13"/>
  <c r="BG88" i="13" s="1"/>
  <c r="J199" i="12"/>
  <c r="Z89" i="13"/>
  <c r="AV88" i="13"/>
  <c r="AJ89" i="13" s="1"/>
  <c r="I88" i="13"/>
  <c r="H299" i="7"/>
  <c r="K299" i="7"/>
  <c r="G299" i="7"/>
  <c r="I299" i="7"/>
  <c r="BA88" i="13"/>
  <c r="AT89" i="13" l="1"/>
  <c r="AR89" i="13"/>
  <c r="BH89" i="13" s="1"/>
  <c r="AS89" i="13"/>
  <c r="I89" i="13" s="1"/>
  <c r="R89" i="13" s="1"/>
  <c r="N88" i="13"/>
  <c r="S88" i="13"/>
  <c r="AB89" i="13" s="1"/>
  <c r="M88" i="13"/>
  <c r="P88" i="13" s="1"/>
  <c r="L299" i="7"/>
  <c r="G199" i="12" s="1"/>
  <c r="R88" i="13"/>
  <c r="AA89" i="13" s="1"/>
  <c r="BK88" i="13"/>
  <c r="L88" i="13"/>
  <c r="O88" i="13" s="1"/>
  <c r="F299" i="7" l="1"/>
  <c r="AU89" i="13"/>
  <c r="AI90" i="13" s="1"/>
  <c r="H89" i="13"/>
  <c r="K89" i="13" s="1"/>
  <c r="N89" i="13" s="1"/>
  <c r="AW89" i="13"/>
  <c r="AK90" i="13" s="1"/>
  <c r="BJ89" i="13"/>
  <c r="BI89" i="13"/>
  <c r="AV89" i="13"/>
  <c r="AJ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BP89" i="13" l="1"/>
  <c r="AT90" i="13" s="1"/>
  <c r="BN89" i="13"/>
  <c r="AR90" i="13" s="1"/>
  <c r="BO89" i="13"/>
  <c r="AS90" i="13" s="1"/>
  <c r="Q89" i="13"/>
  <c r="BK89" i="13"/>
  <c r="M89" i="13"/>
  <c r="J200" i="12"/>
  <c r="AA90" i="13"/>
  <c r="AB90" i="13"/>
  <c r="Z90" i="13"/>
  <c r="BA89" i="13"/>
  <c r="G300" i="7"/>
  <c r="I300" i="7"/>
  <c r="H300" i="7"/>
  <c r="J300" i="7"/>
  <c r="K300" i="7"/>
  <c r="BG89" i="13"/>
  <c r="F300" i="7" l="1"/>
  <c r="J301" i="7" s="1"/>
  <c r="BH90" i="13"/>
  <c r="P89" i="13"/>
  <c r="BJ90" i="13"/>
  <c r="BI90" i="13"/>
  <c r="I90" i="13"/>
  <c r="L90" i="13" s="1"/>
  <c r="O90" i="13" s="1"/>
  <c r="H90" i="13"/>
  <c r="K90" i="13" s="1"/>
  <c r="AV90" i="13"/>
  <c r="AJ91" i="13" s="1"/>
  <c r="BC90" i="13"/>
  <c r="BF90" i="13" s="1"/>
  <c r="AU90" i="13"/>
  <c r="AI91" i="13" s="1"/>
  <c r="BB90" i="13"/>
  <c r="BE90" i="13" s="1"/>
  <c r="L300" i="7"/>
  <c r="G200" i="12" s="1"/>
  <c r="J90" i="13"/>
  <c r="AW90" i="13"/>
  <c r="AK91" i="13" s="1"/>
  <c r="Q90" i="13" l="1"/>
  <c r="Z91" i="13" s="1"/>
  <c r="N90" i="13"/>
  <c r="R90" i="13"/>
  <c r="AA91" i="13" s="1"/>
  <c r="K301" i="7"/>
  <c r="G301" i="7"/>
  <c r="I301" i="7"/>
  <c r="H301" i="7"/>
  <c r="H200" i="12"/>
  <c r="I200" i="12" s="1"/>
  <c r="S90" i="13"/>
  <c r="AB91" i="13" s="1"/>
  <c r="BK90" i="13"/>
  <c r="M90" i="13"/>
  <c r="P90" i="13" s="1"/>
  <c r="BA90" i="13"/>
  <c r="BD90" i="13"/>
  <c r="BG90" i="13" s="1"/>
  <c r="BN90" i="13" l="1"/>
  <c r="AR91" i="13" s="1"/>
  <c r="BP90" i="13"/>
  <c r="AT91" i="13" s="1"/>
  <c r="BO90" i="13"/>
  <c r="F301" i="7"/>
  <c r="AS91" i="13"/>
  <c r="L301" i="7"/>
  <c r="G201" i="12" s="1"/>
  <c r="H201" i="12" s="1"/>
  <c r="I201" i="12" s="1"/>
  <c r="J201" i="12"/>
  <c r="BN91" i="13" l="1"/>
  <c r="BO91" i="13"/>
  <c r="BP91" i="13"/>
  <c r="I302" i="7"/>
  <c r="BJ91" i="13"/>
  <c r="BH91" i="13"/>
  <c r="H302" i="7"/>
  <c r="G302" i="7"/>
  <c r="J302" i="7"/>
  <c r="K302" i="7"/>
  <c r="J202" i="12"/>
  <c r="AW91" i="13"/>
  <c r="AK92" i="13" s="1"/>
  <c r="J91" i="13"/>
  <c r="AV91" i="13" l="1"/>
  <c r="AJ92" i="13" s="1"/>
  <c r="BI91" i="13"/>
  <c r="BD91" i="13"/>
  <c r="AT92" i="13" s="1"/>
  <c r="H91" i="13"/>
  <c r="I91" i="13"/>
  <c r="AU91" i="13"/>
  <c r="AI92" i="13" s="1"/>
  <c r="L302" i="7"/>
  <c r="G202" i="12" s="1"/>
  <c r="H202" i="12" s="1"/>
  <c r="I202" i="12" s="1"/>
  <c r="S91" i="13"/>
  <c r="AB92" i="13" s="1"/>
  <c r="M91" i="13"/>
  <c r="P91" i="13" s="1"/>
  <c r="BO92" i="13" l="1"/>
  <c r="BP92" i="13"/>
  <c r="BN92" i="13"/>
  <c r="BJ92" i="13"/>
  <c r="BG91" i="13"/>
  <c r="BC91" i="13"/>
  <c r="AS92" i="13" s="1"/>
  <c r="BB91" i="13"/>
  <c r="BE91" i="13" s="1"/>
  <c r="BA91" i="13"/>
  <c r="Q91" i="13"/>
  <c r="Z92" i="13" s="1"/>
  <c r="K91" i="13"/>
  <c r="L91" i="13"/>
  <c r="O91" i="13" s="1"/>
  <c r="R91" i="13"/>
  <c r="AA92" i="13" s="1"/>
  <c r="BK91" i="13"/>
  <c r="J203" i="12"/>
  <c r="J92" i="13"/>
  <c r="AW92" i="13"/>
  <c r="AK93" i="13" s="1"/>
  <c r="AR92" i="13" l="1"/>
  <c r="BH92" i="13" s="1"/>
  <c r="F302" i="7"/>
  <c r="N91" i="13"/>
  <c r="BF91" i="13"/>
  <c r="BI92" i="13"/>
  <c r="M92" i="13"/>
  <c r="P92" i="13" s="1"/>
  <c r="S92" i="13"/>
  <c r="AB93" i="13" s="1"/>
  <c r="BD92" i="13"/>
  <c r="BG92" i="13" s="1"/>
  <c r="AT93" i="13" l="1"/>
  <c r="BJ93" i="13" s="1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AR93" i="13" l="1"/>
  <c r="R92" i="13"/>
  <c r="AA93" i="13" s="1"/>
  <c r="L92" i="13"/>
  <c r="O92" i="13" s="1"/>
  <c r="K92" i="13"/>
  <c r="Q92" i="13"/>
  <c r="Z93" i="13" s="1"/>
  <c r="BK92" i="13"/>
  <c r="BC92" i="13"/>
  <c r="BF92" i="13" s="1"/>
  <c r="L303" i="7"/>
  <c r="G203" i="12" s="1"/>
  <c r="AW93" i="13"/>
  <c r="AK94" i="13" s="1"/>
  <c r="J93" i="13"/>
  <c r="AS93" i="13" l="1"/>
  <c r="BI93" i="13" s="1"/>
  <c r="F303" i="7"/>
  <c r="BD93" i="13"/>
  <c r="BG93" i="13" s="1"/>
  <c r="H93" i="13"/>
  <c r="Q93" i="13" s="1"/>
  <c r="BH93" i="13"/>
  <c r="N92" i="13"/>
  <c r="AU93" i="13"/>
  <c r="AI94" i="13" s="1"/>
  <c r="BB93" i="13"/>
  <c r="BE93" i="13" s="1"/>
  <c r="H203" i="12"/>
  <c r="I203" i="12" s="1"/>
  <c r="S93" i="13"/>
  <c r="AB94" i="13" s="1"/>
  <c r="M93" i="13"/>
  <c r="P93" i="13" s="1"/>
  <c r="BP93" i="13" l="1"/>
  <c r="AT94" i="13" s="1"/>
  <c r="BN93" i="13"/>
  <c r="AR94" i="13" s="1"/>
  <c r="BO93" i="13"/>
  <c r="K93" i="13"/>
  <c r="N93" i="13" s="1"/>
  <c r="I93" i="13"/>
  <c r="BA93" i="13"/>
  <c r="AV93" i="13"/>
  <c r="AJ94" i="13" s="1"/>
  <c r="J204" i="12"/>
  <c r="J304" i="7"/>
  <c r="H304" i="7"/>
  <c r="K304" i="7"/>
  <c r="I304" i="7"/>
  <c r="G304" i="7"/>
  <c r="Z94" i="13"/>
  <c r="J94" i="13" l="1"/>
  <c r="M94" i="13" s="1"/>
  <c r="P94" i="13" s="1"/>
  <c r="BJ94" i="13"/>
  <c r="BH94" i="13"/>
  <c r="H94" i="13"/>
  <c r="Q94" i="13" s="1"/>
  <c r="AU94" i="13"/>
  <c r="AI95" i="13" s="1"/>
  <c r="R93" i="13"/>
  <c r="AA94" i="13" s="1"/>
  <c r="F304" i="7" s="1"/>
  <c r="BK93" i="13"/>
  <c r="L93" i="13"/>
  <c r="BC93" i="13"/>
  <c r="AS94" i="13" s="1"/>
  <c r="AW94" i="13"/>
  <c r="AK95" i="13" s="1"/>
  <c r="L304" i="7"/>
  <c r="G204" i="12" s="1"/>
  <c r="K94" i="13" l="1"/>
  <c r="N94" i="13" s="1"/>
  <c r="BB94" i="13"/>
  <c r="BE94" i="13" s="1"/>
  <c r="S94" i="13"/>
  <c r="O93" i="13"/>
  <c r="BF93" i="13"/>
  <c r="BI94" i="13"/>
  <c r="Z95" i="13"/>
  <c r="H204" i="12"/>
  <c r="I204" i="12" s="1"/>
  <c r="BN94" i="13" l="1"/>
  <c r="BO94" i="13"/>
  <c r="BP94" i="13"/>
  <c r="BD94" i="13"/>
  <c r="BG94" i="13" s="1"/>
  <c r="J305" i="7"/>
  <c r="G305" i="7"/>
  <c r="I305" i="7"/>
  <c r="K305" i="7"/>
  <c r="H305" i="7"/>
  <c r="AV94" i="13"/>
  <c r="AJ95" i="13" s="1"/>
  <c r="I94" i="13"/>
  <c r="AB95" i="13"/>
  <c r="AR95" i="13"/>
  <c r="J205" i="12"/>
  <c r="AT95" i="13" l="1"/>
  <c r="AU95" i="13"/>
  <c r="AI96" i="13" s="1"/>
  <c r="BH95" i="13"/>
  <c r="H95" i="13"/>
  <c r="K95" i="13" s="1"/>
  <c r="L94" i="13"/>
  <c r="BK94" i="13"/>
  <c r="R94" i="13"/>
  <c r="AA95" i="13" s="1"/>
  <c r="F305" i="7" s="1"/>
  <c r="BC94" i="13"/>
  <c r="BF94" i="13" s="1"/>
  <c r="BA94" i="13"/>
  <c r="L305" i="7"/>
  <c r="G205" i="12" s="1"/>
  <c r="AS95" i="13" l="1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BN95" i="13" l="1"/>
  <c r="AR96" i="13" s="1"/>
  <c r="BO95" i="13"/>
  <c r="BP95" i="13"/>
  <c r="AV95" i="13"/>
  <c r="AJ96" i="13" s="1"/>
  <c r="BI95" i="13"/>
  <c r="M95" i="13"/>
  <c r="P95" i="13" s="1"/>
  <c r="I95" i="13"/>
  <c r="BK95" i="13" s="1"/>
  <c r="J206" i="12"/>
  <c r="J306" i="7"/>
  <c r="G306" i="7"/>
  <c r="H306" i="7"/>
  <c r="K306" i="7"/>
  <c r="I306" i="7"/>
  <c r="BD95" i="13"/>
  <c r="AB96" i="13"/>
  <c r="Z96" i="13"/>
  <c r="AT96" i="13" l="1"/>
  <c r="BJ96" i="13" s="1"/>
  <c r="AU96" i="13"/>
  <c r="AI97" i="13" s="1"/>
  <c r="BH96" i="13"/>
  <c r="BA95" i="13"/>
  <c r="BC95" i="13"/>
  <c r="AS96" i="13" s="1"/>
  <c r="R95" i="13"/>
  <c r="AA96" i="13" s="1"/>
  <c r="F306" i="7" s="1"/>
  <c r="L95" i="13"/>
  <c r="H96" i="13"/>
  <c r="K96" i="13" s="1"/>
  <c r="L306" i="7"/>
  <c r="G206" i="12" s="1"/>
  <c r="BG95" i="13"/>
  <c r="BB96" i="13"/>
  <c r="O95" i="13" l="1"/>
  <c r="N96" i="13"/>
  <c r="BF95" i="13"/>
  <c r="BI96" i="13"/>
  <c r="Q96" i="13"/>
  <c r="Z97" i="13" s="1"/>
  <c r="BE96" i="13"/>
  <c r="J96" i="13"/>
  <c r="AW96" i="13"/>
  <c r="AK97" i="13" s="1"/>
  <c r="H206" i="12"/>
  <c r="I206" i="12" s="1"/>
  <c r="BO96" i="13" l="1"/>
  <c r="BP96" i="13"/>
  <c r="BN96" i="13"/>
  <c r="AR97" i="13" s="1"/>
  <c r="I307" i="7"/>
  <c r="H307" i="7"/>
  <c r="J307" i="7"/>
  <c r="K307" i="7"/>
  <c r="G307" i="7"/>
  <c r="AV96" i="13"/>
  <c r="AJ97" i="13" s="1"/>
  <c r="I96" i="13"/>
  <c r="BK96" i="13" s="1"/>
  <c r="BD96" i="13"/>
  <c r="S96" i="13"/>
  <c r="AB97" i="13" s="1"/>
  <c r="M96" i="13"/>
  <c r="P96" i="13" s="1"/>
  <c r="BA96" i="13"/>
  <c r="J207" i="12"/>
  <c r="AT97" i="13" l="1"/>
  <c r="BJ97" i="13" s="1"/>
  <c r="BH97" i="13"/>
  <c r="L307" i="7"/>
  <c r="G207" i="12" s="1"/>
  <c r="H207" i="12" s="1"/>
  <c r="I207" i="12" s="1"/>
  <c r="L96" i="13"/>
  <c r="R96" i="13"/>
  <c r="AA97" i="13" s="1"/>
  <c r="F307" i="7" s="1"/>
  <c r="BC96" i="13"/>
  <c r="BF96" i="13" s="1"/>
  <c r="H97" i="13"/>
  <c r="AU97" i="13"/>
  <c r="AI98" i="13" s="1"/>
  <c r="BG96" i="13"/>
  <c r="AS97" i="13" l="1"/>
  <c r="BI97" i="13" s="1"/>
  <c r="J208" i="12"/>
  <c r="BP97" i="13"/>
  <c r="BN97" i="13"/>
  <c r="BO97" i="13"/>
  <c r="O96" i="13"/>
  <c r="BB97" i="13"/>
  <c r="AR98" i="13" s="1"/>
  <c r="AW97" i="13"/>
  <c r="AK98" i="13" s="1"/>
  <c r="J97" i="13"/>
  <c r="BC97" i="13"/>
  <c r="Q97" i="13"/>
  <c r="Z98" i="13" s="1"/>
  <c r="K97" i="13"/>
  <c r="BH98" i="13" l="1"/>
  <c r="N97" i="13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AT98" i="13" l="1"/>
  <c r="BJ98" i="13" s="1"/>
  <c r="L97" i="13"/>
  <c r="BK97" i="13"/>
  <c r="R97" i="13"/>
  <c r="AA98" i="13" s="1"/>
  <c r="L308" i="7"/>
  <c r="G208" i="12" s="1"/>
  <c r="BC98" i="13"/>
  <c r="BF98" i="13" s="1"/>
  <c r="AV98" i="13"/>
  <c r="AJ99" i="13" s="1"/>
  <c r="I98" i="13"/>
  <c r="H98" i="13"/>
  <c r="AU98" i="13"/>
  <c r="AI99" i="13" s="1"/>
  <c r="BI98" i="13" l="1"/>
  <c r="F308" i="7"/>
  <c r="O97" i="13"/>
  <c r="H208" i="12"/>
  <c r="I208" i="12" s="1"/>
  <c r="BD98" i="13"/>
  <c r="BG98" i="13" s="1"/>
  <c r="BB98" i="13"/>
  <c r="BA98" i="13"/>
  <c r="Q98" i="13"/>
  <c r="Z99" i="13" s="1"/>
  <c r="K98" i="13"/>
  <c r="J98" i="13"/>
  <c r="BK98" i="13" s="1"/>
  <c r="AW98" i="13"/>
  <c r="AK99" i="13" s="1"/>
  <c r="L98" i="13"/>
  <c r="O98" i="13" s="1"/>
  <c r="R98" i="13"/>
  <c r="AA99" i="13" s="1"/>
  <c r="BN98" i="13" l="1"/>
  <c r="AR99" i="13" s="1"/>
  <c r="BO98" i="13"/>
  <c r="BP98" i="13"/>
  <c r="AT99" i="13" s="1"/>
  <c r="N98" i="13"/>
  <c r="J309" i="7"/>
  <c r="K309" i="7"/>
  <c r="I309" i="7"/>
  <c r="G309" i="7"/>
  <c r="H309" i="7"/>
  <c r="AS99" i="13"/>
  <c r="J209" i="12"/>
  <c r="M98" i="13"/>
  <c r="P98" i="13" s="1"/>
  <c r="S98" i="13"/>
  <c r="AB99" i="13" s="1"/>
  <c r="F309" i="7" s="1"/>
  <c r="BE98" i="13"/>
  <c r="BH99" i="13" l="1"/>
  <c r="BJ99" i="13"/>
  <c r="AV99" i="13"/>
  <c r="AJ100" i="13" s="1"/>
  <c r="BI99" i="13"/>
  <c r="L309" i="7"/>
  <c r="G209" i="12" s="1"/>
  <c r="I99" i="13"/>
  <c r="L99" i="13" s="1"/>
  <c r="O99" i="13" s="1"/>
  <c r="BD99" i="13"/>
  <c r="BG99" i="13" s="1"/>
  <c r="BA99" i="13"/>
  <c r="BB99" i="13"/>
  <c r="BE99" i="13" s="1"/>
  <c r="J99" i="13"/>
  <c r="AW99" i="13"/>
  <c r="AK100" i="13" s="1"/>
  <c r="H310" i="7"/>
  <c r="G310" i="7"/>
  <c r="J310" i="7"/>
  <c r="K310" i="7"/>
  <c r="I310" i="7"/>
  <c r="BC99" i="13"/>
  <c r="BF99" i="13" s="1"/>
  <c r="H99" i="13"/>
  <c r="AU99" i="13"/>
  <c r="AI100" i="13" s="1"/>
  <c r="H209" i="12" l="1"/>
  <c r="I209" i="12" s="1"/>
  <c r="R99" i="13"/>
  <c r="AA100" i="13" s="1"/>
  <c r="Q99" i="13"/>
  <c r="Z100" i="13" s="1"/>
  <c r="K99" i="13"/>
  <c r="BK99" i="13"/>
  <c r="M99" i="13"/>
  <c r="P99" i="13" s="1"/>
  <c r="S99" i="13"/>
  <c r="AB100" i="13" s="1"/>
  <c r="L310" i="7"/>
  <c r="G210" i="12" s="1"/>
  <c r="BN99" i="13" l="1"/>
  <c r="AR100" i="13" s="1"/>
  <c r="BO99" i="13"/>
  <c r="AS100" i="13" s="1"/>
  <c r="BP99" i="13"/>
  <c r="F310" i="7"/>
  <c r="N99" i="13"/>
  <c r="AT100" i="13"/>
  <c r="J210" i="12"/>
  <c r="H210" i="12"/>
  <c r="I210" i="12" s="1"/>
  <c r="BO100" i="13" l="1"/>
  <c r="BP100" i="13"/>
  <c r="BN100" i="13"/>
  <c r="AW100" i="13"/>
  <c r="AK101" i="13" s="1"/>
  <c r="J100" i="13"/>
  <c r="M100" i="13" s="1"/>
  <c r="P100" i="13" s="1"/>
  <c r="BJ100" i="13"/>
  <c r="I100" i="13"/>
  <c r="R100" i="13" s="1"/>
  <c r="AA101" i="13" s="1"/>
  <c r="BI100" i="13"/>
  <c r="AU100" i="13"/>
  <c r="AI101" i="13" s="1"/>
  <c r="BH100" i="13"/>
  <c r="H100" i="13"/>
  <c r="AV100" i="13"/>
  <c r="AJ101" i="13" s="1"/>
  <c r="G311" i="7"/>
  <c r="H311" i="7"/>
  <c r="I311" i="7"/>
  <c r="J311" i="7"/>
  <c r="K311" i="7"/>
  <c r="BD100" i="13"/>
  <c r="BB100" i="13"/>
  <c r="BE100" i="13" s="1"/>
  <c r="BA100" i="13"/>
  <c r="J211" i="12"/>
  <c r="BC100" i="13"/>
  <c r="AR101" i="13" l="1"/>
  <c r="AT101" i="13"/>
  <c r="AS101" i="13"/>
  <c r="BI101" i="13" s="1"/>
  <c r="L100" i="13"/>
  <c r="O100" i="13" s="1"/>
  <c r="BK100" i="13"/>
  <c r="S100" i="13"/>
  <c r="AB101" i="13" s="1"/>
  <c r="Q100" i="13"/>
  <c r="Z101" i="13" s="1"/>
  <c r="K100" i="13"/>
  <c r="L311" i="7"/>
  <c r="G211" i="12" s="1"/>
  <c r="H211" i="12" s="1"/>
  <c r="I211" i="12" s="1"/>
  <c r="BG100" i="13"/>
  <c r="BF100" i="13"/>
  <c r="BP101" i="13" l="1"/>
  <c r="BN101" i="13"/>
  <c r="BO101" i="13"/>
  <c r="F311" i="7"/>
  <c r="BH101" i="13"/>
  <c r="N100" i="13"/>
  <c r="BJ101" i="13"/>
  <c r="AW101" i="13"/>
  <c r="AK102" i="13" s="1"/>
  <c r="J101" i="13"/>
  <c r="J212" i="12"/>
  <c r="H101" i="13"/>
  <c r="AU101" i="13"/>
  <c r="AI102" i="13" s="1"/>
  <c r="AV101" i="13"/>
  <c r="AJ102" i="13" s="1"/>
  <c r="I101" i="13"/>
  <c r="K312" i="7" l="1"/>
  <c r="H312" i="7"/>
  <c r="I312" i="7"/>
  <c r="G312" i="7"/>
  <c r="J312" i="7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AR102" i="13" l="1"/>
  <c r="BH102" i="13" s="1"/>
  <c r="AS102" i="13"/>
  <c r="BI102" i="13" s="1"/>
  <c r="F312" i="7"/>
  <c r="L312" i="7"/>
  <c r="G212" i="12" s="1"/>
  <c r="H212" i="12" s="1"/>
  <c r="I212" i="12" s="1"/>
  <c r="N101" i="13"/>
  <c r="BJ102" i="13"/>
  <c r="BG101" i="13"/>
  <c r="BN102" i="13" l="1"/>
  <c r="BO102" i="13"/>
  <c r="BP102" i="13"/>
  <c r="H102" i="13"/>
  <c r="Q102" i="13" s="1"/>
  <c r="Z103" i="13" s="1"/>
  <c r="AU102" i="13"/>
  <c r="AI103" i="13" s="1"/>
  <c r="J213" i="12"/>
  <c r="BB102" i="13"/>
  <c r="BE102" i="13" s="1"/>
  <c r="BA102" i="13"/>
  <c r="BC102" i="13"/>
  <c r="BF102" i="13" s="1"/>
  <c r="AV102" i="13"/>
  <c r="AJ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AT103" i="13" l="1"/>
  <c r="AS103" i="13"/>
  <c r="AR103" i="13"/>
  <c r="K102" i="13"/>
  <c r="BK102" i="13"/>
  <c r="M102" i="13"/>
  <c r="P102" i="13" s="1"/>
  <c r="S102" i="13"/>
  <c r="AB103" i="13" s="1"/>
  <c r="L313" i="7"/>
  <c r="G213" i="12" s="1"/>
  <c r="L102" i="13"/>
  <c r="O102" i="13" s="1"/>
  <c r="R102" i="13"/>
  <c r="AA103" i="13" s="1"/>
  <c r="F313" i="7" l="1"/>
  <c r="J103" i="13"/>
  <c r="M103" i="13" s="1"/>
  <c r="P103" i="13" s="1"/>
  <c r="BJ103" i="13"/>
  <c r="N102" i="13"/>
  <c r="AU103" i="13"/>
  <c r="AI104" i="13" s="1"/>
  <c r="BH103" i="13"/>
  <c r="BI103" i="13"/>
  <c r="AW103" i="13"/>
  <c r="AK104" i="13" s="1"/>
  <c r="BB103" i="13"/>
  <c r="BE103" i="13" s="1"/>
  <c r="H103" i="13"/>
  <c r="Q103" i="13" s="1"/>
  <c r="I103" i="13"/>
  <c r="AV103" i="13"/>
  <c r="AJ104" i="13" s="1"/>
  <c r="H213" i="12"/>
  <c r="I213" i="12" s="1"/>
  <c r="BN103" i="13" l="1"/>
  <c r="AR104" i="13" s="1"/>
  <c r="BO103" i="13"/>
  <c r="BP103" i="13"/>
  <c r="S103" i="13"/>
  <c r="AB104" i="13" s="1"/>
  <c r="Z104" i="13"/>
  <c r="K103" i="13"/>
  <c r="BK103" i="13"/>
  <c r="BD103" i="13"/>
  <c r="J214" i="12"/>
  <c r="BC103" i="13"/>
  <c r="BA103" i="13"/>
  <c r="I314" i="7"/>
  <c r="H314" i="7"/>
  <c r="J314" i="7"/>
  <c r="G314" i="7"/>
  <c r="K314" i="7"/>
  <c r="R103" i="13"/>
  <c r="AA104" i="13" s="1"/>
  <c r="L103" i="13"/>
  <c r="O103" i="13" s="1"/>
  <c r="AS104" i="13" l="1"/>
  <c r="BI104" i="13" s="1"/>
  <c r="AT104" i="13"/>
  <c r="BJ104" i="13" s="1"/>
  <c r="F314" i="7"/>
  <c r="BH104" i="13"/>
  <c r="N103" i="13"/>
  <c r="BF103" i="13"/>
  <c r="BG103" i="13"/>
  <c r="L314" i="7"/>
  <c r="G214" i="12" s="1"/>
  <c r="AU104" i="13"/>
  <c r="AI105" i="13" s="1"/>
  <c r="H104" i="13"/>
  <c r="BB104" i="13"/>
  <c r="BE104" i="13" s="1"/>
  <c r="G315" i="7" l="1"/>
  <c r="J315" i="7"/>
  <c r="K315" i="7"/>
  <c r="H315" i="7"/>
  <c r="I315" i="7"/>
  <c r="H214" i="12"/>
  <c r="I214" i="12" s="1"/>
  <c r="I104" i="13"/>
  <c r="AV104" i="13"/>
  <c r="AJ105" i="13" s="1"/>
  <c r="K104" i="13"/>
  <c r="Q104" i="13"/>
  <c r="Z105" i="13" s="1"/>
  <c r="J104" i="13"/>
  <c r="AW104" i="13"/>
  <c r="AK105" i="13" s="1"/>
  <c r="BK104" i="13" l="1"/>
  <c r="BO104" i="13"/>
  <c r="BP104" i="13"/>
  <c r="BN104" i="13"/>
  <c r="AR105" i="13" s="1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L104" i="13"/>
  <c r="O104" i="13" s="1"/>
  <c r="BC104" i="13"/>
  <c r="AS105" i="13" l="1"/>
  <c r="BI105" i="13" s="1"/>
  <c r="AT105" i="13"/>
  <c r="BJ105" i="13" s="1"/>
  <c r="F315" i="7"/>
  <c r="BB105" i="13"/>
  <c r="BE105" i="13" s="1"/>
  <c r="BH105" i="13"/>
  <c r="H215" i="12"/>
  <c r="I215" i="12" s="1"/>
  <c r="BF104" i="13"/>
  <c r="H105" i="13"/>
  <c r="AU105" i="13"/>
  <c r="AI106" i="13" s="1"/>
  <c r="BP105" i="13" l="1"/>
  <c r="BN105" i="13"/>
  <c r="AR106" i="13" s="1"/>
  <c r="BO105" i="13"/>
  <c r="I316" i="7"/>
  <c r="J316" i="7"/>
  <c r="K316" i="7"/>
  <c r="J216" i="12"/>
  <c r="H316" i="7"/>
  <c r="G316" i="7"/>
  <c r="J105" i="13"/>
  <c r="AW105" i="13"/>
  <c r="AK106" i="13" s="1"/>
  <c r="AV105" i="13"/>
  <c r="AJ106" i="13" s="1"/>
  <c r="I105" i="13"/>
  <c r="K105" i="13"/>
  <c r="Q105" i="13"/>
  <c r="Z106" i="13" s="1"/>
  <c r="L316" i="7" l="1"/>
  <c r="G216" i="12" s="1"/>
  <c r="H216" i="12" s="1"/>
  <c r="I216" i="12" s="1"/>
  <c r="N105" i="13"/>
  <c r="BH106" i="13"/>
  <c r="AU106" i="13"/>
  <c r="AI107" i="13" s="1"/>
  <c r="H106" i="13"/>
  <c r="K106" i="13" s="1"/>
  <c r="M105" i="13"/>
  <c r="P105" i="13" s="1"/>
  <c r="S105" i="13"/>
  <c r="AB106" i="13" s="1"/>
  <c r="BD105" i="13"/>
  <c r="BG105" i="13" s="1"/>
  <c r="BK105" i="13"/>
  <c r="R105" i="13"/>
  <c r="AA106" i="13" s="1"/>
  <c r="L105" i="13"/>
  <c r="O105" i="13" s="1"/>
  <c r="BC105" i="13"/>
  <c r="BF105" i="13" s="1"/>
  <c r="BA105" i="13"/>
  <c r="F316" i="7" l="1"/>
  <c r="Q106" i="13"/>
  <c r="AS106" i="13"/>
  <c r="AT106" i="13"/>
  <c r="BN106" i="13"/>
  <c r="BP106" i="13"/>
  <c r="BO106" i="13"/>
  <c r="I106" i="13"/>
  <c r="R106" i="13" s="1"/>
  <c r="AA107" i="13" s="1"/>
  <c r="N106" i="13"/>
  <c r="J217" i="12"/>
  <c r="L106" i="13" l="1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BD106" i="13"/>
  <c r="AS107" i="13" l="1"/>
  <c r="BI107" i="13" s="1"/>
  <c r="AT107" i="13"/>
  <c r="BJ107" i="13" s="1"/>
  <c r="F317" i="7"/>
  <c r="M106" i="13"/>
  <c r="BK106" i="13"/>
  <c r="L317" i="7"/>
  <c r="G217" i="12" s="1"/>
  <c r="H217" i="12" s="1"/>
  <c r="I217" i="12" s="1"/>
  <c r="BG106" i="13"/>
  <c r="BF106" i="13"/>
  <c r="BE106" i="13"/>
  <c r="BN107" i="13" l="1"/>
  <c r="BO107" i="13"/>
  <c r="BP107" i="13"/>
  <c r="I318" i="7"/>
  <c r="P106" i="13"/>
  <c r="BB107" i="13"/>
  <c r="BE107" i="13" s="1"/>
  <c r="BH107" i="13"/>
  <c r="J218" i="12"/>
  <c r="H318" i="7"/>
  <c r="BA107" i="13"/>
  <c r="AU107" i="13"/>
  <c r="AI108" i="13" s="1"/>
  <c r="H107" i="13"/>
  <c r="G318" i="7"/>
  <c r="J318" i="7"/>
  <c r="AV107" i="13"/>
  <c r="AJ108" i="13" s="1"/>
  <c r="I107" i="13"/>
  <c r="AW107" i="13"/>
  <c r="AK108" i="13" s="1"/>
  <c r="J107" i="13"/>
  <c r="K318" i="7"/>
  <c r="AR108" i="13" l="1"/>
  <c r="L318" i="7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D107" i="13"/>
  <c r="AT108" i="13" s="1"/>
  <c r="BC107" i="13"/>
  <c r="BF107" i="13" s="1"/>
  <c r="AS108" i="13" l="1"/>
  <c r="BI108" i="13" s="1"/>
  <c r="BO108" i="13"/>
  <c r="BP108" i="13"/>
  <c r="BN108" i="13"/>
  <c r="F318" i="7"/>
  <c r="J219" i="12"/>
  <c r="AU108" i="13"/>
  <c r="AI109" i="13" s="1"/>
  <c r="BH108" i="13"/>
  <c r="N107" i="13"/>
  <c r="H108" i="13"/>
  <c r="Q108" i="13" s="1"/>
  <c r="Z109" i="13" s="1"/>
  <c r="BJ108" i="13"/>
  <c r="BG107" i="13"/>
  <c r="BB108" i="13"/>
  <c r="BE108" i="13" s="1"/>
  <c r="AR109" i="13" l="1"/>
  <c r="K108" i="13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AS109" i="13" l="1"/>
  <c r="N108" i="13"/>
  <c r="H109" i="13"/>
  <c r="K109" i="13" s="1"/>
  <c r="BH109" i="13"/>
  <c r="L108" i="13"/>
  <c r="O108" i="13" s="1"/>
  <c r="R108" i="13"/>
  <c r="AA109" i="13" s="1"/>
  <c r="BF108" i="13"/>
  <c r="M108" i="13"/>
  <c r="P108" i="13" s="1"/>
  <c r="BK108" i="13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F319" i="7" l="1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BP109" i="13" l="1"/>
  <c r="BN109" i="13"/>
  <c r="BO109" i="13"/>
  <c r="G320" i="7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AR110" i="13"/>
  <c r="AS110" i="13"/>
  <c r="J220" i="12"/>
  <c r="O109" i="13" l="1"/>
  <c r="H110" i="13"/>
  <c r="Q110" i="13" s="1"/>
  <c r="BH110" i="13"/>
  <c r="L320" i="7"/>
  <c r="G220" i="12" s="1"/>
  <c r="BD109" i="13"/>
  <c r="BG109" i="13" s="1"/>
  <c r="BA109" i="13"/>
  <c r="BK109" i="13"/>
  <c r="M109" i="13"/>
  <c r="P109" i="13" s="1"/>
  <c r="S109" i="13"/>
  <c r="AB110" i="13" s="1"/>
  <c r="F320" i="7" s="1"/>
  <c r="K321" i="7" s="1"/>
  <c r="AU110" i="13"/>
  <c r="AI111" i="13" s="1"/>
  <c r="AT110" i="13" l="1"/>
  <c r="BJ110" i="13" s="1"/>
  <c r="K110" i="13"/>
  <c r="N110" i="13" s="1"/>
  <c r="I110" i="13"/>
  <c r="R110" i="13" s="1"/>
  <c r="BI110" i="13"/>
  <c r="AV110" i="13"/>
  <c r="AJ111" i="13" s="1"/>
  <c r="H220" i="12"/>
  <c r="I220" i="12" s="1"/>
  <c r="H321" i="7"/>
  <c r="G321" i="7"/>
  <c r="I321" i="7"/>
  <c r="J321" i="7"/>
  <c r="BN110" i="13" l="1"/>
  <c r="BO110" i="13"/>
  <c r="BP110" i="13"/>
  <c r="L110" i="13"/>
  <c r="O110" i="13" s="1"/>
  <c r="L321" i="7"/>
  <c r="G221" i="12" s="1"/>
  <c r="H221" i="12" s="1"/>
  <c r="I221" i="12" s="1"/>
  <c r="J221" i="12"/>
  <c r="AW110" i="13"/>
  <c r="AK111" i="13" s="1"/>
  <c r="J110" i="13"/>
  <c r="BK110" i="13" s="1"/>
  <c r="BA110" i="13"/>
  <c r="BB110" i="13"/>
  <c r="Z111" i="13"/>
  <c r="AA111" i="13"/>
  <c r="BC110" i="13"/>
  <c r="BD110" i="13"/>
  <c r="AR111" i="13" l="1"/>
  <c r="AS111" i="13"/>
  <c r="BI111" i="13" s="1"/>
  <c r="AT111" i="13"/>
  <c r="BN111" i="13"/>
  <c r="BO111" i="13"/>
  <c r="BP111" i="13"/>
  <c r="BH111" i="13"/>
  <c r="J222" i="12"/>
  <c r="M110" i="13"/>
  <c r="S110" i="13"/>
  <c r="AB111" i="13" s="1"/>
  <c r="F321" i="7" s="1"/>
  <c r="BE110" i="13"/>
  <c r="BG110" i="13"/>
  <c r="BF110" i="13"/>
  <c r="P110" i="13" l="1"/>
  <c r="BJ111" i="13"/>
  <c r="I322" i="7"/>
  <c r="H322" i="7"/>
  <c r="K322" i="7"/>
  <c r="G322" i="7"/>
  <c r="J322" i="7"/>
  <c r="AW111" i="13"/>
  <c r="AK112" i="13" s="1"/>
  <c r="J111" i="13"/>
  <c r="AV111" i="13"/>
  <c r="AJ112" i="13" s="1"/>
  <c r="I111" i="13"/>
  <c r="H111" i="13"/>
  <c r="AU111" i="13"/>
  <c r="AI112" i="13" s="1"/>
  <c r="BB111" i="13" l="1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D111" i="13"/>
  <c r="BG111" i="13" s="1"/>
  <c r="L322" i="7"/>
  <c r="G222" i="12" s="1"/>
  <c r="AT112" i="13" l="1"/>
  <c r="AR112" i="13"/>
  <c r="BH112" i="13" s="1"/>
  <c r="AS112" i="13"/>
  <c r="BI112" i="13" s="1"/>
  <c r="F322" i="7"/>
  <c r="BJ112" i="13"/>
  <c r="H222" i="12"/>
  <c r="I222" i="12" s="1"/>
  <c r="N111" i="13"/>
  <c r="O111" i="13"/>
  <c r="P111" i="13"/>
  <c r="BO112" i="13" l="1"/>
  <c r="BP112" i="13"/>
  <c r="BN112" i="13"/>
  <c r="AW112" i="13"/>
  <c r="AK113" i="13" s="1"/>
  <c r="J112" i="13"/>
  <c r="S112" i="13" s="1"/>
  <c r="AB113" i="13" s="1"/>
  <c r="BC112" i="13"/>
  <c r="BF112" i="13" s="1"/>
  <c r="J223" i="12"/>
  <c r="I112" i="13"/>
  <c r="AV112" i="13"/>
  <c r="AJ113" i="13" s="1"/>
  <c r="G323" i="7"/>
  <c r="I323" i="7"/>
  <c r="H323" i="7"/>
  <c r="K323" i="7"/>
  <c r="J323" i="7"/>
  <c r="BD112" i="13"/>
  <c r="H112" i="13"/>
  <c r="AU112" i="13"/>
  <c r="AI113" i="13" s="1"/>
  <c r="AT113" i="13" l="1"/>
  <c r="BJ113" i="13" s="1"/>
  <c r="AS113" i="13"/>
  <c r="M112" i="13"/>
  <c r="P112" i="13" s="1"/>
  <c r="K112" i="13"/>
  <c r="Q112" i="13"/>
  <c r="Z113" i="13" s="1"/>
  <c r="BK112" i="13"/>
  <c r="BB112" i="13"/>
  <c r="BE112" i="13" s="1"/>
  <c r="BA112" i="13"/>
  <c r="BG112" i="13"/>
  <c r="L112" i="13"/>
  <c r="O112" i="13" s="1"/>
  <c r="R112" i="13"/>
  <c r="AA113" i="13" s="1"/>
  <c r="L323" i="7"/>
  <c r="G223" i="12" s="1"/>
  <c r="AR113" i="13" l="1"/>
  <c r="F323" i="7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BP113" i="13" l="1"/>
  <c r="BN113" i="13"/>
  <c r="BO113" i="13"/>
  <c r="L113" i="13"/>
  <c r="O113" i="13" s="1"/>
  <c r="AU113" i="13"/>
  <c r="AI114" i="13" s="1"/>
  <c r="BH113" i="13"/>
  <c r="H113" i="13"/>
  <c r="BK113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A114" i="13"/>
  <c r="J224" i="12"/>
  <c r="BC113" i="13"/>
  <c r="AS114" i="13" s="1"/>
  <c r="AT114" i="13" l="1"/>
  <c r="BJ114" i="13" s="1"/>
  <c r="AR114" i="13"/>
  <c r="BI114" i="13"/>
  <c r="K113" i="13"/>
  <c r="Q113" i="13"/>
  <c r="Z114" i="13" s="1"/>
  <c r="BA113" i="13"/>
  <c r="BG113" i="13"/>
  <c r="L324" i="7"/>
  <c r="G224" i="12" s="1"/>
  <c r="BE113" i="13"/>
  <c r="BF113" i="13"/>
  <c r="F324" i="7" l="1"/>
  <c r="H325" i="7" s="1"/>
  <c r="BH114" i="13"/>
  <c r="N113" i="13"/>
  <c r="BB114" i="13"/>
  <c r="BE114" i="13" s="1"/>
  <c r="H224" i="12"/>
  <c r="I224" i="12" s="1"/>
  <c r="AV114" i="13"/>
  <c r="AJ115" i="13" s="1"/>
  <c r="I114" i="13"/>
  <c r="AU114" i="13"/>
  <c r="AI115" i="13" s="1"/>
  <c r="H114" i="13"/>
  <c r="AW114" i="13"/>
  <c r="AK115" i="13" s="1"/>
  <c r="J114" i="13"/>
  <c r="BC114" i="13"/>
  <c r="BF114" i="13" s="1"/>
  <c r="BN114" i="13" l="1"/>
  <c r="AR115" i="13" s="1"/>
  <c r="BO114" i="13"/>
  <c r="AS115" i="13" s="1"/>
  <c r="BP114" i="13"/>
  <c r="K325" i="7"/>
  <c r="I325" i="7"/>
  <c r="J325" i="7"/>
  <c r="G325" i="7"/>
  <c r="S114" i="13"/>
  <c r="AB115" i="13" s="1"/>
  <c r="M114" i="13"/>
  <c r="P114" i="13" s="1"/>
  <c r="J225" i="12"/>
  <c r="BK114" i="13"/>
  <c r="Q114" i="13"/>
  <c r="Z115" i="13" s="1"/>
  <c r="K114" i="13"/>
  <c r="BD114" i="13"/>
  <c r="AT115" i="13" s="1"/>
  <c r="BA114" i="13"/>
  <c r="R114" i="13"/>
  <c r="AA115" i="13" s="1"/>
  <c r="L114" i="13"/>
  <c r="O114" i="13" s="1"/>
  <c r="F325" i="7" l="1"/>
  <c r="L325" i="7"/>
  <c r="G225" i="12" s="1"/>
  <c r="H225" i="12" s="1"/>
  <c r="I225" i="12" s="1"/>
  <c r="BJ115" i="13"/>
  <c r="N114" i="13"/>
  <c r="I115" i="13"/>
  <c r="L115" i="13" s="1"/>
  <c r="O115" i="13" s="1"/>
  <c r="BI115" i="13"/>
  <c r="H115" i="13"/>
  <c r="Q115" i="13" s="1"/>
  <c r="BH115" i="13"/>
  <c r="BB115" i="13"/>
  <c r="BE115" i="13" s="1"/>
  <c r="BG114" i="13"/>
  <c r="AU115" i="13"/>
  <c r="AI116" i="13" s="1"/>
  <c r="AV115" i="13"/>
  <c r="AJ116" i="13" s="1"/>
  <c r="BN115" i="13" l="1"/>
  <c r="AR116" i="13" s="1"/>
  <c r="BO115" i="13"/>
  <c r="BP115" i="13"/>
  <c r="R115" i="13"/>
  <c r="AA116" i="13" s="1"/>
  <c r="K115" i="13"/>
  <c r="N115" i="13" s="1"/>
  <c r="J226" i="12"/>
  <c r="Z116" i="13"/>
  <c r="J115" i="13"/>
  <c r="AW115" i="13"/>
  <c r="AK116" i="13" s="1"/>
  <c r="BC115" i="13"/>
  <c r="J326" i="7"/>
  <c r="G326" i="7"/>
  <c r="K326" i="7"/>
  <c r="H326" i="7"/>
  <c r="I326" i="7"/>
  <c r="AS116" i="13" l="1"/>
  <c r="H116" i="13"/>
  <c r="Q116" i="13" s="1"/>
  <c r="BH116" i="13"/>
  <c r="AU116" i="13"/>
  <c r="AI117" i="13" s="1"/>
  <c r="BK115" i="13"/>
  <c r="S115" i="13"/>
  <c r="AB116" i="13" s="1"/>
  <c r="F326" i="7" s="1"/>
  <c r="M115" i="13"/>
  <c r="BD115" i="13"/>
  <c r="AT116" i="13" s="1"/>
  <c r="BA115" i="13"/>
  <c r="BF115" i="13"/>
  <c r="L326" i="7"/>
  <c r="G226" i="12" s="1"/>
  <c r="J327" i="7" l="1"/>
  <c r="BB116" i="13"/>
  <c r="BE116" i="13" s="1"/>
  <c r="G327" i="7"/>
  <c r="I327" i="7"/>
  <c r="K116" i="13"/>
  <c r="N116" i="13" s="1"/>
  <c r="I116" i="13"/>
  <c r="R116" i="13" s="1"/>
  <c r="BI116" i="13"/>
  <c r="P115" i="13"/>
  <c r="K327" i="7"/>
  <c r="H327" i="7"/>
  <c r="AV116" i="13"/>
  <c r="AJ117" i="13" s="1"/>
  <c r="Z117" i="13"/>
  <c r="H226" i="12"/>
  <c r="I226" i="12" s="1"/>
  <c r="BJ116" i="13"/>
  <c r="BG115" i="13"/>
  <c r="BC116" i="13"/>
  <c r="BF116" i="13" s="1"/>
  <c r="BO116" i="13" l="1"/>
  <c r="AS117" i="13" s="1"/>
  <c r="BP116" i="13"/>
  <c r="BN116" i="13"/>
  <c r="AR117" i="13" s="1"/>
  <c r="L116" i="13"/>
  <c r="O116" i="13" s="1"/>
  <c r="L327" i="7"/>
  <c r="G227" i="12" s="1"/>
  <c r="H227" i="12" s="1"/>
  <c r="I227" i="12" s="1"/>
  <c r="AA117" i="13"/>
  <c r="J227" i="12"/>
  <c r="J116" i="13"/>
  <c r="AW116" i="13"/>
  <c r="AK117" i="13" s="1"/>
  <c r="BP117" i="13" l="1"/>
  <c r="BN117" i="13"/>
  <c r="BO117" i="13"/>
  <c r="BH117" i="13"/>
  <c r="BI117" i="13"/>
  <c r="BA116" i="13"/>
  <c r="BD116" i="13"/>
  <c r="AT117" i="13" s="1"/>
  <c r="M116" i="13"/>
  <c r="BK116" i="13"/>
  <c r="S116" i="13"/>
  <c r="AB117" i="13" s="1"/>
  <c r="F327" i="7" s="1"/>
  <c r="H117" i="13"/>
  <c r="AU117" i="13"/>
  <c r="AI118" i="13" s="1"/>
  <c r="J228" i="12"/>
  <c r="AV117" i="13"/>
  <c r="AJ118" i="13" s="1"/>
  <c r="I117" i="13"/>
  <c r="G328" i="7" l="1"/>
  <c r="P116" i="13"/>
  <c r="I328" i="7"/>
  <c r="H328" i="7"/>
  <c r="J328" i="7"/>
  <c r="K328" i="7"/>
  <c r="Q117" i="13"/>
  <c r="K117" i="13"/>
  <c r="BG116" i="13"/>
  <c r="BJ117" i="13"/>
  <c r="BB117" i="13"/>
  <c r="BE117" i="13" s="1"/>
  <c r="R117" i="13"/>
  <c r="L117" i="13"/>
  <c r="O117" i="13" s="1"/>
  <c r="AR118" i="13" l="1"/>
  <c r="N117" i="13"/>
  <c r="L328" i="7"/>
  <c r="G228" i="12" s="1"/>
  <c r="H228" i="12" s="1"/>
  <c r="I228" i="12" s="1"/>
  <c r="AA118" i="13"/>
  <c r="Z118" i="13"/>
  <c r="BD117" i="13"/>
  <c r="BG117" i="13" s="1"/>
  <c r="BA117" i="13"/>
  <c r="J117" i="13"/>
  <c r="AW117" i="13"/>
  <c r="AK118" i="13" s="1"/>
  <c r="BC117" i="13"/>
  <c r="AS118" i="13" s="1"/>
  <c r="AT118" i="13" l="1"/>
  <c r="J118" i="13" s="1"/>
  <c r="S118" i="13" s="1"/>
  <c r="BN118" i="13"/>
  <c r="BO118" i="13"/>
  <c r="BP118" i="13"/>
  <c r="BH118" i="13"/>
  <c r="AU118" i="13"/>
  <c r="AI119" i="13" s="1"/>
  <c r="H118" i="13"/>
  <c r="BI118" i="13"/>
  <c r="BF117" i="13"/>
  <c r="S117" i="13"/>
  <c r="AB118" i="13" s="1"/>
  <c r="F328" i="7" s="1"/>
  <c r="M117" i="13"/>
  <c r="BK117" i="13"/>
  <c r="J229" i="12"/>
  <c r="G329" i="7" l="1"/>
  <c r="AW118" i="13"/>
  <c r="AK119" i="13" s="1"/>
  <c r="K329" i="7"/>
  <c r="H329" i="7"/>
  <c r="I329" i="7"/>
  <c r="J329" i="7"/>
  <c r="P117" i="13"/>
  <c r="BJ118" i="13"/>
  <c r="BD118" i="13"/>
  <c r="BG118" i="13" s="1"/>
  <c r="Q118" i="13"/>
  <c r="K118" i="13"/>
  <c r="I118" i="13"/>
  <c r="BK118" i="13" s="1"/>
  <c r="AV118" i="13"/>
  <c r="AJ119" i="13" s="1"/>
  <c r="M118" i="13"/>
  <c r="P118" i="13" s="1"/>
  <c r="AT119" i="13" l="1"/>
  <c r="L329" i="7"/>
  <c r="G229" i="12" s="1"/>
  <c r="H229" i="12" s="1"/>
  <c r="I229" i="12" s="1"/>
  <c r="N118" i="13"/>
  <c r="AB119" i="13"/>
  <c r="BB118" i="13"/>
  <c r="AR119" i="13" s="1"/>
  <c r="Z119" i="13"/>
  <c r="F329" i="7" s="1"/>
  <c r="L118" i="13"/>
  <c r="O118" i="13" s="1"/>
  <c r="R118" i="13"/>
  <c r="AA119" i="13" s="1"/>
  <c r="BA118" i="13"/>
  <c r="BC118" i="13"/>
  <c r="AS119" i="13" s="1"/>
  <c r="BN119" i="13" l="1"/>
  <c r="BO119" i="13"/>
  <c r="BP119" i="13"/>
  <c r="J119" i="13"/>
  <c r="M119" i="13" s="1"/>
  <c r="P119" i="13" s="1"/>
  <c r="BJ119" i="13"/>
  <c r="BD119" i="13"/>
  <c r="BG119" i="13" s="1"/>
  <c r="AW119" i="13"/>
  <c r="AK120" i="13" s="1"/>
  <c r="BH119" i="13"/>
  <c r="BE118" i="13"/>
  <c r="BI119" i="13"/>
  <c r="BF118" i="13"/>
  <c r="J230" i="12"/>
  <c r="AT120" i="13" l="1"/>
  <c r="S119" i="13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AS120" i="13" l="1"/>
  <c r="AW120" i="13"/>
  <c r="AK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BK119" i="13"/>
  <c r="K119" i="13"/>
  <c r="BA119" i="13"/>
  <c r="BB119" i="13"/>
  <c r="BE119" i="13" s="1"/>
  <c r="BD120" i="13"/>
  <c r="AR120" i="13" l="1"/>
  <c r="BH120" i="13" s="1"/>
  <c r="F330" i="7"/>
  <c r="S120" i="13"/>
  <c r="AB121" i="13" s="1"/>
  <c r="N119" i="13"/>
  <c r="AV120" i="13"/>
  <c r="AJ121" i="13" s="1"/>
  <c r="BI120" i="13"/>
  <c r="I120" i="13"/>
  <c r="L120" i="13" s="1"/>
  <c r="O120" i="13" s="1"/>
  <c r="H230" i="12"/>
  <c r="I230" i="12" s="1"/>
  <c r="BG120" i="13"/>
  <c r="BC120" i="13"/>
  <c r="BO120" i="13" l="1"/>
  <c r="AS121" i="13" s="1"/>
  <c r="BP120" i="13"/>
  <c r="AT121" i="13" s="1"/>
  <c r="BN120" i="13"/>
  <c r="R120" i="13"/>
  <c r="AA121" i="13" s="1"/>
  <c r="AU120" i="13"/>
  <c r="AI121" i="13" s="1"/>
  <c r="H120" i="13"/>
  <c r="J231" i="12"/>
  <c r="J331" i="7"/>
  <c r="I331" i="7"/>
  <c r="K331" i="7"/>
  <c r="G331" i="7"/>
  <c r="H331" i="7"/>
  <c r="BF120" i="13"/>
  <c r="BI121" i="13" l="1"/>
  <c r="J121" i="13"/>
  <c r="S121" i="13" s="1"/>
  <c r="BJ121" i="13"/>
  <c r="AW121" i="13"/>
  <c r="AK122" i="13" s="1"/>
  <c r="BA120" i="13"/>
  <c r="BB120" i="13"/>
  <c r="BE120" i="13" s="1"/>
  <c r="K120" i="13"/>
  <c r="BK120" i="13"/>
  <c r="Q120" i="13"/>
  <c r="Z121" i="13" s="1"/>
  <c r="F331" i="7" s="1"/>
  <c r="L331" i="7"/>
  <c r="G231" i="12" s="1"/>
  <c r="I121" i="13"/>
  <c r="AV121" i="13"/>
  <c r="AJ122" i="13" s="1"/>
  <c r="AR121" i="13" l="1"/>
  <c r="AU121" i="13" s="1"/>
  <c r="AI122" i="13" s="1"/>
  <c r="M121" i="13"/>
  <c r="P121" i="13" s="1"/>
  <c r="N120" i="13"/>
  <c r="H231" i="12"/>
  <c r="I231" i="12" s="1"/>
  <c r="BB121" i="13"/>
  <c r="AB122" i="13"/>
  <c r="BC121" i="13"/>
  <c r="L121" i="13"/>
  <c r="O121" i="13" s="1"/>
  <c r="R121" i="13"/>
  <c r="AA122" i="13" s="1"/>
  <c r="BP121" i="13" l="1"/>
  <c r="BN121" i="13"/>
  <c r="AR122" i="13" s="1"/>
  <c r="BO121" i="13"/>
  <c r="H121" i="13"/>
  <c r="K121" i="13" s="1"/>
  <c r="N121" i="13" s="1"/>
  <c r="BH121" i="13"/>
  <c r="BE121" i="13"/>
  <c r="BA121" i="13"/>
  <c r="G332" i="7"/>
  <c r="H332" i="7"/>
  <c r="K332" i="7"/>
  <c r="J332" i="7"/>
  <c r="I332" i="7"/>
  <c r="J232" i="12"/>
  <c r="AS122" i="13"/>
  <c r="BD121" i="13"/>
  <c r="BF121" i="13"/>
  <c r="AT122" i="13" l="1"/>
  <c r="BJ122" i="13" s="1"/>
  <c r="Q121" i="13"/>
  <c r="Z122" i="13" s="1"/>
  <c r="BH122" i="13" s="1"/>
  <c r="BK121" i="13"/>
  <c r="BI122" i="13"/>
  <c r="H122" i="13"/>
  <c r="AU122" i="13"/>
  <c r="AI123" i="13" s="1"/>
  <c r="L332" i="7"/>
  <c r="G232" i="12" s="1"/>
  <c r="BG121" i="13"/>
  <c r="BB122" i="13"/>
  <c r="I122" i="13"/>
  <c r="AV122" i="13"/>
  <c r="AJ123" i="13" s="1"/>
  <c r="F332" i="7" l="1"/>
  <c r="G333" i="7" s="1"/>
  <c r="Q122" i="13"/>
  <c r="Z123" i="13" s="1"/>
  <c r="K122" i="13"/>
  <c r="J122" i="13"/>
  <c r="BK122" i="13" s="1"/>
  <c r="AW122" i="13"/>
  <c r="AK123" i="13" s="1"/>
  <c r="H232" i="12"/>
  <c r="I232" i="12" s="1"/>
  <c r="BE122" i="13"/>
  <c r="R122" i="13"/>
  <c r="AA123" i="13" s="1"/>
  <c r="L122" i="13"/>
  <c r="O122" i="13" s="1"/>
  <c r="BC122" i="13"/>
  <c r="BF122" i="13" s="1"/>
  <c r="BA122" i="13"/>
  <c r="BN122" i="13" l="1"/>
  <c r="AR123" i="13" s="1"/>
  <c r="BO122" i="13"/>
  <c r="AS123" i="13" s="1"/>
  <c r="BP122" i="13"/>
  <c r="H333" i="7"/>
  <c r="J333" i="7"/>
  <c r="I333" i="7"/>
  <c r="K333" i="7"/>
  <c r="N122" i="13"/>
  <c r="BD122" i="13"/>
  <c r="BG122" i="13" s="1"/>
  <c r="J233" i="12"/>
  <c r="S122" i="13"/>
  <c r="AB123" i="13" s="1"/>
  <c r="F333" i="7" s="1"/>
  <c r="M122" i="13"/>
  <c r="P122" i="13" s="1"/>
  <c r="AT123" i="13" l="1"/>
  <c r="L333" i="7"/>
  <c r="G233" i="12" s="1"/>
  <c r="H233" i="12" s="1"/>
  <c r="I233" i="12" s="1"/>
  <c r="BH123" i="13"/>
  <c r="H123" i="13"/>
  <c r="K123" i="13" s="1"/>
  <c r="AU123" i="13"/>
  <c r="AI124" i="13" s="1"/>
  <c r="AV123" i="13"/>
  <c r="AJ124" i="13" s="1"/>
  <c r="BI123" i="13"/>
  <c r="BD123" i="13"/>
  <c r="I123" i="13"/>
  <c r="R123" i="13" s="1"/>
  <c r="J334" i="7"/>
  <c r="I334" i="7"/>
  <c r="H334" i="7"/>
  <c r="G334" i="7"/>
  <c r="K334" i="7"/>
  <c r="BB123" i="13"/>
  <c r="BN123" i="13" l="1"/>
  <c r="AR124" i="13" s="1"/>
  <c r="BO123" i="13"/>
  <c r="BP123" i="13"/>
  <c r="J234" i="12"/>
  <c r="Q123" i="13"/>
  <c r="Z124" i="13" s="1"/>
  <c r="J123" i="13"/>
  <c r="BK123" i="13" s="1"/>
  <c r="BJ123" i="13"/>
  <c r="N123" i="13"/>
  <c r="AW123" i="13"/>
  <c r="AK124" i="13" s="1"/>
  <c r="AT124" i="13" s="1"/>
  <c r="BC123" i="13"/>
  <c r="BA123" i="13"/>
  <c r="AA124" i="13"/>
  <c r="L123" i="13"/>
  <c r="O123" i="13" s="1"/>
  <c r="BE123" i="13"/>
  <c r="L334" i="7"/>
  <c r="G234" i="12" s="1"/>
  <c r="BG123" i="13"/>
  <c r="AS124" i="13" l="1"/>
  <c r="BI124" i="13" s="1"/>
  <c r="BH124" i="13"/>
  <c r="S123" i="13"/>
  <c r="AB124" i="13" s="1"/>
  <c r="F334" i="7" s="1"/>
  <c r="M123" i="13"/>
  <c r="P123" i="13" s="1"/>
  <c r="BF123" i="13"/>
  <c r="AU124" i="13"/>
  <c r="AI125" i="13" s="1"/>
  <c r="H124" i="13"/>
  <c r="J124" i="13"/>
  <c r="AW124" i="13"/>
  <c r="AK125" i="13" s="1"/>
  <c r="H234" i="12"/>
  <c r="I234" i="12" s="1"/>
  <c r="AV124" i="13" l="1"/>
  <c r="AJ125" i="13" s="1"/>
  <c r="BO124" i="13"/>
  <c r="BP124" i="13"/>
  <c r="BN124" i="13"/>
  <c r="K335" i="7"/>
  <c r="BJ124" i="13"/>
  <c r="I124" i="13"/>
  <c r="R124" i="13" s="1"/>
  <c r="BC124" i="13"/>
  <c r="BF124" i="13" s="1"/>
  <c r="G335" i="7"/>
  <c r="H335" i="7"/>
  <c r="I335" i="7"/>
  <c r="J335" i="7"/>
  <c r="J235" i="12"/>
  <c r="BD124" i="13"/>
  <c r="S124" i="13"/>
  <c r="AB125" i="13" s="1"/>
  <c r="M124" i="13"/>
  <c r="P124" i="13" s="1"/>
  <c r="K124" i="13"/>
  <c r="Q124" i="13"/>
  <c r="Z125" i="13" s="1"/>
  <c r="BB124" i="13"/>
  <c r="BE124" i="13" s="1"/>
  <c r="AS125" i="13" l="1"/>
  <c r="AR125" i="13"/>
  <c r="AT125" i="13"/>
  <c r="BJ125" i="13" s="1"/>
  <c r="N124" i="13"/>
  <c r="AA125" i="13"/>
  <c r="F335" i="7" s="1"/>
  <c r="L124" i="13"/>
  <c r="O124" i="13" s="1"/>
  <c r="BK124" i="13"/>
  <c r="BA124" i="13"/>
  <c r="L335" i="7"/>
  <c r="G235" i="12" s="1"/>
  <c r="H235" i="12" s="1"/>
  <c r="I235" i="12" s="1"/>
  <c r="BG124" i="13"/>
  <c r="BP125" i="13" l="1"/>
  <c r="BN125" i="13"/>
  <c r="BO125" i="13"/>
  <c r="H125" i="13"/>
  <c r="K125" i="13" s="1"/>
  <c r="BH125" i="13"/>
  <c r="I125" i="13"/>
  <c r="R125" i="13" s="1"/>
  <c r="BI125" i="13"/>
  <c r="BC125" i="13"/>
  <c r="BF125" i="13" s="1"/>
  <c r="AV125" i="13"/>
  <c r="AJ126" i="13" s="1"/>
  <c r="AU125" i="13"/>
  <c r="AI126" i="13" s="1"/>
  <c r="BB125" i="13"/>
  <c r="BE125" i="13" s="1"/>
  <c r="AW125" i="13"/>
  <c r="AK126" i="13" s="1"/>
  <c r="J125" i="13"/>
  <c r="J236" i="12"/>
  <c r="AR126" i="13" l="1"/>
  <c r="AS126" i="13"/>
  <c r="G336" i="7"/>
  <c r="L125" i="13"/>
  <c r="O125" i="13" s="1"/>
  <c r="N125" i="13"/>
  <c r="Q125" i="13"/>
  <c r="Z126" i="13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AT126" i="13" l="1"/>
  <c r="BJ126" i="13" s="1"/>
  <c r="F336" i="7"/>
  <c r="I337" i="7" s="1"/>
  <c r="BI126" i="13"/>
  <c r="AU126" i="13"/>
  <c r="AI127" i="13" s="1"/>
  <c r="BH126" i="13"/>
  <c r="L336" i="7"/>
  <c r="G236" i="12" s="1"/>
  <c r="AV126" i="13"/>
  <c r="AJ127" i="13" s="1"/>
  <c r="I126" i="13"/>
  <c r="H126" i="13"/>
  <c r="H236" i="12" l="1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J126" i="13"/>
  <c r="AW126" i="13"/>
  <c r="AK127" i="13" s="1"/>
  <c r="BB126" i="13"/>
  <c r="BA126" i="13"/>
  <c r="BN126" i="13" l="1"/>
  <c r="AR127" i="13" s="1"/>
  <c r="BO126" i="13"/>
  <c r="AS127" i="13" s="1"/>
  <c r="BP126" i="13"/>
  <c r="AT127" i="13" s="1"/>
  <c r="N126" i="13"/>
  <c r="J237" i="12"/>
  <c r="L337" i="7"/>
  <c r="G237" i="12" s="1"/>
  <c r="H237" i="12" s="1"/>
  <c r="I237" i="12" s="1"/>
  <c r="M126" i="13"/>
  <c r="P126" i="13" s="1"/>
  <c r="S126" i="13"/>
  <c r="AB127" i="13" s="1"/>
  <c r="F337" i="7" s="1"/>
  <c r="BK126" i="13"/>
  <c r="BE126" i="13"/>
  <c r="BF126" i="13"/>
  <c r="BN127" i="13" l="1"/>
  <c r="BO127" i="13"/>
  <c r="BP127" i="13"/>
  <c r="BH127" i="13"/>
  <c r="BI127" i="13"/>
  <c r="BJ127" i="13"/>
  <c r="AW127" i="13"/>
  <c r="AK128" i="13" s="1"/>
  <c r="J127" i="13"/>
  <c r="S127" i="13" s="1"/>
  <c r="BD127" i="13"/>
  <c r="AU127" i="13"/>
  <c r="AI128" i="13" s="1"/>
  <c r="H127" i="13"/>
  <c r="G338" i="7"/>
  <c r="I338" i="7"/>
  <c r="J338" i="7"/>
  <c r="H338" i="7"/>
  <c r="K338" i="7"/>
  <c r="J238" i="12"/>
  <c r="I127" i="13"/>
  <c r="AV127" i="13"/>
  <c r="AJ128" i="13" s="1"/>
  <c r="AT128" i="13" l="1"/>
  <c r="M127" i="13"/>
  <c r="P127" i="13" s="1"/>
  <c r="AB128" i="13"/>
  <c r="BC127" i="13"/>
  <c r="BF127" i="13" s="1"/>
  <c r="L127" i="13"/>
  <c r="O127" i="13" s="1"/>
  <c r="R127" i="13"/>
  <c r="AA128" i="13" s="1"/>
  <c r="K127" i="13"/>
  <c r="BK127" i="13"/>
  <c r="Q127" i="13"/>
  <c r="Z128" i="13" s="1"/>
  <c r="L338" i="7"/>
  <c r="G238" i="12" s="1"/>
  <c r="BA127" i="13"/>
  <c r="BB127" i="13"/>
  <c r="BE127" i="13" s="1"/>
  <c r="BG127" i="13"/>
  <c r="AS128" i="13" l="1"/>
  <c r="BI128" i="13" s="1"/>
  <c r="AR128" i="13"/>
  <c r="BH128" i="13" s="1"/>
  <c r="F338" i="7"/>
  <c r="N127" i="13"/>
  <c r="BJ128" i="13"/>
  <c r="H238" i="12"/>
  <c r="I238" i="12" s="1"/>
  <c r="AW128" i="13"/>
  <c r="AK129" i="13" s="1"/>
  <c r="J128" i="13"/>
  <c r="BO128" i="13" l="1"/>
  <c r="BP128" i="13"/>
  <c r="BN128" i="13"/>
  <c r="BB128" i="13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H128" i="13"/>
  <c r="BD128" i="13"/>
  <c r="BG128" i="13" s="1"/>
  <c r="AV128" i="13"/>
  <c r="AJ129" i="13" s="1"/>
  <c r="I128" i="13"/>
  <c r="AS129" i="13" l="1"/>
  <c r="AR129" i="13"/>
  <c r="AT129" i="13"/>
  <c r="R128" i="13"/>
  <c r="AA129" i="13" s="1"/>
  <c r="L128" i="13"/>
  <c r="O128" i="13" s="1"/>
  <c r="K128" i="13"/>
  <c r="Q128" i="13"/>
  <c r="Z129" i="13" s="1"/>
  <c r="BK128" i="13"/>
  <c r="L339" i="7"/>
  <c r="G239" i="12" s="1"/>
  <c r="F339" i="7" l="1"/>
  <c r="BH129" i="13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BP129" i="13" l="1"/>
  <c r="BN129" i="13"/>
  <c r="BO129" i="13"/>
  <c r="M129" i="13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K129" i="13"/>
  <c r="BK129" i="13"/>
  <c r="BC129" i="13"/>
  <c r="BD129" i="13"/>
  <c r="AT130" i="13" l="1"/>
  <c r="AR130" i="13"/>
  <c r="AS130" i="13"/>
  <c r="BI130" i="13" s="1"/>
  <c r="F340" i="7"/>
  <c r="BJ130" i="13"/>
  <c r="N129" i="13"/>
  <c r="BF129" i="13"/>
  <c r="L340" i="7"/>
  <c r="G240" i="12" s="1"/>
  <c r="BG129" i="13"/>
  <c r="BB130" i="13" l="1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H130" i="13"/>
  <c r="BC130" i="13"/>
  <c r="BF130" i="13" s="1"/>
  <c r="BN130" i="13" l="1"/>
  <c r="AR131" i="13" s="1"/>
  <c r="BO130" i="13"/>
  <c r="AS131" i="13" s="1"/>
  <c r="BP130" i="13"/>
  <c r="L341" i="7"/>
  <c r="G241" i="12" s="1"/>
  <c r="K130" i="13"/>
  <c r="Q130" i="13"/>
  <c r="Z131" i="13" s="1"/>
  <c r="BK130" i="13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AT131" i="13" l="1"/>
  <c r="BJ131" i="13" s="1"/>
  <c r="F341" i="7"/>
  <c r="BI131" i="13"/>
  <c r="BH131" i="13"/>
  <c r="N130" i="13"/>
  <c r="AU131" i="13"/>
  <c r="AI132" i="13" s="1"/>
  <c r="H131" i="13"/>
  <c r="H241" i="12"/>
  <c r="I241" i="12" s="1"/>
  <c r="I131" i="13"/>
  <c r="AV131" i="13"/>
  <c r="AJ132" i="13" s="1"/>
  <c r="BN131" i="13" l="1"/>
  <c r="BO131" i="13"/>
  <c r="BP131" i="13"/>
  <c r="Q131" i="13"/>
  <c r="Z132" i="13" s="1"/>
  <c r="K131" i="13"/>
  <c r="J242" i="12"/>
  <c r="BD131" i="13"/>
  <c r="BG131" i="13" s="1"/>
  <c r="BB131" i="13"/>
  <c r="BA131" i="13"/>
  <c r="BC131" i="13"/>
  <c r="AW131" i="13"/>
  <c r="AK132" i="13" s="1"/>
  <c r="J131" i="13"/>
  <c r="BK131" i="13" s="1"/>
  <c r="L131" i="13"/>
  <c r="O131" i="13" s="1"/>
  <c r="R131" i="13"/>
  <c r="AA132" i="13" s="1"/>
  <c r="H342" i="7"/>
  <c r="J342" i="7"/>
  <c r="K342" i="7"/>
  <c r="G342" i="7"/>
  <c r="I342" i="7"/>
  <c r="AS132" i="13" l="1"/>
  <c r="BI132" i="13" s="1"/>
  <c r="AR132" i="13"/>
  <c r="BH132" i="13" s="1"/>
  <c r="AT132" i="13"/>
  <c r="N131" i="13"/>
  <c r="BF131" i="13"/>
  <c r="BE131" i="13"/>
  <c r="L342" i="7"/>
  <c r="G242" i="12" s="1"/>
  <c r="S131" i="13"/>
  <c r="AB132" i="13" s="1"/>
  <c r="F342" i="7" s="1"/>
  <c r="M131" i="13"/>
  <c r="P131" i="13" s="1"/>
  <c r="J343" i="7" l="1"/>
  <c r="BJ132" i="13"/>
  <c r="J132" i="13"/>
  <c r="AW132" i="13"/>
  <c r="AK133" i="13" s="1"/>
  <c r="H132" i="13"/>
  <c r="AU132" i="13"/>
  <c r="AI133" i="13" s="1"/>
  <c r="I343" i="7"/>
  <c r="H343" i="7"/>
  <c r="G343" i="7"/>
  <c r="H242" i="12"/>
  <c r="I242" i="12" s="1"/>
  <c r="AV132" i="13"/>
  <c r="AJ133" i="13" s="1"/>
  <c r="I132" i="13"/>
  <c r="K343" i="7"/>
  <c r="BO132" i="13" l="1"/>
  <c r="BP132" i="13"/>
  <c r="BN132" i="13"/>
  <c r="J243" i="12"/>
  <c r="BK132" i="13"/>
  <c r="K132" i="13"/>
  <c r="Q132" i="13"/>
  <c r="Z133" i="13" s="1"/>
  <c r="BB132" i="13"/>
  <c r="BA132" i="13"/>
  <c r="M132" i="13"/>
  <c r="P132" i="13" s="1"/>
  <c r="S132" i="13"/>
  <c r="AB133" i="13" s="1"/>
  <c r="L343" i="7"/>
  <c r="G243" i="12" s="1"/>
  <c r="L132" i="13"/>
  <c r="O132" i="13" s="1"/>
  <c r="R132" i="13"/>
  <c r="AA133" i="13" s="1"/>
  <c r="BD132" i="13"/>
  <c r="BG132" i="13" s="1"/>
  <c r="BC132" i="13"/>
  <c r="BF132" i="13" s="1"/>
  <c r="AT133" i="13" l="1"/>
  <c r="AR133" i="13"/>
  <c r="BH133" i="13" s="1"/>
  <c r="AS133" i="13"/>
  <c r="BI133" i="13" s="1"/>
  <c r="F343" i="7"/>
  <c r="N132" i="13"/>
  <c r="BE132" i="13"/>
  <c r="H243" i="12"/>
  <c r="I243" i="12" s="1"/>
  <c r="BP133" i="13" l="1"/>
  <c r="BN133" i="13"/>
  <c r="BO133" i="13"/>
  <c r="J133" i="13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I133" i="13"/>
  <c r="J244" i="12"/>
  <c r="AU133" i="13"/>
  <c r="AI134" i="13" s="1"/>
  <c r="H133" i="13"/>
  <c r="AS134" i="13" l="1"/>
  <c r="S133" i="13"/>
  <c r="AB134" i="13" s="1"/>
  <c r="BD133" i="13"/>
  <c r="AT134" i="13" s="1"/>
  <c r="K133" i="13"/>
  <c r="BK133" i="13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AR134" i="13" l="1"/>
  <c r="BH134" i="13" s="1"/>
  <c r="F344" i="7"/>
  <c r="BI134" i="13"/>
  <c r="N133" i="13"/>
  <c r="BJ134" i="13"/>
  <c r="BG133" i="13"/>
  <c r="H244" i="12"/>
  <c r="I244" i="12" s="1"/>
  <c r="AV134" i="13"/>
  <c r="AJ135" i="13" s="1"/>
  <c r="I134" i="13"/>
  <c r="BN134" i="13" l="1"/>
  <c r="BO134" i="13"/>
  <c r="BP134" i="13"/>
  <c r="AW134" i="13"/>
  <c r="AK135" i="13" s="1"/>
  <c r="J134" i="13"/>
  <c r="BD134" i="13"/>
  <c r="H134" i="13"/>
  <c r="AU134" i="13"/>
  <c r="AI135" i="13" s="1"/>
  <c r="J245" i="12"/>
  <c r="BC134" i="13"/>
  <c r="R134" i="13"/>
  <c r="AA135" i="13" s="1"/>
  <c r="L134" i="13"/>
  <c r="O134" i="13" s="1"/>
  <c r="K345" i="7"/>
  <c r="G345" i="7"/>
  <c r="I345" i="7"/>
  <c r="J345" i="7"/>
  <c r="H345" i="7"/>
  <c r="AS135" i="13" l="1"/>
  <c r="BI135" i="13" s="1"/>
  <c r="AT135" i="13"/>
  <c r="S134" i="13"/>
  <c r="AB135" i="13" s="1"/>
  <c r="M134" i="13"/>
  <c r="P134" i="13" s="1"/>
  <c r="BG134" i="13"/>
  <c r="BF134" i="13"/>
  <c r="K134" i="13"/>
  <c r="Q134" i="13"/>
  <c r="Z135" i="13" s="1"/>
  <c r="BK134" i="13"/>
  <c r="BB134" i="13"/>
  <c r="BE134" i="13" s="1"/>
  <c r="BA134" i="13"/>
  <c r="L345" i="7"/>
  <c r="G245" i="12" s="1"/>
  <c r="AR135" i="13" l="1"/>
  <c r="F345" i="7"/>
  <c r="N134" i="13"/>
  <c r="BJ135" i="13"/>
  <c r="H245" i="12"/>
  <c r="I245" i="12" s="1"/>
  <c r="AW135" i="13"/>
  <c r="AK136" i="13" s="1"/>
  <c r="J135" i="13"/>
  <c r="I135" i="13"/>
  <c r="AV135" i="13"/>
  <c r="AJ136" i="13" s="1"/>
  <c r="BN135" i="13" l="1"/>
  <c r="BO135" i="13"/>
  <c r="BP135" i="13"/>
  <c r="H135" i="13"/>
  <c r="K135" i="13" s="1"/>
  <c r="BH135" i="13"/>
  <c r="BB135" i="13"/>
  <c r="BE135" i="13" s="1"/>
  <c r="AU135" i="13"/>
  <c r="AI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S136" i="13" l="1"/>
  <c r="BI136" i="13" s="1"/>
  <c r="AT136" i="13"/>
  <c r="BJ136" i="13" s="1"/>
  <c r="AR136" i="13"/>
  <c r="Q135" i="13"/>
  <c r="Z136" i="13" s="1"/>
  <c r="F346" i="7" s="1"/>
  <c r="BK135" i="13"/>
  <c r="N135" i="13"/>
  <c r="BA135" i="13"/>
  <c r="L346" i="7"/>
  <c r="G246" i="12" s="1"/>
  <c r="BH136" i="13" l="1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BO136" i="13" l="1"/>
  <c r="BP136" i="13"/>
  <c r="BN136" i="13"/>
  <c r="H347" i="7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Q136" i="13"/>
  <c r="Z137" i="13" s="1"/>
  <c r="R136" i="13"/>
  <c r="AA137" i="13" s="1"/>
  <c r="L136" i="13"/>
  <c r="O136" i="13" s="1"/>
  <c r="BB136" i="13"/>
  <c r="BE136" i="13" s="1"/>
  <c r="BA136" i="13"/>
  <c r="BC136" i="13"/>
  <c r="BF136" i="13" s="1"/>
  <c r="AT137" i="13" l="1"/>
  <c r="AS137" i="13"/>
  <c r="AR137" i="13"/>
  <c r="BH137" i="13" s="1"/>
  <c r="F347" i="7"/>
  <c r="N136" i="13"/>
  <c r="L347" i="7"/>
  <c r="G247" i="12" s="1"/>
  <c r="H247" i="12" s="1"/>
  <c r="I247" i="12" s="1"/>
  <c r="BP137" i="13" l="1"/>
  <c r="BN137" i="13"/>
  <c r="BO137" i="13"/>
  <c r="AW137" i="13"/>
  <c r="AK138" i="13" s="1"/>
  <c r="BJ137" i="13"/>
  <c r="AV137" i="13"/>
  <c r="AJ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AS138" i="13" l="1"/>
  <c r="AT138" i="13"/>
  <c r="S137" i="13"/>
  <c r="AB138" i="13" s="1"/>
  <c r="AA138" i="13"/>
  <c r="L137" i="13"/>
  <c r="O137" i="13" s="1"/>
  <c r="BA137" i="13"/>
  <c r="BB137" i="13"/>
  <c r="BE137" i="13" s="1"/>
  <c r="Q137" i="13"/>
  <c r="Z138" i="13" s="1"/>
  <c r="BK137" i="13"/>
  <c r="K137" i="13"/>
  <c r="L348" i="7"/>
  <c r="G248" i="12" s="1"/>
  <c r="AR138" i="13" l="1"/>
  <c r="F348" i="7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BN138" i="13" l="1"/>
  <c r="BO138" i="13"/>
  <c r="BP138" i="13"/>
  <c r="S138" i="13"/>
  <c r="AB139" i="13" s="1"/>
  <c r="BB138" i="13"/>
  <c r="BE138" i="13" s="1"/>
  <c r="BH138" i="13"/>
  <c r="H138" i="13"/>
  <c r="BK138" i="13" s="1"/>
  <c r="AU138" i="13"/>
  <c r="AI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T139" i="13" s="1"/>
  <c r="AS139" i="13" l="1"/>
  <c r="AR139" i="13"/>
  <c r="BJ139" i="13"/>
  <c r="Q138" i="13"/>
  <c r="Z139" i="13" s="1"/>
  <c r="K138" i="13"/>
  <c r="L349" i="7"/>
  <c r="G249" i="12" s="1"/>
  <c r="BG138" i="13"/>
  <c r="F349" i="7" l="1"/>
  <c r="K350" i="7" s="1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BD139" i="13"/>
  <c r="BG139" i="13" s="1"/>
  <c r="J139" i="13"/>
  <c r="AW139" i="13"/>
  <c r="AK140" i="13" s="1"/>
  <c r="H249" i="12"/>
  <c r="I249" i="12" s="1"/>
  <c r="H350" i="7" l="1"/>
  <c r="BN139" i="13"/>
  <c r="BO139" i="13"/>
  <c r="AS140" i="13" s="1"/>
  <c r="BP139" i="13"/>
  <c r="AT140" i="13" s="1"/>
  <c r="I350" i="7"/>
  <c r="J350" i="7"/>
  <c r="G350" i="7"/>
  <c r="BK139" i="13"/>
  <c r="K139" i="13"/>
  <c r="R139" i="13"/>
  <c r="AA140" i="13" s="1"/>
  <c r="BA139" i="13"/>
  <c r="BB139" i="13"/>
  <c r="BF139" i="13"/>
  <c r="S139" i="13"/>
  <c r="AB140" i="13" s="1"/>
  <c r="M139" i="13"/>
  <c r="P139" i="13" s="1"/>
  <c r="J250" i="12"/>
  <c r="AR140" i="13" l="1"/>
  <c r="BH140" i="13" s="1"/>
  <c r="L350" i="7"/>
  <c r="G250" i="12" s="1"/>
  <c r="H250" i="12" s="1"/>
  <c r="I250" i="12" s="1"/>
  <c r="F350" i="7"/>
  <c r="BI140" i="13"/>
  <c r="N139" i="13"/>
  <c r="BJ140" i="13"/>
  <c r="BE139" i="13"/>
  <c r="BB140" i="13"/>
  <c r="AW140" i="13"/>
  <c r="AK141" i="13" s="1"/>
  <c r="J140" i="13"/>
  <c r="AV140" i="13"/>
  <c r="AJ141" i="13" s="1"/>
  <c r="I140" i="13"/>
  <c r="BO140" i="13" l="1"/>
  <c r="BP140" i="13"/>
  <c r="BN140" i="13"/>
  <c r="I351" i="7"/>
  <c r="BE140" i="13"/>
  <c r="G351" i="7"/>
  <c r="H351" i="7"/>
  <c r="K351" i="7"/>
  <c r="J351" i="7"/>
  <c r="AU140" i="13"/>
  <c r="AI141" i="13" s="1"/>
  <c r="AR141" i="13" s="1"/>
  <c r="H140" i="13"/>
  <c r="K140" i="13" s="1"/>
  <c r="J251" i="12"/>
  <c r="BD140" i="13"/>
  <c r="BG140" i="13" s="1"/>
  <c r="BA140" i="13"/>
  <c r="BC140" i="13"/>
  <c r="S140" i="13"/>
  <c r="AB141" i="13" s="1"/>
  <c r="M140" i="13"/>
  <c r="P140" i="13" s="1"/>
  <c r="R140" i="13"/>
  <c r="AA141" i="13" s="1"/>
  <c r="L140" i="13"/>
  <c r="O140" i="13" s="1"/>
  <c r="AS141" i="13" l="1"/>
  <c r="AT141" i="13"/>
  <c r="BI141" i="13"/>
  <c r="AU141" i="13"/>
  <c r="AI142" i="13" s="1"/>
  <c r="N140" i="13"/>
  <c r="L351" i="7"/>
  <c r="G251" i="12" s="1"/>
  <c r="BK140" i="13"/>
  <c r="Q140" i="13"/>
  <c r="Z141" i="13" s="1"/>
  <c r="F351" i="7" s="1"/>
  <c r="BF140" i="13"/>
  <c r="J141" i="13" l="1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I141" i="13"/>
  <c r="AV141" i="13"/>
  <c r="AJ142" i="13" s="1"/>
  <c r="J352" i="7"/>
  <c r="I352" i="7"/>
  <c r="K352" i="7"/>
  <c r="G352" i="7"/>
  <c r="H352" i="7"/>
  <c r="BP141" i="13" l="1"/>
  <c r="BN141" i="13"/>
  <c r="BO141" i="13"/>
  <c r="AS142" i="13" s="1"/>
  <c r="M141" i="13"/>
  <c r="P141" i="13" s="1"/>
  <c r="K141" i="13"/>
  <c r="Z142" i="13"/>
  <c r="J252" i="12"/>
  <c r="BB141" i="13"/>
  <c r="BA141" i="13"/>
  <c r="BD141" i="13"/>
  <c r="BG141" i="13" s="1"/>
  <c r="AB142" i="13"/>
  <c r="L352" i="7"/>
  <c r="G252" i="12" s="1"/>
  <c r="BK141" i="13"/>
  <c r="R141" i="13"/>
  <c r="AA142" i="13" s="1"/>
  <c r="L141" i="13"/>
  <c r="O141" i="13" s="1"/>
  <c r="AT142" i="13" l="1"/>
  <c r="BJ142" i="13" s="1"/>
  <c r="AR142" i="13"/>
  <c r="BH142" i="13" s="1"/>
  <c r="F352" i="7"/>
  <c r="N141" i="13"/>
  <c r="BI142" i="13"/>
  <c r="BE141" i="13"/>
  <c r="H252" i="12"/>
  <c r="I252" i="12" s="1"/>
  <c r="I142" i="13"/>
  <c r="AV142" i="13"/>
  <c r="AJ143" i="13" s="1"/>
  <c r="BN142" i="13" l="1"/>
  <c r="BO142" i="13"/>
  <c r="BP142" i="13"/>
  <c r="H142" i="13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J253" i="12"/>
  <c r="BD142" i="13"/>
  <c r="BG142" i="13" s="1"/>
  <c r="R142" i="13"/>
  <c r="AA143" i="13" s="1"/>
  <c r="L142" i="13"/>
  <c r="O142" i="13" s="1"/>
  <c r="AS143" i="13" l="1"/>
  <c r="BI143" i="13" s="1"/>
  <c r="AT143" i="13"/>
  <c r="BK142" i="13"/>
  <c r="AR143" i="13"/>
  <c r="Q142" i="13"/>
  <c r="Z143" i="13" s="1"/>
  <c r="N142" i="13"/>
  <c r="M142" i="13"/>
  <c r="P142" i="13" s="1"/>
  <c r="S142" i="13"/>
  <c r="AB143" i="13" s="1"/>
  <c r="BE142" i="13"/>
  <c r="L353" i="7"/>
  <c r="G253" i="12" s="1"/>
  <c r="BF142" i="13"/>
  <c r="F353" i="7" l="1"/>
  <c r="BH143" i="13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BN143" i="13" l="1"/>
  <c r="BO143" i="13"/>
  <c r="BP143" i="13"/>
  <c r="AT144" i="13" s="1"/>
  <c r="I354" i="7"/>
  <c r="H354" i="7"/>
  <c r="G354" i="7"/>
  <c r="K354" i="7"/>
  <c r="J354" i="7"/>
  <c r="M143" i="13"/>
  <c r="P143" i="13" s="1"/>
  <c r="AB144" i="13"/>
  <c r="BC143" i="13"/>
  <c r="BF143" i="13" s="1"/>
  <c r="BB143" i="13"/>
  <c r="BE143" i="13" s="1"/>
  <c r="BA143" i="13"/>
  <c r="J254" i="12"/>
  <c r="Q143" i="13"/>
  <c r="Z144" i="13" s="1"/>
  <c r="K143" i="13"/>
  <c r="BK143" i="13"/>
  <c r="L143" i="13"/>
  <c r="O143" i="13" s="1"/>
  <c r="R143" i="13"/>
  <c r="AA144" i="13" s="1"/>
  <c r="AR144" i="13" l="1"/>
  <c r="AS144" i="13"/>
  <c r="BI144" i="13" s="1"/>
  <c r="F354" i="7"/>
  <c r="L354" i="7"/>
  <c r="G254" i="12" s="1"/>
  <c r="H254" i="12" s="1"/>
  <c r="I254" i="12" s="1"/>
  <c r="BH144" i="13"/>
  <c r="N143" i="13"/>
  <c r="BJ144" i="13"/>
  <c r="BO144" i="13" l="1"/>
  <c r="BP144" i="13"/>
  <c r="BN144" i="13"/>
  <c r="AU144" i="13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S144" i="13"/>
  <c r="AB145" i="13" s="1"/>
  <c r="BK144" i="13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AS145" i="13" l="1"/>
  <c r="F355" i="7"/>
  <c r="BI145" i="13"/>
  <c r="BH145" i="13"/>
  <c r="BJ145" i="13"/>
  <c r="N144" i="13"/>
  <c r="BE144" i="13"/>
  <c r="H145" i="13"/>
  <c r="AW145" i="13"/>
  <c r="AK146" i="13" s="1"/>
  <c r="J145" i="13"/>
  <c r="H255" i="12"/>
  <c r="I255" i="12" s="1"/>
  <c r="BP145" i="13" l="1"/>
  <c r="BN145" i="13"/>
  <c r="BO145" i="13"/>
  <c r="I145" i="13"/>
  <c r="BK145" i="13" s="1"/>
  <c r="AU145" i="13"/>
  <c r="AI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I356" i="7"/>
  <c r="H356" i="7"/>
  <c r="K356" i="7"/>
  <c r="G356" i="7"/>
  <c r="J356" i="7"/>
  <c r="J256" i="12"/>
  <c r="AT146" i="13" l="1"/>
  <c r="BJ146" i="13" s="1"/>
  <c r="AR146" i="13"/>
  <c r="L145" i="13"/>
  <c r="O145" i="13" s="1"/>
  <c r="R145" i="13"/>
  <c r="AA146" i="13" s="1"/>
  <c r="N145" i="13"/>
  <c r="Z146" i="13"/>
  <c r="BA145" i="13"/>
  <c r="BC145" i="13"/>
  <c r="AS146" i="13" s="1"/>
  <c r="L356" i="7"/>
  <c r="G256" i="12" s="1"/>
  <c r="BG145" i="13"/>
  <c r="F356" i="7" l="1"/>
  <c r="BI146" i="13"/>
  <c r="BH146" i="13"/>
  <c r="BB146" i="13"/>
  <c r="H146" i="13"/>
  <c r="K146" i="13" s="1"/>
  <c r="AU146" i="13"/>
  <c r="AI147" i="13" s="1"/>
  <c r="BF145" i="13"/>
  <c r="H256" i="12"/>
  <c r="I256" i="12" s="1"/>
  <c r="AV146" i="13"/>
  <c r="AJ147" i="13" s="1"/>
  <c r="I146" i="13"/>
  <c r="AW146" i="13"/>
  <c r="AK147" i="13" s="1"/>
  <c r="J146" i="13"/>
  <c r="BN146" i="13" l="1"/>
  <c r="AR147" i="13" s="1"/>
  <c r="BO146" i="13"/>
  <c r="BP146" i="13"/>
  <c r="G357" i="7"/>
  <c r="N146" i="13"/>
  <c r="J257" i="12"/>
  <c r="Q146" i="13"/>
  <c r="Z147" i="13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AS147" i="13" l="1"/>
  <c r="AT147" i="13"/>
  <c r="BJ147" i="13" s="1"/>
  <c r="F357" i="7"/>
  <c r="BH147" i="13"/>
  <c r="L357" i="7"/>
  <c r="G257" i="12" s="1"/>
  <c r="AU147" i="13"/>
  <c r="AI148" i="13" s="1"/>
  <c r="H147" i="13"/>
  <c r="I147" i="13" l="1"/>
  <c r="R147" i="13" s="1"/>
  <c r="BI147" i="13"/>
  <c r="H257" i="12"/>
  <c r="I257" i="12" s="1"/>
  <c r="AV147" i="13"/>
  <c r="AJ148" i="13" s="1"/>
  <c r="K147" i="13"/>
  <c r="Q147" i="13"/>
  <c r="Z148" i="13" s="1"/>
  <c r="K358" i="7"/>
  <c r="G358" i="7"/>
  <c r="H358" i="7"/>
  <c r="I358" i="7"/>
  <c r="J358" i="7"/>
  <c r="AW147" i="13"/>
  <c r="AK148" i="13" s="1"/>
  <c r="J147" i="13"/>
  <c r="BB147" i="13"/>
  <c r="BE147" i="13" s="1"/>
  <c r="BN147" i="13" l="1"/>
  <c r="AR148" i="13" s="1"/>
  <c r="BO147" i="13"/>
  <c r="BP147" i="13"/>
  <c r="L147" i="13"/>
  <c r="O147" i="13" s="1"/>
  <c r="N147" i="13"/>
  <c r="J258" i="12"/>
  <c r="AA148" i="13"/>
  <c r="BA147" i="13"/>
  <c r="BC147" i="13"/>
  <c r="M147" i="13"/>
  <c r="P147" i="13" s="1"/>
  <c r="S147" i="13"/>
  <c r="AB148" i="13" s="1"/>
  <c r="BD147" i="13"/>
  <c r="BG147" i="13" s="1"/>
  <c r="L358" i="7"/>
  <c r="G258" i="12" s="1"/>
  <c r="BK147" i="13"/>
  <c r="AS148" i="13" l="1"/>
  <c r="BI148" i="13" s="1"/>
  <c r="AT148" i="13"/>
  <c r="BJ148" i="13" s="1"/>
  <c r="F358" i="7"/>
  <c r="BH148" i="13"/>
  <c r="BF147" i="13"/>
  <c r="H258" i="12"/>
  <c r="I258" i="12" s="1"/>
  <c r="BO148" i="13" l="1"/>
  <c r="BP148" i="13"/>
  <c r="BN148" i="13"/>
  <c r="I148" i="13"/>
  <c r="L148" i="13" s="1"/>
  <c r="O148" i="13" s="1"/>
  <c r="AV148" i="13"/>
  <c r="AJ149" i="13" s="1"/>
  <c r="H148" i="13"/>
  <c r="Q148" i="13" s="1"/>
  <c r="Z149" i="13" s="1"/>
  <c r="AU148" i="13"/>
  <c r="AI149" i="13" s="1"/>
  <c r="J148" i="13"/>
  <c r="M148" i="13" s="1"/>
  <c r="P148" i="13" s="1"/>
  <c r="AW148" i="13"/>
  <c r="AK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AS149" i="13" l="1"/>
  <c r="AT149" i="13"/>
  <c r="K148" i="13"/>
  <c r="N148" i="13" s="1"/>
  <c r="AR149" i="13"/>
  <c r="BH149" i="13" s="1"/>
  <c r="S148" i="13"/>
  <c r="AB149" i="13" s="1"/>
  <c r="R148" i="13"/>
  <c r="AA149" i="13" s="1"/>
  <c r="F359" i="7" s="1"/>
  <c r="BK148" i="13"/>
  <c r="L359" i="7"/>
  <c r="G259" i="12" s="1"/>
  <c r="H259" i="12" s="1"/>
  <c r="I259" i="12" s="1"/>
  <c r="BE148" i="13"/>
  <c r="BP149" i="13" l="1"/>
  <c r="BO149" i="13"/>
  <c r="BN149" i="13"/>
  <c r="BI149" i="13"/>
  <c r="J149" i="13"/>
  <c r="S149" i="13" s="1"/>
  <c r="BJ149" i="13"/>
  <c r="AW149" i="13"/>
  <c r="AK150" i="13" s="1"/>
  <c r="AU149" i="13"/>
  <c r="AI150" i="13" s="1"/>
  <c r="H149" i="13"/>
  <c r="H360" i="7"/>
  <c r="K360" i="7"/>
  <c r="J360" i="7"/>
  <c r="I360" i="7"/>
  <c r="G360" i="7"/>
  <c r="J260" i="12"/>
  <c r="I149" i="13"/>
  <c r="AV149" i="13"/>
  <c r="AJ150" i="13" s="1"/>
  <c r="M149" i="13" l="1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BK149" i="13"/>
  <c r="L360" i="7"/>
  <c r="G260" i="12" s="1"/>
  <c r="AS150" i="13" l="1"/>
  <c r="AR150" i="13"/>
  <c r="BH150" i="13" s="1"/>
  <c r="F360" i="7"/>
  <c r="BJ150" i="13"/>
  <c r="N149" i="13"/>
  <c r="BG149" i="13"/>
  <c r="H260" i="12"/>
  <c r="I260" i="12" s="1"/>
  <c r="BN150" i="13" l="1"/>
  <c r="BO150" i="13"/>
  <c r="BP150" i="13"/>
  <c r="AV150" i="13"/>
  <c r="AJ151" i="13" s="1"/>
  <c r="BI150" i="13"/>
  <c r="I150" i="13"/>
  <c r="L150" i="13" s="1"/>
  <c r="O150" i="13" s="1"/>
  <c r="J150" i="13"/>
  <c r="AW150" i="13"/>
  <c r="AK151" i="13" s="1"/>
  <c r="BD150" i="13"/>
  <c r="J261" i="12"/>
  <c r="AU150" i="13"/>
  <c r="AI151" i="13" s="1"/>
  <c r="H150" i="13"/>
  <c r="H361" i="7"/>
  <c r="I361" i="7"/>
  <c r="J361" i="7"/>
  <c r="K361" i="7"/>
  <c r="G361" i="7"/>
  <c r="AT151" i="13" l="1"/>
  <c r="R150" i="13"/>
  <c r="AA151" i="13" s="1"/>
  <c r="BC150" i="13"/>
  <c r="AS151" i="13" s="1"/>
  <c r="S150" i="13"/>
  <c r="AB151" i="13" s="1"/>
  <c r="M150" i="13"/>
  <c r="P150" i="13" s="1"/>
  <c r="Q150" i="13"/>
  <c r="Z151" i="13" s="1"/>
  <c r="BK150" i="13"/>
  <c r="K150" i="13"/>
  <c r="BA150" i="13"/>
  <c r="BB150" i="13"/>
  <c r="BE150" i="13" s="1"/>
  <c r="BG150" i="13"/>
  <c r="L361" i="7"/>
  <c r="G261" i="12" s="1"/>
  <c r="AR151" i="13" l="1"/>
  <c r="BH151" i="13" s="1"/>
  <c r="F361" i="7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BN151" i="13" l="1"/>
  <c r="BO151" i="13"/>
  <c r="BP151" i="13"/>
  <c r="H151" i="13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T152" i="13" l="1"/>
  <c r="BJ152" i="13" s="1"/>
  <c r="AS152" i="13"/>
  <c r="BI152" i="13" s="1"/>
  <c r="AR152" i="13"/>
  <c r="N151" i="13"/>
  <c r="Q151" i="13"/>
  <c r="Z152" i="13" s="1"/>
  <c r="F362" i="7" s="1"/>
  <c r="L362" i="7"/>
  <c r="G262" i="12" s="1"/>
  <c r="BK151" i="13"/>
  <c r="BG151" i="13"/>
  <c r="H152" i="13" l="1"/>
  <c r="Q152" i="13" s="1"/>
  <c r="BH152" i="13"/>
  <c r="AU152" i="13"/>
  <c r="AI153" i="13" s="1"/>
  <c r="BB152" i="13"/>
  <c r="BE152" i="13" s="1"/>
  <c r="H262" i="12"/>
  <c r="I262" i="12" s="1"/>
  <c r="I152" i="13"/>
  <c r="AV152" i="13"/>
  <c r="AJ153" i="13" s="1"/>
  <c r="J152" i="13"/>
  <c r="AW152" i="13"/>
  <c r="AK153" i="13" s="1"/>
  <c r="K152" i="13" l="1"/>
  <c r="N152" i="13" s="1"/>
  <c r="BO152" i="13"/>
  <c r="BP152" i="13"/>
  <c r="BN152" i="13"/>
  <c r="AR153" i="13" s="1"/>
  <c r="I363" i="7"/>
  <c r="J263" i="12"/>
  <c r="K363" i="7"/>
  <c r="H363" i="7"/>
  <c r="J363" i="7"/>
  <c r="G363" i="7"/>
  <c r="Z153" i="13"/>
  <c r="BC152" i="13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AS153" i="13" l="1"/>
  <c r="BI153" i="13" s="1"/>
  <c r="AT153" i="13"/>
  <c r="F363" i="7"/>
  <c r="I364" i="7" s="1"/>
  <c r="BH153" i="13"/>
  <c r="H153" i="13"/>
  <c r="Q153" i="13" s="1"/>
  <c r="L363" i="7"/>
  <c r="G263" i="12" s="1"/>
  <c r="H263" i="12" s="1"/>
  <c r="I263" i="12" s="1"/>
  <c r="AU153" i="13"/>
  <c r="AI154" i="13" s="1"/>
  <c r="BF152" i="13"/>
  <c r="BP153" i="13" l="1"/>
  <c r="BN153" i="13"/>
  <c r="BO153" i="13"/>
  <c r="J153" i="13"/>
  <c r="M153" i="13" s="1"/>
  <c r="P153" i="13" s="1"/>
  <c r="BJ153" i="13"/>
  <c r="K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Z154" i="13"/>
  <c r="BC153" i="13"/>
  <c r="J264" i="12"/>
  <c r="AR154" i="13" l="1"/>
  <c r="BH154" i="13" s="1"/>
  <c r="AS154" i="13"/>
  <c r="S153" i="13"/>
  <c r="AB154" i="13" s="1"/>
  <c r="N153" i="13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BK153" i="13"/>
  <c r="BE153" i="13"/>
  <c r="BF153" i="13"/>
  <c r="BN154" i="13" l="1"/>
  <c r="BP154" i="13"/>
  <c r="BO154" i="13"/>
  <c r="F364" i="7"/>
  <c r="BJ154" i="13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l="1"/>
  <c r="J154" i="13"/>
  <c r="BK154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H155" i="13" l="1"/>
  <c r="K155" i="13" s="1"/>
  <c r="BH155" i="13"/>
  <c r="N154" i="13"/>
  <c r="BI155" i="13"/>
  <c r="AU155" i="13"/>
  <c r="AI156" i="13" s="1"/>
  <c r="M154" i="13"/>
  <c r="P154" i="13" s="1"/>
  <c r="S154" i="13"/>
  <c r="AB155" i="13" s="1"/>
  <c r="F365" i="7" s="1"/>
  <c r="BD154" i="13"/>
  <c r="BG154" i="13" s="1"/>
  <c r="BA154" i="13"/>
  <c r="L365" i="7"/>
  <c r="G265" i="12" s="1"/>
  <c r="BF154" i="13"/>
  <c r="AT155" i="13" l="1"/>
  <c r="BJ155" i="13" s="1"/>
  <c r="Q155" i="13"/>
  <c r="Z156" i="13" s="1"/>
  <c r="N155" i="13"/>
  <c r="BC155" i="13"/>
  <c r="BF155" i="13" s="1"/>
  <c r="H265" i="12"/>
  <c r="I265" i="12" s="1"/>
  <c r="H366" i="7"/>
  <c r="K366" i="7"/>
  <c r="G366" i="7"/>
  <c r="I366" i="7"/>
  <c r="J366" i="7"/>
  <c r="I155" i="13"/>
  <c r="AV155" i="13"/>
  <c r="AJ156" i="13" s="1"/>
  <c r="BB155" i="13"/>
  <c r="BN155" i="13" l="1"/>
  <c r="AR156" i="13" s="1"/>
  <c r="BO155" i="13"/>
  <c r="AS156" i="13" s="1"/>
  <c r="BP155" i="13"/>
  <c r="AW155" i="13"/>
  <c r="AK156" i="13" s="1"/>
  <c r="BD155" i="13"/>
  <c r="BG155" i="13" s="1"/>
  <c r="BA155" i="13"/>
  <c r="J155" i="13"/>
  <c r="S155" i="13" s="1"/>
  <c r="AB156" i="13" s="1"/>
  <c r="J266" i="12"/>
  <c r="L366" i="7"/>
  <c r="G266" i="12" s="1"/>
  <c r="R155" i="13"/>
  <c r="AA156" i="13" s="1"/>
  <c r="L155" i="13"/>
  <c r="BE155" i="13"/>
  <c r="F366" i="7" l="1"/>
  <c r="AT156" i="13"/>
  <c r="BJ156" i="13" s="1"/>
  <c r="BH156" i="13"/>
  <c r="O155" i="13"/>
  <c r="I156" i="13"/>
  <c r="R156" i="13" s="1"/>
  <c r="BI156" i="13"/>
  <c r="BK155" i="13"/>
  <c r="M155" i="13"/>
  <c r="P155" i="13" s="1"/>
  <c r="AV156" i="13"/>
  <c r="AJ157" i="13" s="1"/>
  <c r="H266" i="12"/>
  <c r="I266" i="12" s="1"/>
  <c r="AU156" i="13"/>
  <c r="AI157" i="13" s="1"/>
  <c r="H156" i="13"/>
  <c r="BO156" i="13" l="1"/>
  <c r="BP156" i="13"/>
  <c r="BN156" i="13"/>
  <c r="BB156" i="13"/>
  <c r="BE156" i="13" s="1"/>
  <c r="L156" i="13"/>
  <c r="O156" i="13" s="1"/>
  <c r="AR157" i="13"/>
  <c r="AA157" i="13"/>
  <c r="AW156" i="13"/>
  <c r="AK157" i="13" s="1"/>
  <c r="J156" i="13"/>
  <c r="BK156" i="13" s="1"/>
  <c r="J267" i="12"/>
  <c r="K156" i="13"/>
  <c r="Q156" i="13"/>
  <c r="Z157" i="13" s="1"/>
  <c r="I367" i="7"/>
  <c r="G367" i="7"/>
  <c r="K367" i="7"/>
  <c r="H367" i="7"/>
  <c r="J367" i="7"/>
  <c r="N156" i="13" l="1"/>
  <c r="BH157" i="13"/>
  <c r="H157" i="13"/>
  <c r="K157" i="13" s="1"/>
  <c r="BD156" i="13"/>
  <c r="BG156" i="13" s="1"/>
  <c r="AU157" i="13"/>
  <c r="AI158" i="13" s="1"/>
  <c r="BC156" i="13"/>
  <c r="AS157" i="13" s="1"/>
  <c r="BA156" i="13"/>
  <c r="S156" i="13"/>
  <c r="AB157" i="13" s="1"/>
  <c r="F367" i="7" s="1"/>
  <c r="M156" i="13"/>
  <c r="P156" i="13" s="1"/>
  <c r="BB157" i="13"/>
  <c r="BE157" i="13" s="1"/>
  <c r="L367" i="7"/>
  <c r="G267" i="12" s="1"/>
  <c r="H267" i="12" s="1"/>
  <c r="I267" i="12" s="1"/>
  <c r="AT157" i="13" l="1"/>
  <c r="BJ157" i="13" s="1"/>
  <c r="BP157" i="13"/>
  <c r="BN157" i="13"/>
  <c r="AR158" i="13" s="1"/>
  <c r="BO157" i="13"/>
  <c r="K368" i="7"/>
  <c r="BI157" i="13"/>
  <c r="N157" i="13"/>
  <c r="Q157" i="13"/>
  <c r="Z158" i="13" s="1"/>
  <c r="BF156" i="13"/>
  <c r="J268" i="12"/>
  <c r="G368" i="7"/>
  <c r="J368" i="7"/>
  <c r="I368" i="7"/>
  <c r="H368" i="7"/>
  <c r="J157" i="13" l="1"/>
  <c r="S157" i="13" s="1"/>
  <c r="BH158" i="13"/>
  <c r="AU158" i="13"/>
  <c r="AI159" i="13" s="1"/>
  <c r="I157" i="13"/>
  <c r="AW157" i="13"/>
  <c r="AK158" i="13" s="1"/>
  <c r="BD157" i="13"/>
  <c r="BG157" i="13" s="1"/>
  <c r="AV157" i="13"/>
  <c r="AJ158" i="13" s="1"/>
  <c r="H158" i="13"/>
  <c r="Q158" i="13" s="1"/>
  <c r="BC157" i="13"/>
  <c r="BF157" i="13" s="1"/>
  <c r="L368" i="7"/>
  <c r="G268" i="12" s="1"/>
  <c r="AS158" i="13" l="1"/>
  <c r="AV158" i="13" s="1"/>
  <c r="AJ159" i="13" s="1"/>
  <c r="AT158" i="13"/>
  <c r="BK157" i="13"/>
  <c r="M157" i="13"/>
  <c r="P157" i="13" s="1"/>
  <c r="L157" i="13"/>
  <c r="R157" i="13"/>
  <c r="AA158" i="13" s="1"/>
  <c r="AB158" i="13"/>
  <c r="BA157" i="13"/>
  <c r="K158" i="13"/>
  <c r="Z159" i="13"/>
  <c r="H268" i="12"/>
  <c r="I268" i="12" s="1"/>
  <c r="BN158" i="13" l="1"/>
  <c r="BO158" i="13"/>
  <c r="BP158" i="13"/>
  <c r="F368" i="7"/>
  <c r="G369" i="7" s="1"/>
  <c r="BB158" i="13"/>
  <c r="BE158" i="13" s="1"/>
  <c r="BI158" i="13"/>
  <c r="AW158" i="13"/>
  <c r="AK159" i="13" s="1"/>
  <c r="BJ158" i="13"/>
  <c r="N158" i="13"/>
  <c r="O157" i="13"/>
  <c r="BD158" i="13"/>
  <c r="J158" i="13"/>
  <c r="M158" i="13" s="1"/>
  <c r="P158" i="13" s="1"/>
  <c r="BC158" i="13"/>
  <c r="BF158" i="13" s="1"/>
  <c r="I158" i="13"/>
  <c r="L158" i="13" s="1"/>
  <c r="O158" i="13" s="1"/>
  <c r="J269" i="12"/>
  <c r="AS159" i="13" l="1"/>
  <c r="AT159" i="13"/>
  <c r="AR159" i="13"/>
  <c r="H369" i="7"/>
  <c r="K369" i="7"/>
  <c r="J369" i="7"/>
  <c r="I369" i="7"/>
  <c r="S158" i="13"/>
  <c r="AB159" i="13" s="1"/>
  <c r="BA158" i="13"/>
  <c r="R158" i="13"/>
  <c r="AA159" i="13" s="1"/>
  <c r="BK158" i="13"/>
  <c r="BG158" i="13"/>
  <c r="F369" i="7" l="1"/>
  <c r="L369" i="7"/>
  <c r="G269" i="12" s="1"/>
  <c r="H269" i="12" s="1"/>
  <c r="I269" i="12" s="1"/>
  <c r="BJ159" i="13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BC159" i="13"/>
  <c r="BF159" i="13" s="1"/>
  <c r="J159" i="13"/>
  <c r="AW159" i="13"/>
  <c r="AK160" i="13" s="1"/>
  <c r="BN159" i="13" l="1"/>
  <c r="AR160" i="13" s="1"/>
  <c r="BO159" i="13"/>
  <c r="AS160" i="13" s="1"/>
  <c r="BP159" i="13"/>
  <c r="K370" i="7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BK159" i="13"/>
  <c r="BA159" i="13"/>
  <c r="BD159" i="13"/>
  <c r="BG159" i="13" s="1"/>
  <c r="J270" i="12"/>
  <c r="AT160" i="13" l="1"/>
  <c r="BJ160" i="13" s="1"/>
  <c r="F370" i="7"/>
  <c r="K371" i="7" s="1"/>
  <c r="N159" i="13"/>
  <c r="I160" i="13"/>
  <c r="R160" i="13" s="1"/>
  <c r="BI160" i="13"/>
  <c r="AV160" i="13"/>
  <c r="AJ161" i="13" s="1"/>
  <c r="L370" i="7"/>
  <c r="G270" i="12" s="1"/>
  <c r="L160" i="13" l="1"/>
  <c r="O160" i="13" s="1"/>
  <c r="AU160" i="13"/>
  <c r="AI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AA161" i="13"/>
  <c r="BC160" i="13"/>
  <c r="BF160" i="13" s="1"/>
  <c r="BD160" i="13"/>
  <c r="BG160" i="13" s="1"/>
  <c r="J160" i="13"/>
  <c r="AW160" i="13"/>
  <c r="AK161" i="13" s="1"/>
  <c r="BO160" i="13" l="1"/>
  <c r="AS161" i="13" s="1"/>
  <c r="BP160" i="13"/>
  <c r="AT161" i="13" s="1"/>
  <c r="BN160" i="13"/>
  <c r="AR161" i="13" s="1"/>
  <c r="L371" i="7"/>
  <c r="G271" i="12" s="1"/>
  <c r="H271" i="12" s="1"/>
  <c r="I271" i="12" s="1"/>
  <c r="BA160" i="13"/>
  <c r="Z161" i="13"/>
  <c r="K160" i="13"/>
  <c r="J271" i="12"/>
  <c r="S160" i="13"/>
  <c r="AB161" i="13" s="1"/>
  <c r="BK160" i="13"/>
  <c r="M160" i="13"/>
  <c r="P160" i="13" s="1"/>
  <c r="BP161" i="13" l="1"/>
  <c r="BN161" i="13"/>
  <c r="BO161" i="13"/>
  <c r="F371" i="7"/>
  <c r="BI161" i="13"/>
  <c r="BJ161" i="13"/>
  <c r="N160" i="13"/>
  <c r="BH161" i="13"/>
  <c r="AV161" i="13"/>
  <c r="AJ162" i="13" s="1"/>
  <c r="H161" i="13"/>
  <c r="AU161" i="13"/>
  <c r="AI162" i="13" s="1"/>
  <c r="J272" i="12"/>
  <c r="I161" i="13"/>
  <c r="AW161" i="13"/>
  <c r="AK162" i="13" s="1"/>
  <c r="J161" i="13"/>
  <c r="G372" i="7" l="1"/>
  <c r="H372" i="7"/>
  <c r="K372" i="7"/>
  <c r="J372" i="7"/>
  <c r="I372" i="7"/>
  <c r="K161" i="13"/>
  <c r="Q161" i="13"/>
  <c r="Z162" i="13" s="1"/>
  <c r="L161" i="13"/>
  <c r="O161" i="13" s="1"/>
  <c r="R161" i="13"/>
  <c r="AA162" i="13" s="1"/>
  <c r="M161" i="13"/>
  <c r="P161" i="13" s="1"/>
  <c r="S161" i="13"/>
  <c r="AB162" i="13" s="1"/>
  <c r="BK161" i="13"/>
  <c r="BD161" i="13"/>
  <c r="AT162" i="13" s="1"/>
  <c r="BC161" i="13"/>
  <c r="AS162" i="13" s="1"/>
  <c r="BB161" i="13"/>
  <c r="AR162" i="13" s="1"/>
  <c r="BA161" i="13"/>
  <c r="F372" i="7" l="1"/>
  <c r="G373" i="7" s="1"/>
  <c r="BH162" i="13"/>
  <c r="BI162" i="13"/>
  <c r="L372" i="7"/>
  <c r="G272" i="12" s="1"/>
  <c r="H272" i="12" s="1"/>
  <c r="I272" i="12" s="1"/>
  <c r="BJ162" i="13"/>
  <c r="N161" i="13"/>
  <c r="BE161" i="13"/>
  <c r="BG161" i="13"/>
  <c r="BF161" i="13"/>
  <c r="BN162" i="13" l="1"/>
  <c r="BP162" i="13"/>
  <c r="BO162" i="13"/>
  <c r="J273" i="12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R163" i="13" l="1"/>
  <c r="AU163" i="13" s="1"/>
  <c r="AI164" i="13" s="1"/>
  <c r="BA162" i="13"/>
  <c r="L373" i="7"/>
  <c r="G273" i="12" s="1"/>
  <c r="S162" i="13"/>
  <c r="AB163" i="13" s="1"/>
  <c r="M162" i="13"/>
  <c r="P162" i="13" s="1"/>
  <c r="BD162" i="13"/>
  <c r="BG162" i="13" s="1"/>
  <c r="BK162" i="13"/>
  <c r="K162" i="13"/>
  <c r="Q162" i="13"/>
  <c r="Z163" i="13" s="1"/>
  <c r="R162" i="13"/>
  <c r="AA163" i="13" s="1"/>
  <c r="L162" i="13"/>
  <c r="O162" i="13" s="1"/>
  <c r="BC162" i="13"/>
  <c r="BF162" i="13" s="1"/>
  <c r="AS163" i="13" l="1"/>
  <c r="AT163" i="13"/>
  <c r="BJ163" i="13" s="1"/>
  <c r="F373" i="7"/>
  <c r="H163" i="13"/>
  <c r="Q163" i="13" s="1"/>
  <c r="BH163" i="13"/>
  <c r="N162" i="13"/>
  <c r="H273" i="12"/>
  <c r="I273" i="12" s="1"/>
  <c r="BB163" i="13"/>
  <c r="BE163" i="13" s="1"/>
  <c r="BN163" i="13" l="1"/>
  <c r="AR164" i="13" s="1"/>
  <c r="BO163" i="13"/>
  <c r="BP163" i="13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Z164" i="13"/>
  <c r="J163" i="13"/>
  <c r="S163" i="13" s="1"/>
  <c r="AB164" i="13" s="1"/>
  <c r="BD163" i="13"/>
  <c r="K374" i="7"/>
  <c r="G374" i="7"/>
  <c r="H374" i="7"/>
  <c r="I374" i="7"/>
  <c r="J374" i="7"/>
  <c r="AT164" i="13" l="1"/>
  <c r="BJ164" i="13" s="1"/>
  <c r="AS164" i="13"/>
  <c r="BH164" i="13"/>
  <c r="H164" i="13"/>
  <c r="K164" i="13" s="1"/>
  <c r="AA164" i="13"/>
  <c r="F374" i="7" s="1"/>
  <c r="BK163" i="13"/>
  <c r="L163" i="13"/>
  <c r="M163" i="13"/>
  <c r="P163" i="13" s="1"/>
  <c r="BA163" i="13"/>
  <c r="AU164" i="13"/>
  <c r="AI165" i="13" s="1"/>
  <c r="BG163" i="13"/>
  <c r="L374" i="7"/>
  <c r="G274" i="12" s="1"/>
  <c r="O163" i="13" l="1"/>
  <c r="I164" i="13"/>
  <c r="L164" i="13" s="1"/>
  <c r="BI164" i="13"/>
  <c r="N164" i="13"/>
  <c r="Q164" i="13"/>
  <c r="Z165" i="13" s="1"/>
  <c r="AV164" i="13"/>
  <c r="AJ165" i="13" s="1"/>
  <c r="BC164" i="13"/>
  <c r="BB164" i="13"/>
  <c r="H274" i="12"/>
  <c r="I274" i="12" s="1"/>
  <c r="J164" i="13"/>
  <c r="AW164" i="13"/>
  <c r="AK165" i="13" s="1"/>
  <c r="BO164" i="13" l="1"/>
  <c r="AS165" i="13" s="1"/>
  <c r="BP164" i="13"/>
  <c r="BN164" i="13"/>
  <c r="AR165" i="13" s="1"/>
  <c r="K375" i="7"/>
  <c r="O164" i="13"/>
  <c r="H375" i="7"/>
  <c r="R164" i="13"/>
  <c r="AA165" i="13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AT165" i="13" l="1"/>
  <c r="BJ165" i="13" s="1"/>
  <c r="F375" i="7"/>
  <c r="J376" i="7" s="1"/>
  <c r="BH165" i="13"/>
  <c r="AV165" i="13"/>
  <c r="AJ166" i="13" s="1"/>
  <c r="BI165" i="13"/>
  <c r="L375" i="7"/>
  <c r="G275" i="12" s="1"/>
  <c r="H275" i="12" s="1"/>
  <c r="I275" i="12" s="1"/>
  <c r="I165" i="13"/>
  <c r="BB165" i="13"/>
  <c r="BE165" i="13" s="1"/>
  <c r="H165" i="13"/>
  <c r="AU165" i="13"/>
  <c r="AI166" i="13" s="1"/>
  <c r="BP165" i="13" l="1"/>
  <c r="BN165" i="13"/>
  <c r="AR166" i="13" s="1"/>
  <c r="BO165" i="13"/>
  <c r="K376" i="7"/>
  <c r="G376" i="7"/>
  <c r="H376" i="7"/>
  <c r="I376" i="7"/>
  <c r="L165" i="13"/>
  <c r="O165" i="13" s="1"/>
  <c r="R165" i="13"/>
  <c r="AA166" i="13" s="1"/>
  <c r="J165" i="13"/>
  <c r="S165" i="13" s="1"/>
  <c r="AB166" i="13" s="1"/>
  <c r="AW165" i="13"/>
  <c r="AK166" i="13" s="1"/>
  <c r="J276" i="12"/>
  <c r="Q165" i="13"/>
  <c r="Z166" i="13" s="1"/>
  <c r="BK165" i="13"/>
  <c r="K165" i="13"/>
  <c r="BD165" i="13"/>
  <c r="BG165" i="13" s="1"/>
  <c r="BA165" i="13"/>
  <c r="BC165" i="13"/>
  <c r="AS166" i="13" l="1"/>
  <c r="BI166" i="13" s="1"/>
  <c r="AT166" i="13"/>
  <c r="F376" i="7"/>
  <c r="N165" i="13"/>
  <c r="BH166" i="13"/>
  <c r="L376" i="7"/>
  <c r="G276" i="12" s="1"/>
  <c r="M165" i="13"/>
  <c r="P165" i="13" s="1"/>
  <c r="BF165" i="13"/>
  <c r="AU166" i="13"/>
  <c r="AI167" i="13" s="1"/>
  <c r="H166" i="13"/>
  <c r="AW166" i="13" l="1"/>
  <c r="AK167" i="13" s="1"/>
  <c r="BJ166" i="13"/>
  <c r="H276" i="12"/>
  <c r="I276" i="12" s="1"/>
  <c r="BD166" i="13"/>
  <c r="J166" i="13"/>
  <c r="M166" i="13" s="1"/>
  <c r="P166" i="13" s="1"/>
  <c r="BB166" i="13"/>
  <c r="H377" i="7"/>
  <c r="K377" i="7"/>
  <c r="I377" i="7"/>
  <c r="J377" i="7"/>
  <c r="G377" i="7"/>
  <c r="K166" i="13"/>
  <c r="Q166" i="13"/>
  <c r="Z167" i="13" s="1"/>
  <c r="I166" i="13"/>
  <c r="AV166" i="13"/>
  <c r="AJ167" i="13" s="1"/>
  <c r="BN166" i="13" l="1"/>
  <c r="AR167" i="13" s="1"/>
  <c r="BO166" i="13"/>
  <c r="BP166" i="13"/>
  <c r="AT167" i="13" s="1"/>
  <c r="N166" i="13"/>
  <c r="J277" i="12"/>
  <c r="S166" i="13"/>
  <c r="AB167" i="13" s="1"/>
  <c r="BC166" i="13"/>
  <c r="BF166" i="13" s="1"/>
  <c r="BG166" i="13"/>
  <c r="R166" i="13"/>
  <c r="AA167" i="13" s="1"/>
  <c r="L166" i="13"/>
  <c r="O166" i="13" s="1"/>
  <c r="BA166" i="13"/>
  <c r="BE166" i="13"/>
  <c r="L377" i="7"/>
  <c r="G277" i="12" s="1"/>
  <c r="BK166" i="13"/>
  <c r="AS167" i="13" l="1"/>
  <c r="F377" i="7"/>
  <c r="BH167" i="13"/>
  <c r="BJ167" i="13"/>
  <c r="H277" i="12"/>
  <c r="I277" i="12" s="1"/>
  <c r="AU167" i="13"/>
  <c r="AI168" i="13" s="1"/>
  <c r="H167" i="13"/>
  <c r="AW167" i="13"/>
  <c r="AK168" i="13" s="1"/>
  <c r="J167" i="13"/>
  <c r="BN167" i="13" l="1"/>
  <c r="BO167" i="13"/>
  <c r="BP167" i="13"/>
  <c r="J378" i="7"/>
  <c r="I167" i="13"/>
  <c r="BK167" i="13" s="1"/>
  <c r="BI167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K167" i="13"/>
  <c r="Q167" i="13"/>
  <c r="Z168" i="13" s="1"/>
  <c r="J278" i="12"/>
  <c r="M167" i="13"/>
  <c r="P167" i="13" s="1"/>
  <c r="S167" i="13"/>
  <c r="AB168" i="13" s="1"/>
  <c r="AR168" i="13" l="1"/>
  <c r="AT168" i="13"/>
  <c r="BJ168" i="13" s="1"/>
  <c r="BH168" i="13"/>
  <c r="L167" i="13"/>
  <c r="O167" i="13" s="1"/>
  <c r="R167" i="13"/>
  <c r="AA168" i="13" s="1"/>
  <c r="F378" i="7" s="1"/>
  <c r="N167" i="13"/>
  <c r="L378" i="7"/>
  <c r="G278" i="12" s="1"/>
  <c r="BC167" i="13"/>
  <c r="BF167" i="13" s="1"/>
  <c r="AS168" i="13" l="1"/>
  <c r="I168" i="13" s="1"/>
  <c r="H168" i="13"/>
  <c r="Q168" i="13" s="1"/>
  <c r="H278" i="12"/>
  <c r="I278" i="12" s="1"/>
  <c r="AU168" i="13"/>
  <c r="AI169" i="13" s="1"/>
  <c r="J168" i="13"/>
  <c r="AW168" i="13"/>
  <c r="AK169" i="13" s="1"/>
  <c r="BB168" i="13"/>
  <c r="BE168" i="13" s="1"/>
  <c r="BO168" i="13" l="1"/>
  <c r="BP168" i="13"/>
  <c r="BN168" i="13"/>
  <c r="AR169" i="13" s="1"/>
  <c r="H379" i="7"/>
  <c r="K168" i="13"/>
  <c r="N168" i="13" s="1"/>
  <c r="BI168" i="13"/>
  <c r="AV168" i="13"/>
  <c r="AJ169" i="13" s="1"/>
  <c r="BK168" i="13"/>
  <c r="I379" i="7"/>
  <c r="J279" i="12"/>
  <c r="K379" i="7"/>
  <c r="G379" i="7"/>
  <c r="J379" i="7"/>
  <c r="Z169" i="13"/>
  <c r="BD168" i="13"/>
  <c r="M168" i="13"/>
  <c r="P168" i="13" s="1"/>
  <c r="S168" i="13"/>
  <c r="AB169" i="13" s="1"/>
  <c r="R168" i="13"/>
  <c r="L168" i="13"/>
  <c r="O168" i="13" s="1"/>
  <c r="AT169" i="13" l="1"/>
  <c r="BJ169" i="13" s="1"/>
  <c r="BH169" i="13"/>
  <c r="BC168" i="13"/>
  <c r="BF168" i="13" s="1"/>
  <c r="AA169" i="13"/>
  <c r="F379" i="7" s="1"/>
  <c r="BA168" i="13"/>
  <c r="L379" i="7"/>
  <c r="G279" i="12" s="1"/>
  <c r="H279" i="12" s="1"/>
  <c r="I279" i="12" s="1"/>
  <c r="BB169" i="13"/>
  <c r="BE169" i="13" s="1"/>
  <c r="BG168" i="13"/>
  <c r="AU169" i="13"/>
  <c r="AI170" i="13" s="1"/>
  <c r="H169" i="13"/>
  <c r="AS169" i="13" l="1"/>
  <c r="I169" i="13" s="1"/>
  <c r="R169" i="13" s="1"/>
  <c r="BP169" i="13"/>
  <c r="BN169" i="13"/>
  <c r="AR170" i="13" s="1"/>
  <c r="BO169" i="13"/>
  <c r="AW169" i="13"/>
  <c r="AK170" i="13" s="1"/>
  <c r="J169" i="13"/>
  <c r="K169" i="13"/>
  <c r="Q169" i="13"/>
  <c r="Z170" i="13" s="1"/>
  <c r="J280" i="12"/>
  <c r="G380" i="7" l="1"/>
  <c r="BI169" i="13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M169" i="13"/>
  <c r="P169" i="13" s="1"/>
  <c r="S169" i="13"/>
  <c r="AB170" i="13" s="1"/>
  <c r="BD169" i="13"/>
  <c r="BG169" i="13" s="1"/>
  <c r="AT170" i="13" l="1"/>
  <c r="L380" i="7"/>
  <c r="G280" i="12" s="1"/>
  <c r="H280" i="12" s="1"/>
  <c r="I280" i="12" s="1"/>
  <c r="BA169" i="13"/>
  <c r="AA170" i="13"/>
  <c r="F380" i="7" s="1"/>
  <c r="BC169" i="13"/>
  <c r="BF169" i="13" s="1"/>
  <c r="K170" i="13"/>
  <c r="Z171" i="13"/>
  <c r="AS170" i="13" l="1"/>
  <c r="BN170" i="13"/>
  <c r="BP170" i="13"/>
  <c r="BO170" i="13"/>
  <c r="J281" i="12"/>
  <c r="AW170" i="13"/>
  <c r="AK171" i="13" s="1"/>
  <c r="BJ170" i="13"/>
  <c r="N170" i="13"/>
  <c r="BD170" i="13"/>
  <c r="J170" i="13"/>
  <c r="S170" i="13" s="1"/>
  <c r="BB170" i="13"/>
  <c r="AR171" i="13" l="1"/>
  <c r="BH171" i="13" s="1"/>
  <c r="AT171" i="13"/>
  <c r="K381" i="7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O170" i="13" l="1"/>
  <c r="BJ171" i="13"/>
  <c r="L381" i="7"/>
  <c r="G281" i="12" s="1"/>
  <c r="BC170" i="13"/>
  <c r="AS171" i="13" s="1"/>
  <c r="R170" i="13"/>
  <c r="AA171" i="13" s="1"/>
  <c r="F381" i="7" s="1"/>
  <c r="BA170" i="13"/>
  <c r="BK170" i="13"/>
  <c r="AW171" i="13"/>
  <c r="AK172" i="13" s="1"/>
  <c r="J171" i="13"/>
  <c r="M171" i="13" s="1"/>
  <c r="P171" i="13" s="1"/>
  <c r="AU171" i="13"/>
  <c r="AI172" i="13" s="1"/>
  <c r="H171" i="13"/>
  <c r="BI171" i="13" l="1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BN171" i="13" l="1"/>
  <c r="AR172" i="13" s="1"/>
  <c r="BO171" i="13"/>
  <c r="BP171" i="13"/>
  <c r="AT172" i="13" s="1"/>
  <c r="N171" i="13"/>
  <c r="Z172" i="13"/>
  <c r="L171" i="13"/>
  <c r="O171" i="13" s="1"/>
  <c r="J282" i="12"/>
  <c r="AV171" i="13"/>
  <c r="AJ172" i="13" s="1"/>
  <c r="BK171" i="13"/>
  <c r="G382" i="7"/>
  <c r="J382" i="7"/>
  <c r="K382" i="7"/>
  <c r="H382" i="7"/>
  <c r="I382" i="7"/>
  <c r="BH172" i="13" l="1"/>
  <c r="J172" i="13"/>
  <c r="M172" i="13" s="1"/>
  <c r="P172" i="13" s="1"/>
  <c r="BJ172" i="13"/>
  <c r="H172" i="13"/>
  <c r="Q172" i="13" s="1"/>
  <c r="BB172" i="13"/>
  <c r="BC171" i="13"/>
  <c r="BF171" i="13" s="1"/>
  <c r="AA172" i="13"/>
  <c r="F382" i="7" s="1"/>
  <c r="AU172" i="13"/>
  <c r="AI173" i="13" s="1"/>
  <c r="BA171" i="13"/>
  <c r="L382" i="7"/>
  <c r="G282" i="12" s="1"/>
  <c r="AW172" i="13"/>
  <c r="AK173" i="13" s="1"/>
  <c r="AS172" i="13" l="1"/>
  <c r="BI172" i="13" s="1"/>
  <c r="S172" i="13"/>
  <c r="AB173" i="13" s="1"/>
  <c r="K172" i="13"/>
  <c r="Z173" i="13"/>
  <c r="H282" i="12"/>
  <c r="I282" i="12" s="1"/>
  <c r="BD172" i="13"/>
  <c r="BG172" i="13" s="1"/>
  <c r="BE172" i="13"/>
  <c r="BO172" i="13" l="1"/>
  <c r="BP172" i="13"/>
  <c r="AT173" i="13" s="1"/>
  <c r="BN172" i="13"/>
  <c r="N172" i="13"/>
  <c r="BC172" i="13"/>
  <c r="BF172" i="13" s="1"/>
  <c r="AV172" i="13"/>
  <c r="AJ173" i="13" s="1"/>
  <c r="I172" i="13"/>
  <c r="BK172" i="13" s="1"/>
  <c r="BA172" i="13"/>
  <c r="H383" i="7"/>
  <c r="J383" i="7"/>
  <c r="I383" i="7"/>
  <c r="G383" i="7"/>
  <c r="K383" i="7"/>
  <c r="J283" i="12"/>
  <c r="AR173" i="13"/>
  <c r="AS173" i="13" l="1"/>
  <c r="BJ173" i="13"/>
  <c r="AU173" i="13"/>
  <c r="AI174" i="13" s="1"/>
  <c r="L172" i="13"/>
  <c r="R172" i="13"/>
  <c r="AA173" i="13" s="1"/>
  <c r="F383" i="7" s="1"/>
  <c r="L383" i="7"/>
  <c r="G283" i="12" s="1"/>
  <c r="J173" i="13"/>
  <c r="M173" i="13" s="1"/>
  <c r="P173" i="13" s="1"/>
  <c r="AW173" i="13"/>
  <c r="AK174" i="13" s="1"/>
  <c r="I173" i="13" l="1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BP173" i="13" l="1"/>
  <c r="AT174" i="13" s="1"/>
  <c r="BN173" i="13"/>
  <c r="AR174" i="13" s="1"/>
  <c r="BO173" i="13"/>
  <c r="AS174" i="13" s="1"/>
  <c r="BK173" i="13"/>
  <c r="L173" i="13"/>
  <c r="O173" i="13" s="1"/>
  <c r="Q173" i="13"/>
  <c r="Z174" i="13" s="1"/>
  <c r="F384" i="7" s="1"/>
  <c r="K173" i="13"/>
  <c r="J384" i="7"/>
  <c r="I384" i="7"/>
  <c r="H384" i="7"/>
  <c r="K384" i="7"/>
  <c r="G384" i="7"/>
  <c r="J284" i="12"/>
  <c r="BI174" i="13" l="1"/>
  <c r="N173" i="13"/>
  <c r="BJ174" i="13"/>
  <c r="L384" i="7"/>
  <c r="G284" i="12" s="1"/>
  <c r="I174" i="13"/>
  <c r="AV174" i="13"/>
  <c r="AJ175" i="13" s="1"/>
  <c r="H385" i="7" l="1"/>
  <c r="K385" i="7"/>
  <c r="J385" i="7"/>
  <c r="I385" i="7"/>
  <c r="G385" i="7"/>
  <c r="BB174" i="13"/>
  <c r="BE174" i="13" s="1"/>
  <c r="BH174" i="13"/>
  <c r="BD174" i="13"/>
  <c r="BG174" i="13" s="1"/>
  <c r="AU174" i="13"/>
  <c r="AI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BC174" i="13"/>
  <c r="BF174" i="13" s="1"/>
  <c r="BN174" i="13" l="1"/>
  <c r="AR175" i="13" s="1"/>
  <c r="BO174" i="13"/>
  <c r="AS175" i="13" s="1"/>
  <c r="BP174" i="13"/>
  <c r="AT175" i="13" s="1"/>
  <c r="L385" i="7"/>
  <c r="G285" i="12" s="1"/>
  <c r="H285" i="12" s="1"/>
  <c r="I285" i="12" s="1"/>
  <c r="S174" i="13"/>
  <c r="AB175" i="13" s="1"/>
  <c r="BK174" i="13"/>
  <c r="Q174" i="13"/>
  <c r="Z175" i="13" s="1"/>
  <c r="K174" i="13"/>
  <c r="J285" i="12"/>
  <c r="BN175" i="13" l="1"/>
  <c r="BO175" i="13"/>
  <c r="BP175" i="13"/>
  <c r="F385" i="7"/>
  <c r="BH175" i="13"/>
  <c r="N174" i="13"/>
  <c r="H175" i="13"/>
  <c r="K175" i="13" s="1"/>
  <c r="BJ175" i="13"/>
  <c r="BB175" i="13"/>
  <c r="BE175" i="13" s="1"/>
  <c r="AU175" i="13"/>
  <c r="AI176" i="13" s="1"/>
  <c r="J286" i="12"/>
  <c r="AR176" i="13" l="1"/>
  <c r="J386" i="7"/>
  <c r="AV175" i="13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AT176" i="13" s="1"/>
  <c r="BD175" i="13"/>
  <c r="BG175" i="13" s="1"/>
  <c r="L175" i="13" l="1"/>
  <c r="O175" i="13" s="1"/>
  <c r="AU176" i="13"/>
  <c r="AI177" i="13" s="1"/>
  <c r="BH176" i="13"/>
  <c r="BK175" i="13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BO176" i="13" l="1"/>
  <c r="BP176" i="13"/>
  <c r="BN176" i="13"/>
  <c r="AR177" i="13" s="1"/>
  <c r="F386" i="7"/>
  <c r="K387" i="7" s="1"/>
  <c r="BJ176" i="13"/>
  <c r="N176" i="13"/>
  <c r="BD176" i="13"/>
  <c r="BG176" i="13" s="1"/>
  <c r="BF175" i="13"/>
  <c r="BI176" i="13"/>
  <c r="J176" i="13"/>
  <c r="AW176" i="13"/>
  <c r="AK177" i="13" s="1"/>
  <c r="Q176" i="13"/>
  <c r="Z177" i="13" s="1"/>
  <c r="J287" i="12"/>
  <c r="I387" i="7" l="1"/>
  <c r="H387" i="7"/>
  <c r="AT177" i="13"/>
  <c r="J387" i="7"/>
  <c r="G387" i="7"/>
  <c r="BH177" i="13"/>
  <c r="AV176" i="13"/>
  <c r="AJ177" i="13" s="1"/>
  <c r="I176" i="13"/>
  <c r="S176" i="13"/>
  <c r="AB177" i="13" s="1"/>
  <c r="M176" i="13"/>
  <c r="P176" i="13" s="1"/>
  <c r="H177" i="13"/>
  <c r="AU177" i="13"/>
  <c r="AI178" i="13" s="1"/>
  <c r="L387" i="7" l="1"/>
  <c r="G287" i="12" s="1"/>
  <c r="H287" i="12" s="1"/>
  <c r="I287" i="12" s="1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R176" i="13"/>
  <c r="AA177" i="13" s="1"/>
  <c r="F387" i="7" s="1"/>
  <c r="Q177" i="13"/>
  <c r="K177" i="13"/>
  <c r="AS177" i="13" l="1"/>
  <c r="BP177" i="13"/>
  <c r="BN177" i="13"/>
  <c r="BO177" i="13"/>
  <c r="J288" i="12"/>
  <c r="O176" i="13"/>
  <c r="N177" i="13"/>
  <c r="S177" i="13"/>
  <c r="Z178" i="13"/>
  <c r="I177" i="13" l="1"/>
  <c r="BK177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R177" i="13" l="1"/>
  <c r="AA178" i="13" s="1"/>
  <c r="F388" i="7" s="1"/>
  <c r="L177" i="13"/>
  <c r="BC177" i="13"/>
  <c r="AS178" i="13" s="1"/>
  <c r="BE177" i="13"/>
  <c r="BG177" i="13"/>
  <c r="BJ178" i="13"/>
  <c r="L388" i="7"/>
  <c r="G288" i="12" s="1"/>
  <c r="BB178" i="13" l="1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H178" i="13"/>
  <c r="BN178" i="13" l="1"/>
  <c r="AR179" i="13" s="1"/>
  <c r="BP178" i="13"/>
  <c r="BO178" i="13"/>
  <c r="J389" i="7"/>
  <c r="I389" i="7"/>
  <c r="G389" i="7"/>
  <c r="K389" i="7"/>
  <c r="H389" i="7"/>
  <c r="I178" i="13"/>
  <c r="BK178" i="13" s="1"/>
  <c r="AV178" i="13"/>
  <c r="AJ179" i="13" s="1"/>
  <c r="BD178" i="13"/>
  <c r="BG178" i="13" s="1"/>
  <c r="S178" i="13"/>
  <c r="AB179" i="13" s="1"/>
  <c r="M178" i="13"/>
  <c r="P178" i="13" s="1"/>
  <c r="J289" i="12"/>
  <c r="Q178" i="13"/>
  <c r="Z179" i="13" s="1"/>
  <c r="K178" i="13"/>
  <c r="AT179" i="13" l="1"/>
  <c r="BJ179" i="13" s="1"/>
  <c r="L389" i="7"/>
  <c r="G289" i="12" s="1"/>
  <c r="H289" i="12" s="1"/>
  <c r="I289" i="12" s="1"/>
  <c r="AU179" i="13"/>
  <c r="AI180" i="13" s="1"/>
  <c r="BH179" i="13"/>
  <c r="N178" i="13"/>
  <c r="BC178" i="13"/>
  <c r="BF178" i="13" s="1"/>
  <c r="BA178" i="13"/>
  <c r="R178" i="13"/>
  <c r="AA179" i="13" s="1"/>
  <c r="F389" i="7" s="1"/>
  <c r="L178" i="13"/>
  <c r="O178" i="13" s="1"/>
  <c r="BB179" i="13"/>
  <c r="BE179" i="13" s="1"/>
  <c r="H179" i="13"/>
  <c r="AS179" i="13" l="1"/>
  <c r="I179" i="13" s="1"/>
  <c r="R179" i="13" s="1"/>
  <c r="AA180" i="13" s="1"/>
  <c r="BN179" i="13"/>
  <c r="AR180" i="13" s="1"/>
  <c r="BO179" i="13"/>
  <c r="BP179" i="13"/>
  <c r="J179" i="13"/>
  <c r="AW179" i="13"/>
  <c r="AK180" i="13" s="1"/>
  <c r="K179" i="13"/>
  <c r="Q179" i="13"/>
  <c r="Z180" i="13" s="1"/>
  <c r="J290" i="12"/>
  <c r="BA179" i="13"/>
  <c r="BC179" i="13"/>
  <c r="BI179" i="13" l="1"/>
  <c r="AV179" i="13"/>
  <c r="AJ180" i="13" s="1"/>
  <c r="AS180" i="13" s="1"/>
  <c r="BF179" i="13"/>
  <c r="H390" i="7"/>
  <c r="L179" i="13"/>
  <c r="O179" i="13" s="1"/>
  <c r="I390" i="7"/>
  <c r="K390" i="7"/>
  <c r="G390" i="7"/>
  <c r="J390" i="7"/>
  <c r="BH180" i="13"/>
  <c r="N179" i="13"/>
  <c r="S179" i="13"/>
  <c r="AB180" i="13" s="1"/>
  <c r="F390" i="7" s="1"/>
  <c r="BK179" i="13"/>
  <c r="M179" i="13"/>
  <c r="P179" i="13" s="1"/>
  <c r="AU180" i="13"/>
  <c r="AI181" i="13" s="1"/>
  <c r="H180" i="13"/>
  <c r="BD179" i="13"/>
  <c r="BG179" i="13" s="1"/>
  <c r="AT180" i="13" l="1"/>
  <c r="H391" i="7"/>
  <c r="L390" i="7"/>
  <c r="G290" i="12" s="1"/>
  <c r="H290" i="12" s="1"/>
  <c r="I290" i="12" s="1"/>
  <c r="I180" i="13"/>
  <c r="L180" i="13" s="1"/>
  <c r="O180" i="13" s="1"/>
  <c r="BI180" i="13"/>
  <c r="AV180" i="13"/>
  <c r="AJ181" i="13" s="1"/>
  <c r="I391" i="7"/>
  <c r="J391" i="7"/>
  <c r="G391" i="7"/>
  <c r="K391" i="7"/>
  <c r="K180" i="13"/>
  <c r="Q180" i="13"/>
  <c r="Z181" i="13" s="1"/>
  <c r="BJ180" i="13"/>
  <c r="BO180" i="13" l="1"/>
  <c r="BP180" i="13"/>
  <c r="BN180" i="13"/>
  <c r="R180" i="13"/>
  <c r="AA181" i="13" s="1"/>
  <c r="N180" i="13"/>
  <c r="L391" i="7"/>
  <c r="G291" i="12" s="1"/>
  <c r="BB180" i="13"/>
  <c r="BA180" i="13"/>
  <c r="BD180" i="13"/>
  <c r="BG180" i="13" s="1"/>
  <c r="AW180" i="13"/>
  <c r="AK181" i="13" s="1"/>
  <c r="J180" i="13"/>
  <c r="J291" i="12"/>
  <c r="BC180" i="13"/>
  <c r="AS181" i="13" l="1"/>
  <c r="BI181" i="13" s="1"/>
  <c r="AR181" i="13"/>
  <c r="BH181" i="13" s="1"/>
  <c r="AT181" i="13"/>
  <c r="H291" i="12"/>
  <c r="I291" i="12" s="1"/>
  <c r="BE180" i="13"/>
  <c r="BF180" i="13"/>
  <c r="BK180" i="13"/>
  <c r="M180" i="13"/>
  <c r="S180" i="13"/>
  <c r="AB181" i="13" s="1"/>
  <c r="F391" i="7" s="1"/>
  <c r="BP181" i="13" l="1"/>
  <c r="BN181" i="13"/>
  <c r="BO181" i="13"/>
  <c r="G392" i="7"/>
  <c r="BJ181" i="13"/>
  <c r="I392" i="7"/>
  <c r="H392" i="7"/>
  <c r="J392" i="7"/>
  <c r="K392" i="7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L392" i="7" l="1"/>
  <c r="G292" i="12" s="1"/>
  <c r="H292" i="12" s="1"/>
  <c r="I292" i="12" s="1"/>
  <c r="BC181" i="13"/>
  <c r="BF181" i="13" s="1"/>
  <c r="K181" i="13"/>
  <c r="Q181" i="13"/>
  <c r="Z182" i="13" s="1"/>
  <c r="BK181" i="13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S182" i="13" l="1"/>
  <c r="AR182" i="13"/>
  <c r="BH182" i="13" s="1"/>
  <c r="AT182" i="13"/>
  <c r="BN182" i="13"/>
  <c r="BO182" i="13"/>
  <c r="BP182" i="13"/>
  <c r="F392" i="7"/>
  <c r="BJ182" i="13"/>
  <c r="N181" i="13"/>
  <c r="J293" i="12"/>
  <c r="BB182" i="13"/>
  <c r="BE182" i="13" l="1"/>
  <c r="AU182" i="13"/>
  <c r="AI183" i="13" s="1"/>
  <c r="AR183" i="13" s="1"/>
  <c r="H182" i="13"/>
  <c r="Q182" i="13" s="1"/>
  <c r="Z183" i="13" s="1"/>
  <c r="I182" i="13"/>
  <c r="R182" i="13" s="1"/>
  <c r="AA183" i="13" s="1"/>
  <c r="BI182" i="13"/>
  <c r="AV182" i="13"/>
  <c r="AJ183" i="13" s="1"/>
  <c r="BC182" i="13"/>
  <c r="BF182" i="13" s="1"/>
  <c r="BD182" i="13"/>
  <c r="BG182" i="13" s="1"/>
  <c r="J182" i="13"/>
  <c r="AW182" i="13"/>
  <c r="AK183" i="13" s="1"/>
  <c r="H393" i="7"/>
  <c r="G393" i="7"/>
  <c r="J393" i="7"/>
  <c r="K393" i="7"/>
  <c r="I393" i="7"/>
  <c r="BA182" i="13"/>
  <c r="AT183" i="13" l="1"/>
  <c r="AS183" i="13"/>
  <c r="I183" i="13" s="1"/>
  <c r="K182" i="13"/>
  <c r="N182" i="13" s="1"/>
  <c r="H183" i="13"/>
  <c r="K183" i="13" s="1"/>
  <c r="BH183" i="13"/>
  <c r="L182" i="13"/>
  <c r="O182" i="13" s="1"/>
  <c r="BK182" i="13"/>
  <c r="BB183" i="13"/>
  <c r="BE183" i="13" s="1"/>
  <c r="BC183" i="13"/>
  <c r="L393" i="7"/>
  <c r="G293" i="12" s="1"/>
  <c r="AU183" i="13"/>
  <c r="AI184" i="13" s="1"/>
  <c r="S182" i="13"/>
  <c r="AB183" i="13" s="1"/>
  <c r="F393" i="7" s="1"/>
  <c r="G394" i="7" s="1"/>
  <c r="M182" i="13"/>
  <c r="P182" i="13" s="1"/>
  <c r="BF183" i="13" l="1"/>
  <c r="BI183" i="13"/>
  <c r="AV183" i="13"/>
  <c r="AJ184" i="13" s="1"/>
  <c r="Q183" i="13"/>
  <c r="Z184" i="13" s="1"/>
  <c r="N183" i="13"/>
  <c r="AW183" i="13"/>
  <c r="AK184" i="13" s="1"/>
  <c r="BJ183" i="13"/>
  <c r="J183" i="13"/>
  <c r="BK183" i="13" s="1"/>
  <c r="L183" i="13"/>
  <c r="O183" i="13" s="1"/>
  <c r="R183" i="13"/>
  <c r="AA184" i="13" s="1"/>
  <c r="H293" i="12"/>
  <c r="I293" i="12" s="1"/>
  <c r="I394" i="7"/>
  <c r="J394" i="7"/>
  <c r="K394" i="7"/>
  <c r="H394" i="7"/>
  <c r="BN183" i="13" l="1"/>
  <c r="AR184" i="13" s="1"/>
  <c r="BO183" i="13"/>
  <c r="AS184" i="13" s="1"/>
  <c r="BP183" i="13"/>
  <c r="M183" i="13"/>
  <c r="S183" i="13"/>
  <c r="AB184" i="13" s="1"/>
  <c r="F394" i="7" s="1"/>
  <c r="BD183" i="13"/>
  <c r="AT184" i="13" s="1"/>
  <c r="BA183" i="13"/>
  <c r="L394" i="7"/>
  <c r="G294" i="12" s="1"/>
  <c r="J294" i="12"/>
  <c r="BJ184" i="13" l="1"/>
  <c r="G395" i="7"/>
  <c r="BI184" i="13"/>
  <c r="BH184" i="13"/>
  <c r="P183" i="13"/>
  <c r="H395" i="7"/>
  <c r="J395" i="7"/>
  <c r="K395" i="7"/>
  <c r="I395" i="7"/>
  <c r="AU184" i="13"/>
  <c r="AI185" i="13" s="1"/>
  <c r="H184" i="13"/>
  <c r="BG183" i="13"/>
  <c r="BC184" i="13"/>
  <c r="BF184" i="13" s="1"/>
  <c r="H294" i="12"/>
  <c r="I294" i="12" s="1"/>
  <c r="I184" i="13"/>
  <c r="AV184" i="13"/>
  <c r="AJ185" i="13" s="1"/>
  <c r="BO184" i="13" l="1"/>
  <c r="AS185" i="13" s="1"/>
  <c r="BP184" i="13"/>
  <c r="BN184" i="13"/>
  <c r="L395" i="7"/>
  <c r="G295" i="12" s="1"/>
  <c r="H295" i="12" s="1"/>
  <c r="I295" i="12" s="1"/>
  <c r="R184" i="13"/>
  <c r="AA185" i="13" s="1"/>
  <c r="L184" i="13"/>
  <c r="O184" i="13" s="1"/>
  <c r="BB184" i="13"/>
  <c r="BE184" i="13" s="1"/>
  <c r="Q184" i="13"/>
  <c r="Z185" i="13" s="1"/>
  <c r="K184" i="13"/>
  <c r="J295" i="12"/>
  <c r="AW184" i="13"/>
  <c r="AK185" i="13" s="1"/>
  <c r="J184" i="13"/>
  <c r="AR185" i="13" l="1"/>
  <c r="BH185" i="13" s="1"/>
  <c r="BP185" i="13"/>
  <c r="BN185" i="13"/>
  <c r="BO185" i="13"/>
  <c r="BI185" i="13"/>
  <c r="N184" i="13"/>
  <c r="BD184" i="13"/>
  <c r="BG184" i="13" s="1"/>
  <c r="BA184" i="13"/>
  <c r="J296" i="12"/>
  <c r="S184" i="13"/>
  <c r="AB185" i="13" s="1"/>
  <c r="F395" i="7" s="1"/>
  <c r="M184" i="13"/>
  <c r="P184" i="13" s="1"/>
  <c r="BK184" i="13"/>
  <c r="I185" i="13"/>
  <c r="AV185" i="13"/>
  <c r="AJ186" i="13" s="1"/>
  <c r="AT185" i="13" l="1"/>
  <c r="BJ185" i="13" s="1"/>
  <c r="AU185" i="13"/>
  <c r="AI186" i="13" s="1"/>
  <c r="H185" i="13"/>
  <c r="K185" i="13" s="1"/>
  <c r="BD185" i="13"/>
  <c r="I396" i="7"/>
  <c r="H396" i="7"/>
  <c r="J396" i="7"/>
  <c r="K396" i="7"/>
  <c r="G396" i="7"/>
  <c r="L185" i="13"/>
  <c r="O185" i="13" s="1"/>
  <c r="R185" i="13"/>
  <c r="Q185" i="13" l="1"/>
  <c r="Z186" i="13" s="1"/>
  <c r="BG185" i="13"/>
  <c r="AW185" i="13"/>
  <c r="AK186" i="13" s="1"/>
  <c r="AT186" i="13" s="1"/>
  <c r="J185" i="13"/>
  <c r="BK185" i="13" s="1"/>
  <c r="N185" i="13"/>
  <c r="L396" i="7"/>
  <c r="G296" i="12" s="1"/>
  <c r="BB185" i="13"/>
  <c r="AR186" i="13" s="1"/>
  <c r="BA185" i="13"/>
  <c r="BC185" i="13"/>
  <c r="AS186" i="13" s="1"/>
  <c r="AA186" i="13"/>
  <c r="J186" i="13" l="1"/>
  <c r="S186" i="13" s="1"/>
  <c r="AB187" i="13" s="1"/>
  <c r="S185" i="13"/>
  <c r="AB186" i="13" s="1"/>
  <c r="F396" i="7" s="1"/>
  <c r="M185" i="13"/>
  <c r="BD186" i="13"/>
  <c r="H296" i="12"/>
  <c r="I296" i="12" s="1"/>
  <c r="BE185" i="13"/>
  <c r="BH186" i="13"/>
  <c r="BF185" i="13"/>
  <c r="BI186" i="13"/>
  <c r="BN186" i="13" l="1"/>
  <c r="BO186" i="13"/>
  <c r="BP186" i="13"/>
  <c r="AW186" i="13"/>
  <c r="AK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AT187" i="13" l="1"/>
  <c r="BJ187" i="13" s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AR187" i="13" l="1"/>
  <c r="AS187" i="13"/>
  <c r="BI187" i="13" s="1"/>
  <c r="F397" i="7"/>
  <c r="J187" i="13"/>
  <c r="M187" i="13" s="1"/>
  <c r="P187" i="13" s="1"/>
  <c r="AW187" i="13"/>
  <c r="AK188" i="13" s="1"/>
  <c r="N186" i="13"/>
  <c r="BD187" i="13"/>
  <c r="BG187" i="13" s="1"/>
  <c r="H297" i="12"/>
  <c r="I297" i="12" s="1"/>
  <c r="BN187" i="13" l="1"/>
  <c r="BO187" i="13"/>
  <c r="BP187" i="13"/>
  <c r="AT188" i="13" s="1"/>
  <c r="S187" i="13"/>
  <c r="AB188" i="13" s="1"/>
  <c r="BB187" i="13"/>
  <c r="BE187" i="13" s="1"/>
  <c r="BH187" i="13"/>
  <c r="H187" i="13"/>
  <c r="Q187" i="13" s="1"/>
  <c r="Z188" i="13" s="1"/>
  <c r="AU187" i="13"/>
  <c r="AI188" i="13" s="1"/>
  <c r="BC187" i="13"/>
  <c r="BF187" i="13" s="1"/>
  <c r="BA187" i="13"/>
  <c r="J298" i="12"/>
  <c r="I398" i="7"/>
  <c r="K398" i="7"/>
  <c r="G398" i="7"/>
  <c r="H398" i="7"/>
  <c r="J398" i="7"/>
  <c r="I187" i="13"/>
  <c r="AV187" i="13"/>
  <c r="AJ188" i="13" s="1"/>
  <c r="BK187" i="13" l="1"/>
  <c r="AR188" i="13"/>
  <c r="AS188" i="13"/>
  <c r="BJ188" i="13"/>
  <c r="K187" i="13"/>
  <c r="BD188" i="13"/>
  <c r="BG188" i="13" s="1"/>
  <c r="L187" i="13"/>
  <c r="O187" i="13" s="1"/>
  <c r="R187" i="13"/>
  <c r="AA188" i="13" s="1"/>
  <c r="F398" i="7" s="1"/>
  <c r="AW188" i="13"/>
  <c r="AK189" i="13" s="1"/>
  <c r="J188" i="13"/>
  <c r="L398" i="7"/>
  <c r="G298" i="12" s="1"/>
  <c r="N187" i="13" l="1"/>
  <c r="H188" i="13"/>
  <c r="Q188" i="13" s="1"/>
  <c r="BH188" i="13"/>
  <c r="BI188" i="13"/>
  <c r="AU188" i="13"/>
  <c r="AI189" i="13" s="1"/>
  <c r="BB188" i="13"/>
  <c r="BE188" i="13" s="1"/>
  <c r="H298" i="12"/>
  <c r="I298" i="12" s="1"/>
  <c r="S188" i="13"/>
  <c r="AB189" i="13" s="1"/>
  <c r="M188" i="13"/>
  <c r="P188" i="13" s="1"/>
  <c r="AV188" i="13"/>
  <c r="AJ189" i="13" s="1"/>
  <c r="I188" i="13"/>
  <c r="BO188" i="13" l="1"/>
  <c r="BP188" i="13"/>
  <c r="AT189" i="13" s="1"/>
  <c r="BN188" i="13"/>
  <c r="AR189" i="13" s="1"/>
  <c r="K188" i="13"/>
  <c r="N188" i="13" s="1"/>
  <c r="BK188" i="13"/>
  <c r="Z189" i="13"/>
  <c r="BA188" i="13"/>
  <c r="BC188" i="13"/>
  <c r="BF188" i="13" s="1"/>
  <c r="R188" i="13"/>
  <c r="AA189" i="13" s="1"/>
  <c r="L188" i="13"/>
  <c r="O188" i="13" s="1"/>
  <c r="J299" i="12"/>
  <c r="G399" i="7"/>
  <c r="I399" i="7"/>
  <c r="K399" i="7"/>
  <c r="J399" i="7"/>
  <c r="H399" i="7"/>
  <c r="AS189" i="13" l="1"/>
  <c r="BI189" i="13" s="1"/>
  <c r="F399" i="7"/>
  <c r="I400" i="7" s="1"/>
  <c r="BJ189" i="13"/>
  <c r="L399" i="7"/>
  <c r="G299" i="12" s="1"/>
  <c r="I189" i="13" l="1"/>
  <c r="R189" i="13" s="1"/>
  <c r="AA190" i="13" s="1"/>
  <c r="AV189" i="13"/>
  <c r="AJ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BP189" i="13" l="1"/>
  <c r="BN189" i="13"/>
  <c r="BO189" i="13"/>
  <c r="AS190" i="13" s="1"/>
  <c r="L189" i="13"/>
  <c r="O189" i="13" s="1"/>
  <c r="BK189" i="13"/>
  <c r="Q189" i="13"/>
  <c r="Z190" i="13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BB189" i="13"/>
  <c r="BE189" i="13" s="1"/>
  <c r="BA189" i="13"/>
  <c r="AT190" i="13" l="1"/>
  <c r="F400" i="7"/>
  <c r="AR190" i="13"/>
  <c r="BN190" i="13"/>
  <c r="BO190" i="13"/>
  <c r="BP190" i="13"/>
  <c r="AW190" i="13"/>
  <c r="AK191" i="13" s="1"/>
  <c r="BI190" i="13"/>
  <c r="BD190" i="13"/>
  <c r="J301" i="12"/>
  <c r="I190" i="13"/>
  <c r="AV190" i="13"/>
  <c r="AJ191" i="13" s="1"/>
  <c r="AT191" i="13" l="1"/>
  <c r="J190" i="13"/>
  <c r="S190" i="13" s="1"/>
  <c r="AB191" i="13" s="1"/>
  <c r="BJ190" i="13"/>
  <c r="BG190" i="13"/>
  <c r="J401" i="7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L190" i="13"/>
  <c r="O190" i="13" s="1"/>
  <c r="R190" i="13"/>
  <c r="AA191" i="13" s="1"/>
  <c r="AS191" i="13" l="1"/>
  <c r="AV191" i="13" s="1"/>
  <c r="AJ192" i="13" s="1"/>
  <c r="M190" i="13"/>
  <c r="P190" i="13" s="1"/>
  <c r="L401" i="7"/>
  <c r="G301" i="12" s="1"/>
  <c r="H301" i="12" s="1"/>
  <c r="I301" i="12" s="1"/>
  <c r="AW191" i="13"/>
  <c r="AK192" i="13" s="1"/>
  <c r="BJ191" i="13"/>
  <c r="BK190" i="13"/>
  <c r="K190" i="13"/>
  <c r="J191" i="13"/>
  <c r="M191" i="13" s="1"/>
  <c r="Z191" i="13"/>
  <c r="F401" i="7" s="1"/>
  <c r="BB190" i="13"/>
  <c r="AR191" i="13" s="1"/>
  <c r="BA190" i="13"/>
  <c r="BN191" i="13" l="1"/>
  <c r="BO191" i="13"/>
  <c r="BP191" i="13"/>
  <c r="P191" i="13"/>
  <c r="I191" i="13"/>
  <c r="L191" i="13" s="1"/>
  <c r="O191" i="13" s="1"/>
  <c r="BI191" i="13"/>
  <c r="N190" i="13"/>
  <c r="S191" i="13"/>
  <c r="J302" i="12"/>
  <c r="G402" i="7"/>
  <c r="I402" i="7"/>
  <c r="K402" i="7"/>
  <c r="H402" i="7"/>
  <c r="J402" i="7"/>
  <c r="BC191" i="13"/>
  <c r="BF191" i="13" s="1"/>
  <c r="BE190" i="13"/>
  <c r="BH191" i="13"/>
  <c r="AS192" i="13" l="1"/>
  <c r="R191" i="13"/>
  <c r="AA192" i="13" s="1"/>
  <c r="BD191" i="13"/>
  <c r="AT192" i="13" s="1"/>
  <c r="AB192" i="13"/>
  <c r="L402" i="7"/>
  <c r="G302" i="12" s="1"/>
  <c r="H191" i="13"/>
  <c r="AU191" i="13"/>
  <c r="AI192" i="13" s="1"/>
  <c r="BG191" i="13" l="1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B191" i="13"/>
  <c r="BE191" i="13" s="1"/>
  <c r="BA191" i="13"/>
  <c r="H302" i="12"/>
  <c r="I302" i="12" s="1"/>
  <c r="AR192" i="13" l="1"/>
  <c r="BO192" i="13"/>
  <c r="BP192" i="13"/>
  <c r="BN192" i="13"/>
  <c r="AW192" i="13"/>
  <c r="AK193" i="13" s="1"/>
  <c r="J192" i="13"/>
  <c r="S192" i="13" s="1"/>
  <c r="N191" i="13"/>
  <c r="L192" i="13"/>
  <c r="O192" i="13" s="1"/>
  <c r="BC192" i="13"/>
  <c r="AS193" i="13"/>
  <c r="J303" i="12"/>
  <c r="AA193" i="13"/>
  <c r="BI193" i="13" l="1"/>
  <c r="M192" i="13"/>
  <c r="P192" i="13" s="1"/>
  <c r="H192" i="13"/>
  <c r="K192" i="13" s="1"/>
  <c r="BH192" i="13"/>
  <c r="AU192" i="13"/>
  <c r="AI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F192" i="13"/>
  <c r="AT193" i="13" l="1"/>
  <c r="AR193" i="13"/>
  <c r="BJ193" i="13"/>
  <c r="Q192" i="13"/>
  <c r="Z193" i="13" s="1"/>
  <c r="F403" i="7" s="1"/>
  <c r="N192" i="13"/>
  <c r="BK192" i="13"/>
  <c r="BD193" i="13"/>
  <c r="AV193" i="13"/>
  <c r="AJ194" i="13" s="1"/>
  <c r="I193" i="13"/>
  <c r="L403" i="7"/>
  <c r="G303" i="12" s="1"/>
  <c r="BH193" i="13" l="1"/>
  <c r="AW193" i="13"/>
  <c r="AK194" i="13" s="1"/>
  <c r="J193" i="13"/>
  <c r="BG193" i="13"/>
  <c r="H303" i="12"/>
  <c r="I303" i="12" s="1"/>
  <c r="AU193" i="13"/>
  <c r="AI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BP193" i="13" l="1"/>
  <c r="AT194" i="13" s="1"/>
  <c r="BN193" i="13"/>
  <c r="AR194" i="13" s="1"/>
  <c r="BO193" i="13"/>
  <c r="AS194" i="13" s="1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BK193" i="13"/>
  <c r="F404" i="7" l="1"/>
  <c r="BI194" i="13"/>
  <c r="BH194" i="13"/>
  <c r="L404" i="7"/>
  <c r="G304" i="12" s="1"/>
  <c r="H304" i="12" s="1"/>
  <c r="I304" i="12" s="1"/>
  <c r="N193" i="13"/>
  <c r="AV194" i="13"/>
  <c r="AJ195" i="13" s="1"/>
  <c r="I194" i="13"/>
  <c r="AU194" i="13"/>
  <c r="AI195" i="13" s="1"/>
  <c r="H194" i="13"/>
  <c r="BN194" i="13" l="1"/>
  <c r="BO194" i="13"/>
  <c r="BP194" i="13"/>
  <c r="J305" i="12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L194" i="13"/>
  <c r="O194" i="13" s="1"/>
  <c r="R194" i="13"/>
  <c r="AA195" i="13" s="1"/>
  <c r="BA194" i="13"/>
  <c r="BB194" i="13"/>
  <c r="BE194" i="13" s="1"/>
  <c r="AS195" i="13" l="1"/>
  <c r="AR195" i="13"/>
  <c r="AT195" i="13"/>
  <c r="N194" i="13"/>
  <c r="BG194" i="13"/>
  <c r="S194" i="13"/>
  <c r="AB195" i="13" s="1"/>
  <c r="F405" i="7" s="1"/>
  <c r="M194" i="13"/>
  <c r="P194" i="13" s="1"/>
  <c r="BK194" i="13"/>
  <c r="L405" i="7"/>
  <c r="G305" i="12" s="1"/>
  <c r="BJ195" i="13" l="1"/>
  <c r="J195" i="13"/>
  <c r="H195" i="13"/>
  <c r="K195" i="13" s="1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BN195" i="13" l="1"/>
  <c r="BO195" i="13"/>
  <c r="BP195" i="13"/>
  <c r="AT196" i="13" s="1"/>
  <c r="S195" i="13"/>
  <c r="AB196" i="13" s="1"/>
  <c r="M195" i="13"/>
  <c r="P195" i="13" s="1"/>
  <c r="BK195" i="13"/>
  <c r="L195" i="13"/>
  <c r="O195" i="13" s="1"/>
  <c r="N195" i="13"/>
  <c r="Q195" i="13"/>
  <c r="Z196" i="13" s="1"/>
  <c r="BA195" i="13"/>
  <c r="BB195" i="13"/>
  <c r="BC195" i="13"/>
  <c r="AA196" i="13"/>
  <c r="J306" i="12"/>
  <c r="L406" i="7"/>
  <c r="G306" i="12" s="1"/>
  <c r="AS196" i="13" l="1"/>
  <c r="AR196" i="13"/>
  <c r="BH196" i="13" s="1"/>
  <c r="F406" i="7"/>
  <c r="BJ196" i="13"/>
  <c r="BF195" i="13"/>
  <c r="BI196" i="13"/>
  <c r="H306" i="12"/>
  <c r="I306" i="12" s="1"/>
  <c r="BE195" i="13"/>
  <c r="BO196" i="13" l="1"/>
  <c r="BP196" i="13"/>
  <c r="BN196" i="13"/>
  <c r="BD196" i="13"/>
  <c r="BG196" i="13" s="1"/>
  <c r="BC196" i="13"/>
  <c r="BF196" i="13" s="1"/>
  <c r="I196" i="13"/>
  <c r="AV196" i="13"/>
  <c r="AJ197" i="13" s="1"/>
  <c r="H407" i="7"/>
  <c r="J407" i="7"/>
  <c r="G407" i="7"/>
  <c r="I407" i="7"/>
  <c r="K407" i="7"/>
  <c r="J307" i="12"/>
  <c r="AW196" i="13"/>
  <c r="AK197" i="13" s="1"/>
  <c r="J196" i="13"/>
  <c r="AU196" i="13"/>
  <c r="AI197" i="13" s="1"/>
  <c r="H196" i="13"/>
  <c r="AT197" i="13" l="1"/>
  <c r="J197" i="13" s="1"/>
  <c r="AS197" i="13"/>
  <c r="Q196" i="13"/>
  <c r="Z197" i="13" s="1"/>
  <c r="K196" i="13"/>
  <c r="BK196" i="13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AR197" i="13" l="1"/>
  <c r="BH197" i="13" s="1"/>
  <c r="F407" i="7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S197" i="13"/>
  <c r="AB198" i="13" s="1"/>
  <c r="M197" i="13"/>
  <c r="P197" i="13" s="1"/>
  <c r="BP197" i="13" l="1"/>
  <c r="BN197" i="13"/>
  <c r="BO197" i="13"/>
  <c r="L197" i="13"/>
  <c r="O197" i="13" s="1"/>
  <c r="BD197" i="13"/>
  <c r="BG197" i="13" s="1"/>
  <c r="H197" i="13"/>
  <c r="AU197" i="13"/>
  <c r="AI198" i="13" s="1"/>
  <c r="BA197" i="13"/>
  <c r="BB197" i="13"/>
  <c r="BE197" i="13" s="1"/>
  <c r="I408" i="7"/>
  <c r="K408" i="7"/>
  <c r="G408" i="7"/>
  <c r="H408" i="7"/>
  <c r="J408" i="7"/>
  <c r="BC197" i="13"/>
  <c r="J308" i="12"/>
  <c r="AS198" i="13" l="1"/>
  <c r="AT198" i="13"/>
  <c r="AR198" i="13"/>
  <c r="BF197" i="13"/>
  <c r="L408" i="7"/>
  <c r="G308" i="12" s="1"/>
  <c r="K197" i="13"/>
  <c r="BK197" i="13"/>
  <c r="Q197" i="13"/>
  <c r="Z198" i="13" s="1"/>
  <c r="F408" i="7" s="1"/>
  <c r="N197" i="13" l="1"/>
  <c r="AU198" i="13"/>
  <c r="AI199" i="13" s="1"/>
  <c r="BH198" i="13"/>
  <c r="AW198" i="13"/>
  <c r="AK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BN198" i="13" l="1"/>
  <c r="BO198" i="13"/>
  <c r="BP198" i="13"/>
  <c r="AT199" i="13" s="1"/>
  <c r="N198" i="13"/>
  <c r="M198" i="13"/>
  <c r="P198" i="13" s="1"/>
  <c r="BK198" i="13"/>
  <c r="Q198" i="13"/>
  <c r="Z199" i="13" s="1"/>
  <c r="G409" i="7"/>
  <c r="K409" i="7"/>
  <c r="H409" i="7"/>
  <c r="I409" i="7"/>
  <c r="J409" i="7"/>
  <c r="BC198" i="13"/>
  <c r="R198" i="13"/>
  <c r="AA199" i="13" s="1"/>
  <c r="L198" i="13"/>
  <c r="O198" i="13" s="1"/>
  <c r="BB198" i="13"/>
  <c r="BA198" i="13"/>
  <c r="J309" i="12"/>
  <c r="AR199" i="13" l="1"/>
  <c r="BH199" i="13" s="1"/>
  <c r="AS199" i="13"/>
  <c r="F409" i="7"/>
  <c r="BJ199" i="13"/>
  <c r="BF198" i="13"/>
  <c r="L409" i="7"/>
  <c r="G309" i="12" s="1"/>
  <c r="J199" i="13"/>
  <c r="AW199" i="13"/>
  <c r="AK200" i="13" s="1"/>
  <c r="BE198" i="13"/>
  <c r="I410" i="7" l="1"/>
  <c r="BC199" i="13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I199" i="13"/>
  <c r="BF199" i="13"/>
  <c r="BB199" i="13"/>
  <c r="BE199" i="13" s="1"/>
  <c r="BA199" i="13"/>
  <c r="AU199" i="13"/>
  <c r="AI200" i="13" s="1"/>
  <c r="H199" i="13"/>
  <c r="BN199" i="13" l="1"/>
  <c r="AR200" i="13" s="1"/>
  <c r="BO199" i="13"/>
  <c r="AS200" i="13" s="1"/>
  <c r="BP199" i="13"/>
  <c r="AT200" i="13" s="1"/>
  <c r="L410" i="7"/>
  <c r="G310" i="12" s="1"/>
  <c r="H310" i="12" s="1"/>
  <c r="I310" i="12" s="1"/>
  <c r="J310" i="12"/>
  <c r="BK199" i="13"/>
  <c r="K199" i="13"/>
  <c r="Q199" i="13"/>
  <c r="Z200" i="13" s="1"/>
  <c r="L199" i="13"/>
  <c r="O199" i="13" s="1"/>
  <c r="R199" i="13"/>
  <c r="AA200" i="13" s="1"/>
  <c r="BO200" i="13" l="1"/>
  <c r="BP200" i="13"/>
  <c r="BN200" i="13"/>
  <c r="F410" i="7"/>
  <c r="BJ200" i="13"/>
  <c r="N199" i="13"/>
  <c r="BI200" i="13"/>
  <c r="BH200" i="13"/>
  <c r="BD200" i="13"/>
  <c r="BG200" i="13" s="1"/>
  <c r="AU200" i="13"/>
  <c r="AI201" i="13" s="1"/>
  <c r="H200" i="13"/>
  <c r="I200" i="13"/>
  <c r="J200" i="13"/>
  <c r="AW200" i="13"/>
  <c r="AK201" i="13" s="1"/>
  <c r="J311" i="12"/>
  <c r="AV200" i="13"/>
  <c r="AJ201" i="13" s="1"/>
  <c r="AT201" i="13" l="1"/>
  <c r="BC200" i="13"/>
  <c r="BF200" i="13" s="1"/>
  <c r="S200" i="13"/>
  <c r="AB201" i="13" s="1"/>
  <c r="M200" i="13"/>
  <c r="P200" i="13" s="1"/>
  <c r="R200" i="13"/>
  <c r="AA201" i="13" s="1"/>
  <c r="L200" i="13"/>
  <c r="O200" i="13" s="1"/>
  <c r="BB200" i="13"/>
  <c r="BE200" i="13" s="1"/>
  <c r="BA200" i="13"/>
  <c r="I411" i="7"/>
  <c r="J411" i="7"/>
  <c r="H411" i="7"/>
  <c r="K411" i="7"/>
  <c r="G411" i="7"/>
  <c r="Q200" i="13"/>
  <c r="Z201" i="13" s="1"/>
  <c r="BK200" i="13"/>
  <c r="K200" i="13"/>
  <c r="AS201" i="13" l="1"/>
  <c r="F411" i="7"/>
  <c r="H412" i="7" s="1"/>
  <c r="AR201" i="13"/>
  <c r="BH201" i="13" s="1"/>
  <c r="BI201" i="13"/>
  <c r="BJ201" i="13"/>
  <c r="N200" i="13"/>
  <c r="BD201" i="13"/>
  <c r="BG201" i="13" s="1"/>
  <c r="L411" i="7"/>
  <c r="G311" i="12" s="1"/>
  <c r="J201" i="13"/>
  <c r="AW201" i="13"/>
  <c r="AK202" i="13" s="1"/>
  <c r="AV201" i="13" l="1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BP201" i="13" l="1"/>
  <c r="AT202" i="13" s="1"/>
  <c r="BN201" i="13"/>
  <c r="BO201" i="13"/>
  <c r="AS202" i="13" s="1"/>
  <c r="L201" i="13"/>
  <c r="O201" i="13" s="1"/>
  <c r="L412" i="7"/>
  <c r="G312" i="12" s="1"/>
  <c r="H312" i="12" s="1"/>
  <c r="I312" i="12" s="1"/>
  <c r="J312" i="12"/>
  <c r="BK201" i="13"/>
  <c r="Q201" i="13"/>
  <c r="Z202" i="13" s="1"/>
  <c r="F412" i="7" s="1"/>
  <c r="K201" i="13"/>
  <c r="BA201" i="13"/>
  <c r="BB201" i="13"/>
  <c r="BE201" i="13" s="1"/>
  <c r="AR202" i="13" l="1"/>
  <c r="BH202" i="13" s="1"/>
  <c r="BN202" i="13"/>
  <c r="BO202" i="13"/>
  <c r="BP202" i="13"/>
  <c r="BJ202" i="13"/>
  <c r="BI202" i="13"/>
  <c r="N201" i="13"/>
  <c r="BC202" i="13"/>
  <c r="BF202" i="13" s="1"/>
  <c r="J202" i="13"/>
  <c r="AW202" i="13"/>
  <c r="AK203" i="13" s="1"/>
  <c r="I202" i="13"/>
  <c r="AV202" i="13"/>
  <c r="AJ203" i="13" s="1"/>
  <c r="J313" i="12"/>
  <c r="AS203" i="13" l="1"/>
  <c r="BD202" i="13"/>
  <c r="BG202" i="13" s="1"/>
  <c r="J413" i="7"/>
  <c r="K413" i="7"/>
  <c r="H413" i="7"/>
  <c r="I413" i="7"/>
  <c r="G413" i="7"/>
  <c r="M202" i="13"/>
  <c r="P202" i="13" s="1"/>
  <c r="S202" i="13"/>
  <c r="AB203" i="13" s="1"/>
  <c r="H202" i="13"/>
  <c r="AU202" i="13"/>
  <c r="AI203" i="13" s="1"/>
  <c r="AR203" i="13" s="1"/>
  <c r="BB202" i="13"/>
  <c r="BE202" i="13" s="1"/>
  <c r="BA202" i="13"/>
  <c r="R202" i="13"/>
  <c r="AA203" i="13" s="1"/>
  <c r="L202" i="13"/>
  <c r="O202" i="13" s="1"/>
  <c r="AT203" i="13" l="1"/>
  <c r="BJ203" i="13" s="1"/>
  <c r="I203" i="13"/>
  <c r="BI203" i="13"/>
  <c r="AV203" i="13"/>
  <c r="AJ204" i="13" s="1"/>
  <c r="L413" i="7"/>
  <c r="G313" i="12" s="1"/>
  <c r="Q202" i="13"/>
  <c r="Z203" i="13" s="1"/>
  <c r="F413" i="7" s="1"/>
  <c r="BK202" i="13"/>
  <c r="K202" i="13"/>
  <c r="BH203" i="13" l="1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BN203" i="13" l="1"/>
  <c r="BO203" i="13"/>
  <c r="BP203" i="13"/>
  <c r="S203" i="13"/>
  <c r="AB204" i="13" s="1"/>
  <c r="BD203" i="13"/>
  <c r="BG203" i="13" s="1"/>
  <c r="J414" i="7"/>
  <c r="G414" i="7"/>
  <c r="I414" i="7"/>
  <c r="K414" i="7"/>
  <c r="H414" i="7"/>
  <c r="J314" i="12"/>
  <c r="BC203" i="13"/>
  <c r="AA204" i="13"/>
  <c r="BB203" i="13"/>
  <c r="BE203" i="13" s="1"/>
  <c r="BA203" i="13"/>
  <c r="Q203" i="13"/>
  <c r="Z204" i="13" s="1"/>
  <c r="K203" i="13"/>
  <c r="BK203" i="13"/>
  <c r="AR204" i="13" l="1"/>
  <c r="AS204" i="13"/>
  <c r="AT204" i="13"/>
  <c r="J204" i="13" s="1"/>
  <c r="F414" i="7"/>
  <c r="N203" i="13"/>
  <c r="BF203" i="13"/>
  <c r="L414" i="7"/>
  <c r="G314" i="12" s="1"/>
  <c r="G415" i="7" l="1"/>
  <c r="BJ204" i="13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Q204" i="13"/>
  <c r="M204" i="13"/>
  <c r="P204" i="13" s="1"/>
  <c r="S204" i="13"/>
  <c r="AB205" i="13" s="1"/>
  <c r="AW204" i="13"/>
  <c r="AK205" i="13" s="1"/>
  <c r="H314" i="12"/>
  <c r="I314" i="12" s="1"/>
  <c r="AU204" i="13"/>
  <c r="AI205" i="13" s="1"/>
  <c r="BO204" i="13" l="1"/>
  <c r="BP204" i="13"/>
  <c r="AT205" i="13" s="1"/>
  <c r="BN204" i="13"/>
  <c r="R204" i="13"/>
  <c r="AA205" i="13" s="1"/>
  <c r="N204" i="13"/>
  <c r="BK204" i="13"/>
  <c r="BC204" i="13"/>
  <c r="BF204" i="13" s="1"/>
  <c r="L415" i="7"/>
  <c r="G315" i="12" s="1"/>
  <c r="BB204" i="13"/>
  <c r="BE204" i="13" s="1"/>
  <c r="BA204" i="13"/>
  <c r="J315" i="12"/>
  <c r="Z205" i="13"/>
  <c r="AS205" i="13" l="1"/>
  <c r="BI205" i="13" s="1"/>
  <c r="AR205" i="13"/>
  <c r="BH205" i="13" s="1"/>
  <c r="F415" i="7"/>
  <c r="BJ205" i="13"/>
  <c r="BD205" i="13"/>
  <c r="BG205" i="13" s="1"/>
  <c r="H315" i="12"/>
  <c r="I315" i="12" s="1"/>
  <c r="AW205" i="13"/>
  <c r="AK206" i="13" s="1"/>
  <c r="J205" i="13"/>
  <c r="BP205" i="13" l="1"/>
  <c r="AT206" i="13" s="1"/>
  <c r="BO205" i="13"/>
  <c r="BN205" i="13"/>
  <c r="I205" i="13"/>
  <c r="L205" i="13" s="1"/>
  <c r="O205" i="13" s="1"/>
  <c r="AV205" i="13"/>
  <c r="AJ206" i="13" s="1"/>
  <c r="BC205" i="13"/>
  <c r="BF205" i="13" s="1"/>
  <c r="J316" i="12"/>
  <c r="M205" i="13"/>
  <c r="P205" i="13" s="1"/>
  <c r="S205" i="13"/>
  <c r="AB206" i="13" s="1"/>
  <c r="I416" i="7"/>
  <c r="G416" i="7"/>
  <c r="K416" i="7"/>
  <c r="H416" i="7"/>
  <c r="J416" i="7"/>
  <c r="H205" i="13"/>
  <c r="AU205" i="13"/>
  <c r="AI206" i="13" s="1"/>
  <c r="AS206" i="13" l="1"/>
  <c r="R205" i="13"/>
  <c r="AA206" i="13" s="1"/>
  <c r="BJ206" i="13"/>
  <c r="AW206" i="13"/>
  <c r="AK207" i="13" s="1"/>
  <c r="J206" i="13"/>
  <c r="BA205" i="13"/>
  <c r="BB205" i="13"/>
  <c r="BE205" i="13" s="1"/>
  <c r="L416" i="7"/>
  <c r="G316" i="12" s="1"/>
  <c r="Q205" i="13"/>
  <c r="Z206" i="13" s="1"/>
  <c r="F416" i="7" s="1"/>
  <c r="BK205" i="13"/>
  <c r="K205" i="13"/>
  <c r="AR206" i="13" l="1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BN206" i="13" l="1"/>
  <c r="BO206" i="13"/>
  <c r="BP206" i="13"/>
  <c r="R206" i="13"/>
  <c r="AA207" i="13" s="1"/>
  <c r="AU206" i="13"/>
  <c r="AI207" i="13" s="1"/>
  <c r="BH206" i="13"/>
  <c r="BD206" i="13"/>
  <c r="BG206" i="13" s="1"/>
  <c r="AB207" i="13"/>
  <c r="BC206" i="13"/>
  <c r="BF206" i="13" s="1"/>
  <c r="BA206" i="13"/>
  <c r="H206" i="13"/>
  <c r="Q206" i="13" s="1"/>
  <c r="Z207" i="13" s="1"/>
  <c r="J317" i="12"/>
  <c r="G417" i="7"/>
  <c r="I417" i="7"/>
  <c r="J417" i="7"/>
  <c r="K417" i="7"/>
  <c r="H417" i="7"/>
  <c r="AS207" i="13" l="1"/>
  <c r="I207" i="13" s="1"/>
  <c r="AT207" i="13"/>
  <c r="BJ207" i="13" s="1"/>
  <c r="F417" i="7"/>
  <c r="BK206" i="13"/>
  <c r="K206" i="13"/>
  <c r="N206" i="13" s="1"/>
  <c r="BD207" i="13"/>
  <c r="BB206" i="13"/>
  <c r="BE206" i="13" s="1"/>
  <c r="L417" i="7"/>
  <c r="G317" i="12" s="1"/>
  <c r="AR207" i="13" l="1"/>
  <c r="BH207" i="13" s="1"/>
  <c r="I418" i="7"/>
  <c r="J207" i="13"/>
  <c r="M207" i="13" s="1"/>
  <c r="P207" i="13" s="1"/>
  <c r="BG207" i="13"/>
  <c r="AW207" i="13"/>
  <c r="AK208" i="13" s="1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S207" i="13"/>
  <c r="AB208" i="13" s="1"/>
  <c r="R207" i="13"/>
  <c r="AA208" i="13" s="1"/>
  <c r="L207" i="13"/>
  <c r="O207" i="13" s="1"/>
  <c r="BN207" i="13" l="1"/>
  <c r="BO207" i="13"/>
  <c r="AS208" i="13" s="1"/>
  <c r="BP207" i="13"/>
  <c r="AT208" i="13" s="1"/>
  <c r="L418" i="7"/>
  <c r="G318" i="12" s="1"/>
  <c r="H318" i="12" s="1"/>
  <c r="I318" i="12" s="1"/>
  <c r="AU207" i="13"/>
  <c r="AI208" i="13" s="1"/>
  <c r="H207" i="13"/>
  <c r="BK207" i="13" s="1"/>
  <c r="BE207" i="13"/>
  <c r="J318" i="12"/>
  <c r="BO208" i="13" l="1"/>
  <c r="BP208" i="13"/>
  <c r="BN208" i="13"/>
  <c r="AR208" i="13"/>
  <c r="H208" i="13" s="1"/>
  <c r="BI208" i="13"/>
  <c r="BJ208" i="13"/>
  <c r="J319" i="12"/>
  <c r="Q207" i="13"/>
  <c r="Z208" i="13" s="1"/>
  <c r="F418" i="7" s="1"/>
  <c r="K207" i="13"/>
  <c r="N207" i="13" s="1"/>
  <c r="BD208" i="13"/>
  <c r="BG208" i="13" s="1"/>
  <c r="BC208" i="13"/>
  <c r="BF208" i="13" s="1"/>
  <c r="AV208" i="13"/>
  <c r="AJ209" i="13" s="1"/>
  <c r="I208" i="13"/>
  <c r="J208" i="13"/>
  <c r="AW208" i="13"/>
  <c r="AK209" i="13" s="1"/>
  <c r="AT209" i="13" l="1"/>
  <c r="AS209" i="13"/>
  <c r="AU208" i="13"/>
  <c r="AI209" i="13" s="1"/>
  <c r="BH208" i="13"/>
  <c r="BB208" i="13"/>
  <c r="BE208" i="13" s="1"/>
  <c r="BA208" i="13"/>
  <c r="Q208" i="13"/>
  <c r="Z209" i="13" s="1"/>
  <c r="K208" i="13"/>
  <c r="BK208" i="13"/>
  <c r="L208" i="13"/>
  <c r="O208" i="13" s="1"/>
  <c r="R208" i="13"/>
  <c r="AA209" i="13" s="1"/>
  <c r="S208" i="13"/>
  <c r="AB209" i="13" s="1"/>
  <c r="M208" i="13"/>
  <c r="P208" i="13" s="1"/>
  <c r="AR209" i="13" l="1"/>
  <c r="BH209" i="13" s="1"/>
  <c r="F419" i="7"/>
  <c r="K419" i="7"/>
  <c r="J419" i="7"/>
  <c r="I419" i="7"/>
  <c r="H419" i="7"/>
  <c r="BI209" i="13"/>
  <c r="G419" i="7"/>
  <c r="N208" i="13"/>
  <c r="BJ209" i="13"/>
  <c r="AV209" i="13"/>
  <c r="AJ210" i="13" s="1"/>
  <c r="I209" i="13"/>
  <c r="L209" i="13" s="1"/>
  <c r="O209" i="13" s="1"/>
  <c r="AW209" i="13"/>
  <c r="AK210" i="13" s="1"/>
  <c r="J209" i="13"/>
  <c r="L419" i="7" l="1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G420" i="7"/>
  <c r="I420" i="7"/>
  <c r="J420" i="7"/>
  <c r="K420" i="7"/>
  <c r="H420" i="7"/>
  <c r="BP209" i="13" l="1"/>
  <c r="AT210" i="13" s="1"/>
  <c r="BN209" i="13"/>
  <c r="AR210" i="13" s="1"/>
  <c r="BO209" i="13"/>
  <c r="AS210" i="13" s="1"/>
  <c r="BI210" i="13" s="1"/>
  <c r="J320" i="12"/>
  <c r="L420" i="7"/>
  <c r="G320" i="12" s="1"/>
  <c r="Q209" i="13"/>
  <c r="Z210" i="13" s="1"/>
  <c r="F420" i="7" s="1"/>
  <c r="K209" i="13"/>
  <c r="BK209" i="13"/>
  <c r="I210" i="13" l="1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BN210" i="13" l="1"/>
  <c r="BO210" i="13"/>
  <c r="BP210" i="13"/>
  <c r="L210" i="13"/>
  <c r="O210" i="13" s="1"/>
  <c r="N210" i="13"/>
  <c r="M210" i="13"/>
  <c r="P210" i="13" s="1"/>
  <c r="BK210" i="13"/>
  <c r="BD210" i="13"/>
  <c r="BG210" i="13" s="1"/>
  <c r="AA211" i="13"/>
  <c r="BC210" i="13"/>
  <c r="BF210" i="13" s="1"/>
  <c r="BA210" i="13"/>
  <c r="Q210" i="13"/>
  <c r="Z211" i="13" s="1"/>
  <c r="BB210" i="13"/>
  <c r="BE210" i="13" s="1"/>
  <c r="J421" i="7"/>
  <c r="I421" i="7"/>
  <c r="K421" i="7"/>
  <c r="H421" i="7"/>
  <c r="G421" i="7"/>
  <c r="J321" i="12"/>
  <c r="AS211" i="13" l="1"/>
  <c r="AT211" i="13"/>
  <c r="BJ211" i="13" s="1"/>
  <c r="AR211" i="13"/>
  <c r="AU211" i="13" s="1"/>
  <c r="AI212" i="13" s="1"/>
  <c r="F421" i="7"/>
  <c r="I422" i="7" s="1"/>
  <c r="I211" i="13"/>
  <c r="BC211" i="13"/>
  <c r="BD211" i="13"/>
  <c r="L421" i="7"/>
  <c r="G321" i="12" s="1"/>
  <c r="AV211" i="13" l="1"/>
  <c r="AJ212" i="13" s="1"/>
  <c r="BI211" i="13"/>
  <c r="BF211" i="13"/>
  <c r="J211" i="13"/>
  <c r="M211" i="13" s="1"/>
  <c r="P211" i="13" s="1"/>
  <c r="AW211" i="13"/>
  <c r="AK212" i="13" s="1"/>
  <c r="BG211" i="13"/>
  <c r="H211" i="13"/>
  <c r="BH211" i="13"/>
  <c r="BB211" i="13"/>
  <c r="BE211" i="13" s="1"/>
  <c r="G422" i="7"/>
  <c r="H422" i="7"/>
  <c r="K422" i="7"/>
  <c r="J422" i="7"/>
  <c r="H321" i="12"/>
  <c r="I321" i="12" s="1"/>
  <c r="K211" i="13"/>
  <c r="S211" i="13"/>
  <c r="AB212" i="13" s="1"/>
  <c r="R211" i="13"/>
  <c r="AA212" i="13" s="1"/>
  <c r="L211" i="13"/>
  <c r="O211" i="13" s="1"/>
  <c r="BA211" i="13"/>
  <c r="BN211" i="13" l="1"/>
  <c r="AR212" i="13" s="1"/>
  <c r="BO211" i="13"/>
  <c r="AS212" i="13" s="1"/>
  <c r="BP211" i="13"/>
  <c r="AT212" i="13" s="1"/>
  <c r="BK211" i="13"/>
  <c r="N211" i="13"/>
  <c r="Q211" i="13"/>
  <c r="Z212" i="13" s="1"/>
  <c r="F422" i="7" s="1"/>
  <c r="L422" i="7"/>
  <c r="G322" i="12" s="1"/>
  <c r="H322" i="12" s="1"/>
  <c r="I322" i="12" s="1"/>
  <c r="J322" i="12"/>
  <c r="BO212" i="13" l="1"/>
  <c r="BP212" i="13"/>
  <c r="BN212" i="13"/>
  <c r="BI212" i="13"/>
  <c r="BJ212" i="13"/>
  <c r="BH212" i="13"/>
  <c r="H212" i="13"/>
  <c r="AU212" i="13"/>
  <c r="AI213" i="13" s="1"/>
  <c r="AW212" i="13"/>
  <c r="AK213" i="13" s="1"/>
  <c r="J212" i="13"/>
  <c r="H423" i="7"/>
  <c r="I423" i="7"/>
  <c r="J423" i="7"/>
  <c r="G423" i="7"/>
  <c r="K423" i="7"/>
  <c r="J323" i="12"/>
  <c r="I212" i="13"/>
  <c r="AV212" i="13"/>
  <c r="AJ213" i="13" s="1"/>
  <c r="BD212" i="13" l="1"/>
  <c r="BG212" i="13" s="1"/>
  <c r="BC212" i="13"/>
  <c r="BF212" i="13" s="1"/>
  <c r="BK212" i="13"/>
  <c r="Q212" i="13"/>
  <c r="Z213" i="13" s="1"/>
  <c r="K212" i="13"/>
  <c r="S212" i="13"/>
  <c r="AB213" i="13" s="1"/>
  <c r="M212" i="13"/>
  <c r="P212" i="13" s="1"/>
  <c r="L212" i="13"/>
  <c r="O212" i="13" s="1"/>
  <c r="R212" i="13"/>
  <c r="AA213" i="13" s="1"/>
  <c r="L423" i="7"/>
  <c r="G323" i="12" s="1"/>
  <c r="BA212" i="13"/>
  <c r="BB212" i="13"/>
  <c r="BE212" i="13" s="1"/>
  <c r="AT213" i="13" l="1"/>
  <c r="AR213" i="13"/>
  <c r="AS213" i="13"/>
  <c r="BI213" i="13" s="1"/>
  <c r="F423" i="7"/>
  <c r="BJ213" i="13"/>
  <c r="N212" i="13"/>
  <c r="BD213" i="13"/>
  <c r="BA213" i="13"/>
  <c r="H323" i="12"/>
  <c r="I323" i="12" s="1"/>
  <c r="BP213" i="13" l="1"/>
  <c r="BN213" i="13"/>
  <c r="BO213" i="13"/>
  <c r="I213" i="13"/>
  <c r="R213" i="13" s="1"/>
  <c r="AA214" i="13" s="1"/>
  <c r="AV213" i="13"/>
  <c r="AJ214" i="13" s="1"/>
  <c r="BG213" i="13"/>
  <c r="J213" i="13"/>
  <c r="AW213" i="13"/>
  <c r="AK214" i="13" s="1"/>
  <c r="AU213" i="13"/>
  <c r="AI214" i="13" s="1"/>
  <c r="BH213" i="13"/>
  <c r="BC213" i="13"/>
  <c r="BF213" i="13" s="1"/>
  <c r="H213" i="13"/>
  <c r="Q213" i="13" s="1"/>
  <c r="Z214" i="13" s="1"/>
  <c r="BB213" i="13"/>
  <c r="BE213" i="13" s="1"/>
  <c r="J324" i="12"/>
  <c r="H424" i="7"/>
  <c r="G424" i="7"/>
  <c r="J424" i="7"/>
  <c r="K424" i="7"/>
  <c r="I424" i="7"/>
  <c r="AT214" i="13" l="1"/>
  <c r="AR214" i="13"/>
  <c r="BH214" i="13" s="1"/>
  <c r="AS214" i="13"/>
  <c r="I214" i="13" s="1"/>
  <c r="L213" i="13"/>
  <c r="O213" i="13" s="1"/>
  <c r="S213" i="13"/>
  <c r="AB214" i="13" s="1"/>
  <c r="F424" i="7" s="1"/>
  <c r="M213" i="13"/>
  <c r="P213" i="13" s="1"/>
  <c r="BK213" i="13"/>
  <c r="K213" i="13"/>
  <c r="L424" i="7"/>
  <c r="G324" i="12" s="1"/>
  <c r="G425" i="7" l="1"/>
  <c r="AV214" i="13"/>
  <c r="AJ215" i="13" s="1"/>
  <c r="BI214" i="13"/>
  <c r="BJ214" i="13"/>
  <c r="AW214" i="13"/>
  <c r="AK215" i="13" s="1"/>
  <c r="J214" i="13"/>
  <c r="S214" i="13" s="1"/>
  <c r="AB215" i="13" s="1"/>
  <c r="N213" i="13"/>
  <c r="K425" i="7"/>
  <c r="I425" i="7"/>
  <c r="J425" i="7"/>
  <c r="AU214" i="13"/>
  <c r="AI215" i="13" s="1"/>
  <c r="H214" i="13"/>
  <c r="Q214" i="13" s="1"/>
  <c r="H324" i="12"/>
  <c r="I324" i="12" s="1"/>
  <c r="R214" i="13"/>
  <c r="L214" i="13"/>
  <c r="O214" i="13" s="1"/>
  <c r="H425" i="7"/>
  <c r="BN214" i="13" l="1"/>
  <c r="BO214" i="13"/>
  <c r="BP214" i="13"/>
  <c r="M214" i="13"/>
  <c r="P214" i="13" s="1"/>
  <c r="BC214" i="13"/>
  <c r="BF214" i="13" s="1"/>
  <c r="BD214" i="13"/>
  <c r="BG214" i="13" s="1"/>
  <c r="L425" i="7"/>
  <c r="G325" i="12" s="1"/>
  <c r="AA215" i="13"/>
  <c r="BA214" i="13"/>
  <c r="K214" i="13"/>
  <c r="BB214" i="13"/>
  <c r="BE214" i="13" s="1"/>
  <c r="BK214" i="13"/>
  <c r="Z215" i="13"/>
  <c r="J325" i="12"/>
  <c r="AT215" i="13" l="1"/>
  <c r="AR215" i="13"/>
  <c r="AS215" i="13"/>
  <c r="AV215" i="13" s="1"/>
  <c r="AJ216" i="13" s="1"/>
  <c r="F425" i="7"/>
  <c r="BJ215" i="13"/>
  <c r="N214" i="13"/>
  <c r="BD215" i="13"/>
  <c r="H325" i="12"/>
  <c r="I325" i="12" s="1"/>
  <c r="BC215" i="13"/>
  <c r="J326" i="12" l="1"/>
  <c r="BN215" i="13"/>
  <c r="BO215" i="13"/>
  <c r="AS216" i="13" s="1"/>
  <c r="BP215" i="13"/>
  <c r="J426" i="7"/>
  <c r="J215" i="13"/>
  <c r="M215" i="13" s="1"/>
  <c r="P215" i="13" s="1"/>
  <c r="K426" i="7"/>
  <c r="G426" i="7"/>
  <c r="H426" i="7"/>
  <c r="I426" i="7"/>
  <c r="BG215" i="13"/>
  <c r="AW215" i="13"/>
  <c r="AK216" i="13" s="1"/>
  <c r="AT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AW216" i="13" l="1"/>
  <c r="AK217" i="13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A215" i="13"/>
  <c r="BB215" i="13"/>
  <c r="AR216" i="13" s="1"/>
  <c r="Q215" i="13"/>
  <c r="Z216" i="13" s="1"/>
  <c r="F426" i="7" s="1"/>
  <c r="I216" i="13"/>
  <c r="AV216" i="13"/>
  <c r="AJ217" i="13" s="1"/>
  <c r="BO216" i="13" l="1"/>
  <c r="BP216" i="13"/>
  <c r="BN216" i="13"/>
  <c r="J216" i="13"/>
  <c r="S216" i="13" s="1"/>
  <c r="BJ216" i="13"/>
  <c r="J327" i="12"/>
  <c r="BE215" i="13"/>
  <c r="BH216" i="13"/>
  <c r="J427" i="7"/>
  <c r="K427" i="7"/>
  <c r="I427" i="7"/>
  <c r="G427" i="7"/>
  <c r="H427" i="7"/>
  <c r="L216" i="13"/>
  <c r="O216" i="13" s="1"/>
  <c r="R216" i="13"/>
  <c r="M216" i="13" l="1"/>
  <c r="P216" i="13" s="1"/>
  <c r="BD216" i="13"/>
  <c r="AT217" i="13" s="1"/>
  <c r="BC216" i="13"/>
  <c r="AS217" i="13" s="1"/>
  <c r="AA217" i="13"/>
  <c r="AB217" i="13"/>
  <c r="AU216" i="13"/>
  <c r="AI217" i="13" s="1"/>
  <c r="H216" i="13"/>
  <c r="L427" i="7"/>
  <c r="G327" i="12" s="1"/>
  <c r="BG216" i="13" l="1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H327" i="12"/>
  <c r="I327" i="12" s="1"/>
  <c r="AR217" i="13" l="1"/>
  <c r="AU217" i="13" s="1"/>
  <c r="AI218" i="13" s="1"/>
  <c r="BP217" i="13"/>
  <c r="BN217" i="13"/>
  <c r="BO217" i="13"/>
  <c r="N216" i="13"/>
  <c r="J217" i="13"/>
  <c r="AW217" i="13"/>
  <c r="AK218" i="13" s="1"/>
  <c r="AV217" i="13"/>
  <c r="AJ218" i="13" s="1"/>
  <c r="I217" i="13"/>
  <c r="J328" i="12"/>
  <c r="BB217" i="13"/>
  <c r="BA217" i="13"/>
  <c r="AR218" i="13" l="1"/>
  <c r="BE217" i="13"/>
  <c r="BH217" i="13"/>
  <c r="H217" i="13"/>
  <c r="BK217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AT218" i="13" l="1"/>
  <c r="BJ218" i="13" s="1"/>
  <c r="AS218" i="13"/>
  <c r="I218" i="13" s="1"/>
  <c r="K217" i="13"/>
  <c r="Q217" i="13"/>
  <c r="Z218" i="13" s="1"/>
  <c r="F428" i="7" s="1"/>
  <c r="H218" i="13"/>
  <c r="K218" i="13" s="1"/>
  <c r="L428" i="7"/>
  <c r="G328" i="12" s="1"/>
  <c r="AU218" i="13"/>
  <c r="AI219" i="13" s="1"/>
  <c r="BI218" i="13" l="1"/>
  <c r="AV218" i="13"/>
  <c r="AJ219" i="13" s="1"/>
  <c r="N217" i="13"/>
  <c r="BH218" i="13"/>
  <c r="R218" i="13"/>
  <c r="L218" i="13"/>
  <c r="O218" i="13" s="1"/>
  <c r="N218" i="13"/>
  <c r="Q218" i="13"/>
  <c r="AW218" i="13"/>
  <c r="AK219" i="13" s="1"/>
  <c r="J218" i="13"/>
  <c r="H328" i="12"/>
  <c r="I328" i="12" s="1"/>
  <c r="BN218" i="13" l="1"/>
  <c r="BO218" i="13"/>
  <c r="BP218" i="13"/>
  <c r="J429" i="7"/>
  <c r="K429" i="7"/>
  <c r="G429" i="7"/>
  <c r="I429" i="7"/>
  <c r="H429" i="7"/>
  <c r="M218" i="13"/>
  <c r="BK218" i="13"/>
  <c r="S218" i="13"/>
  <c r="AB219" i="13" s="1"/>
  <c r="J329" i="12"/>
  <c r="L429" i="7" l="1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BF218" i="13" s="1"/>
  <c r="AA219" i="13"/>
  <c r="AS219" i="13" l="1"/>
  <c r="BI219" i="13" s="1"/>
  <c r="F429" i="7"/>
  <c r="BN219" i="13"/>
  <c r="BO219" i="13"/>
  <c r="BP219" i="13"/>
  <c r="BG218" i="13"/>
  <c r="BJ219" i="13"/>
  <c r="J330" i="12"/>
  <c r="BE218" i="13"/>
  <c r="BH219" i="13"/>
  <c r="AW219" i="13" l="1"/>
  <c r="AK220" i="13" s="1"/>
  <c r="J219" i="13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M219" i="13" l="1"/>
  <c r="P219" i="13" s="1"/>
  <c r="L219" i="13"/>
  <c r="O219" i="13" s="1"/>
  <c r="R219" i="13"/>
  <c r="L430" i="7"/>
  <c r="G330" i="12" s="1"/>
  <c r="Q219" i="13"/>
  <c r="K219" i="13"/>
  <c r="BK219" i="13"/>
  <c r="N219" i="13" l="1"/>
  <c r="H330" i="12"/>
  <c r="I330" i="12" s="1"/>
  <c r="BO220" i="13" l="1"/>
  <c r="BP220" i="13"/>
  <c r="BN220" i="13"/>
  <c r="J331" i="12"/>
  <c r="BD219" i="13" l="1"/>
  <c r="AT220" i="13" s="1"/>
  <c r="AB220" i="13"/>
  <c r="BD220" i="13"/>
  <c r="Z220" i="13"/>
  <c r="BB219" i="13"/>
  <c r="AR220" i="13" s="1"/>
  <c r="BC219" i="13"/>
  <c r="AS220" i="13" s="1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A219" i="13"/>
  <c r="F430" i="7" l="1"/>
  <c r="BF220" i="13"/>
  <c r="BF219" i="13"/>
  <c r="BE219" i="13"/>
  <c r="BG219" i="13"/>
  <c r="BG220" i="13"/>
  <c r="BH220" i="13"/>
  <c r="BA220" i="13"/>
  <c r="J220" i="13"/>
  <c r="BJ220" i="13"/>
  <c r="BE220" i="13"/>
  <c r="BI220" i="13"/>
  <c r="I220" i="13"/>
  <c r="AV220" i="13"/>
  <c r="AJ221" i="13" s="1"/>
  <c r="AS221" i="13" s="1"/>
  <c r="AU220" i="13"/>
  <c r="AI221" i="13" s="1"/>
  <c r="AR221" i="13" s="1"/>
  <c r="H220" i="13"/>
  <c r="AW220" i="13"/>
  <c r="AK221" i="13" s="1"/>
  <c r="AT221" i="13" s="1"/>
  <c r="I431" i="7" l="1"/>
  <c r="J431" i="7"/>
  <c r="H431" i="7"/>
  <c r="G431" i="7"/>
  <c r="K431" i="7"/>
  <c r="S220" i="13"/>
  <c r="AB221" i="13" s="1"/>
  <c r="M220" i="13"/>
  <c r="P220" i="13" s="1"/>
  <c r="Q220" i="13"/>
  <c r="Z221" i="13" s="1"/>
  <c r="K220" i="13"/>
  <c r="BK220" i="13"/>
  <c r="R220" i="13"/>
  <c r="AA221" i="13" s="1"/>
  <c r="L220" i="13"/>
  <c r="O220" i="13" s="1"/>
  <c r="F431" i="7" l="1"/>
  <c r="BI221" i="13"/>
  <c r="L431" i="7"/>
  <c r="G331" i="12" s="1"/>
  <c r="H331" i="12" s="1"/>
  <c r="I331" i="12" s="1"/>
  <c r="BH221" i="13"/>
  <c r="BJ221" i="13"/>
  <c r="N220" i="13"/>
  <c r="H221" i="13"/>
  <c r="AU221" i="13"/>
  <c r="AI222" i="13" s="1"/>
  <c r="BE221" i="13"/>
  <c r="BA221" i="13"/>
  <c r="AV221" i="13"/>
  <c r="AJ222" i="13" s="1"/>
  <c r="I221" i="13"/>
  <c r="BF221" i="13"/>
  <c r="AW221" i="13"/>
  <c r="AK222" i="13" s="1"/>
  <c r="J221" i="13"/>
  <c r="BG221" i="13"/>
  <c r="BP221" i="13" l="1"/>
  <c r="AT222" i="13" s="1"/>
  <c r="BN221" i="13"/>
  <c r="AR222" i="13" s="1"/>
  <c r="BO221" i="13"/>
  <c r="AS222" i="13" s="1"/>
  <c r="H432" i="7"/>
  <c r="I432" i="7"/>
  <c r="J432" i="7"/>
  <c r="K432" i="7"/>
  <c r="G432" i="7"/>
  <c r="R221" i="13"/>
  <c r="AA222" i="13" s="1"/>
  <c r="L221" i="13"/>
  <c r="O221" i="13" s="1"/>
  <c r="Q221" i="13"/>
  <c r="Z222" i="13" s="1"/>
  <c r="BK221" i="13"/>
  <c r="K221" i="13"/>
  <c r="S221" i="13"/>
  <c r="AB222" i="13" s="1"/>
  <c r="M221" i="13"/>
  <c r="P221" i="13" s="1"/>
  <c r="J332" i="12"/>
  <c r="F432" i="7" l="1"/>
  <c r="BI222" i="13"/>
  <c r="BH222" i="13"/>
  <c r="BJ222" i="13"/>
  <c r="N221" i="13"/>
  <c r="AW222" i="13"/>
  <c r="AK223" i="13" s="1"/>
  <c r="J222" i="13"/>
  <c r="BG222" i="13"/>
  <c r="L432" i="7"/>
  <c r="G332" i="12" s="1"/>
  <c r="I222" i="13"/>
  <c r="AV222" i="13"/>
  <c r="AJ223" i="13" s="1"/>
  <c r="BF222" i="13"/>
  <c r="BA222" i="13"/>
  <c r="H222" i="13"/>
  <c r="AU222" i="13"/>
  <c r="AI223" i="13" s="1"/>
  <c r="BE222" i="13"/>
  <c r="K433" i="7" l="1"/>
  <c r="I433" i="7"/>
  <c r="R222" i="13"/>
  <c r="AA223" i="13" s="1"/>
  <c r="L222" i="13"/>
  <c r="O222" i="13" s="1"/>
  <c r="H332" i="12"/>
  <c r="I332" i="12" s="1"/>
  <c r="Q222" i="13"/>
  <c r="Z223" i="13" s="1"/>
  <c r="BK222" i="13"/>
  <c r="K222" i="13"/>
  <c r="S222" i="13"/>
  <c r="AB223" i="13" s="1"/>
  <c r="M222" i="13"/>
  <c r="P222" i="13" s="1"/>
  <c r="J433" i="7"/>
  <c r="G433" i="7"/>
  <c r="H433" i="7"/>
  <c r="BN222" i="13" l="1"/>
  <c r="AR223" i="13" s="1"/>
  <c r="BO222" i="13"/>
  <c r="AS223" i="13" s="1"/>
  <c r="BP222" i="13"/>
  <c r="F433" i="7"/>
  <c r="N222" i="13"/>
  <c r="BA223" i="13"/>
  <c r="AT223" i="13"/>
  <c r="J333" i="12"/>
  <c r="L433" i="7"/>
  <c r="G333" i="12" s="1"/>
  <c r="J434" i="7" l="1"/>
  <c r="BJ223" i="13"/>
  <c r="BI223" i="13"/>
  <c r="BH223" i="13"/>
  <c r="G434" i="7"/>
  <c r="I434" i="7"/>
  <c r="H434" i="7"/>
  <c r="K434" i="7"/>
  <c r="H223" i="13"/>
  <c r="AU223" i="13"/>
  <c r="AI224" i="13" s="1"/>
  <c r="BE223" i="13"/>
  <c r="I223" i="13"/>
  <c r="AV223" i="13"/>
  <c r="AJ224" i="13" s="1"/>
  <c r="BF223" i="13"/>
  <c r="H333" i="12"/>
  <c r="I333" i="12" s="1"/>
  <c r="AW223" i="13"/>
  <c r="AK224" i="13" s="1"/>
  <c r="J223" i="13"/>
  <c r="BG223" i="13"/>
  <c r="J334" i="12" l="1"/>
  <c r="BN223" i="13"/>
  <c r="AR224" i="13" s="1"/>
  <c r="BO223" i="13"/>
  <c r="AS224" i="13" s="1"/>
  <c r="BP223" i="13"/>
  <c r="AT224" i="13" s="1"/>
  <c r="L434" i="7"/>
  <c r="G334" i="12" s="1"/>
  <c r="H334" i="12" s="1"/>
  <c r="I334" i="12" s="1"/>
  <c r="S223" i="13"/>
  <c r="AB224" i="13" s="1"/>
  <c r="M223" i="13"/>
  <c r="P223" i="13" s="1"/>
  <c r="BK223" i="13"/>
  <c r="Q223" i="13"/>
  <c r="Z224" i="13" s="1"/>
  <c r="K223" i="13"/>
  <c r="R223" i="13"/>
  <c r="AA224" i="13" s="1"/>
  <c r="L223" i="13"/>
  <c r="O223" i="13" s="1"/>
  <c r="J335" i="12" l="1"/>
  <c r="BO224" i="13"/>
  <c r="BP224" i="13"/>
  <c r="BN224" i="13"/>
  <c r="F434" i="7"/>
  <c r="BI224" i="13"/>
  <c r="BH224" i="13"/>
  <c r="N223" i="13"/>
  <c r="BJ224" i="13"/>
  <c r="J224" i="13"/>
  <c r="AW224" i="13"/>
  <c r="AK225" i="13" s="1"/>
  <c r="BG224" i="13"/>
  <c r="I224" i="13"/>
  <c r="AV224" i="13"/>
  <c r="AJ225" i="13" s="1"/>
  <c r="BF224" i="13"/>
  <c r="H224" i="13"/>
  <c r="AU224" i="13"/>
  <c r="AI225" i="13" s="1"/>
  <c r="BE224" i="13"/>
  <c r="BA224" i="13"/>
  <c r="AR225" i="13" l="1"/>
  <c r="AT225" i="13"/>
  <c r="AS225" i="13"/>
  <c r="BK224" i="13"/>
  <c r="Q224" i="13"/>
  <c r="Z225" i="13" s="1"/>
  <c r="K224" i="13"/>
  <c r="I435" i="7"/>
  <c r="H435" i="7"/>
  <c r="K435" i="7"/>
  <c r="J435" i="7"/>
  <c r="G435" i="7"/>
  <c r="R224" i="13"/>
  <c r="AA225" i="13" s="1"/>
  <c r="L224" i="13"/>
  <c r="O224" i="13" s="1"/>
  <c r="S224" i="13"/>
  <c r="AB225" i="13" s="1"/>
  <c r="M224" i="13"/>
  <c r="P224" i="13" s="1"/>
  <c r="F435" i="7" l="1"/>
  <c r="BH225" i="13"/>
  <c r="BI225" i="13"/>
  <c r="N224" i="13"/>
  <c r="BJ225" i="13"/>
  <c r="BA225" i="13"/>
  <c r="I225" i="13"/>
  <c r="AV225" i="13"/>
  <c r="AJ226" i="13" s="1"/>
  <c r="BF225" i="13"/>
  <c r="AW225" i="13"/>
  <c r="AK226" i="13" s="1"/>
  <c r="J225" i="13"/>
  <c r="BG225" i="13"/>
  <c r="L435" i="7"/>
  <c r="G335" i="12" s="1"/>
  <c r="H225" i="13"/>
  <c r="AU225" i="13"/>
  <c r="AI226" i="13" s="1"/>
  <c r="BE225" i="13"/>
  <c r="S225" i="13" l="1"/>
  <c r="AB226" i="13" s="1"/>
  <c r="M225" i="13"/>
  <c r="P225" i="13" s="1"/>
  <c r="Q225" i="13"/>
  <c r="Z226" i="13" s="1"/>
  <c r="BK225" i="13"/>
  <c r="K225" i="13"/>
  <c r="R225" i="13"/>
  <c r="AA226" i="13" s="1"/>
  <c r="L225" i="13"/>
  <c r="O225" i="13" s="1"/>
  <c r="I436" i="7"/>
  <c r="G436" i="7"/>
  <c r="H436" i="7"/>
  <c r="H335" i="12"/>
  <c r="I335" i="12" s="1"/>
  <c r="J436" i="7"/>
  <c r="K436" i="7"/>
  <c r="BP225" i="13" l="1"/>
  <c r="AT226" i="13" s="1"/>
  <c r="BN225" i="13"/>
  <c r="AR226" i="13" s="1"/>
  <c r="BO225" i="13"/>
  <c r="F436" i="7"/>
  <c r="N225" i="13"/>
  <c r="BA226" i="13"/>
  <c r="AS226" i="13"/>
  <c r="J336" i="12"/>
  <c r="L436" i="7"/>
  <c r="G336" i="12" s="1"/>
  <c r="K437" i="7" l="1"/>
  <c r="BH226" i="13"/>
  <c r="BJ226" i="13"/>
  <c r="BI226" i="13"/>
  <c r="G437" i="7"/>
  <c r="H226" i="13"/>
  <c r="AU226" i="13"/>
  <c r="AI227" i="13" s="1"/>
  <c r="BE226" i="13"/>
  <c r="I437" i="7"/>
  <c r="J437" i="7"/>
  <c r="I226" i="13"/>
  <c r="AV226" i="13"/>
  <c r="AJ227" i="13" s="1"/>
  <c r="BF226" i="13"/>
  <c r="H336" i="12"/>
  <c r="I336" i="12" s="1"/>
  <c r="AW226" i="13"/>
  <c r="AK227" i="13" s="1"/>
  <c r="J226" i="13"/>
  <c r="BG226" i="13"/>
  <c r="H437" i="7"/>
  <c r="BN226" i="13" l="1"/>
  <c r="AR227" i="13" s="1"/>
  <c r="BO226" i="13"/>
  <c r="BP226" i="13"/>
  <c r="AT227" i="13" s="1"/>
  <c r="L437" i="7"/>
  <c r="G337" i="12" s="1"/>
  <c r="H337" i="12" s="1"/>
  <c r="I337" i="12" s="1"/>
  <c r="AS227" i="13"/>
  <c r="Q226" i="13"/>
  <c r="Z227" i="13" s="1"/>
  <c r="BK226" i="13"/>
  <c r="K226" i="13"/>
  <c r="S226" i="13"/>
  <c r="AB227" i="13" s="1"/>
  <c r="M226" i="13"/>
  <c r="P226" i="13" s="1"/>
  <c r="J337" i="12"/>
  <c r="R226" i="13"/>
  <c r="AA227" i="13" s="1"/>
  <c r="L226" i="13"/>
  <c r="O226" i="13" s="1"/>
  <c r="BN227" i="13" l="1"/>
  <c r="BO227" i="13"/>
  <c r="BP227" i="13"/>
  <c r="F437" i="7"/>
  <c r="BI227" i="13"/>
  <c r="BJ227" i="13"/>
  <c r="BH227" i="13"/>
  <c r="N226" i="13"/>
  <c r="AW227" i="13"/>
  <c r="AK228" i="13" s="1"/>
  <c r="J227" i="13"/>
  <c r="BG227" i="13"/>
  <c r="BA227" i="13"/>
  <c r="H227" i="13"/>
  <c r="AU227" i="13"/>
  <c r="AI228" i="13" s="1"/>
  <c r="BE227" i="13"/>
  <c r="J338" i="12"/>
  <c r="I227" i="13"/>
  <c r="AV227" i="13"/>
  <c r="AJ228" i="13" s="1"/>
  <c r="AS228" i="13" s="1"/>
  <c r="BF227" i="13"/>
  <c r="AT228" i="13" l="1"/>
  <c r="AR228" i="13"/>
  <c r="S227" i="13"/>
  <c r="AB228" i="13" s="1"/>
  <c r="M227" i="13"/>
  <c r="P227" i="13" s="1"/>
  <c r="R227" i="13"/>
  <c r="AA228" i="13" s="1"/>
  <c r="L227" i="13"/>
  <c r="O227" i="13" s="1"/>
  <c r="K438" i="7"/>
  <c r="G438" i="7"/>
  <c r="I438" i="7"/>
  <c r="H438" i="7"/>
  <c r="J438" i="7"/>
  <c r="BK227" i="13"/>
  <c r="Q227" i="13"/>
  <c r="Z228" i="13" s="1"/>
  <c r="K227" i="13"/>
  <c r="F438" i="7" l="1"/>
  <c r="BI228" i="13"/>
  <c r="BH228" i="13"/>
  <c r="N227" i="13"/>
  <c r="BJ228" i="13"/>
  <c r="L438" i="7"/>
  <c r="G338" i="12" s="1"/>
  <c r="BA228" i="13"/>
  <c r="J228" i="13"/>
  <c r="AW228" i="13"/>
  <c r="AK229" i="13" s="1"/>
  <c r="BG228" i="13"/>
  <c r="I228" i="13"/>
  <c r="AV228" i="13"/>
  <c r="AJ229" i="13" s="1"/>
  <c r="BF228" i="13"/>
  <c r="H228" i="13"/>
  <c r="AU228" i="13"/>
  <c r="AI229" i="13" s="1"/>
  <c r="BE228" i="13"/>
  <c r="H439" i="7"/>
  <c r="BK228" i="13" l="1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BO228" i="13" l="1"/>
  <c r="AS229" i="13" s="1"/>
  <c r="BP228" i="13"/>
  <c r="AT229" i="13" s="1"/>
  <c r="BN228" i="13"/>
  <c r="AR229" i="13" s="1"/>
  <c r="F439" i="7"/>
  <c r="N228" i="13"/>
  <c r="L439" i="7"/>
  <c r="G339" i="12" s="1"/>
  <c r="BA229" i="13"/>
  <c r="J339" i="12"/>
  <c r="J440" i="7" l="1"/>
  <c r="BH229" i="13"/>
  <c r="BI229" i="13"/>
  <c r="BJ229" i="13"/>
  <c r="K440" i="7"/>
  <c r="I440" i="7"/>
  <c r="H229" i="13"/>
  <c r="AU229" i="13"/>
  <c r="AI230" i="13" s="1"/>
  <c r="BE229" i="13"/>
  <c r="I229" i="13"/>
  <c r="AV229" i="13"/>
  <c r="AJ230" i="13" s="1"/>
  <c r="BF229" i="13"/>
  <c r="G440" i="7"/>
  <c r="H339" i="12"/>
  <c r="I339" i="12" s="1"/>
  <c r="H440" i="7"/>
  <c r="AW229" i="13"/>
  <c r="AK230" i="13" s="1"/>
  <c r="J229" i="13"/>
  <c r="BG229" i="13"/>
  <c r="J340" i="12" l="1"/>
  <c r="BP229" i="13"/>
  <c r="AT230" i="13" s="1"/>
  <c r="BO229" i="13"/>
  <c r="AS230" i="13" s="1"/>
  <c r="BN229" i="13"/>
  <c r="AR230" i="13" s="1"/>
  <c r="L440" i="7"/>
  <c r="G340" i="12" s="1"/>
  <c r="Q229" i="13"/>
  <c r="Z230" i="13" s="1"/>
  <c r="BK229" i="13"/>
  <c r="K229" i="13"/>
  <c r="R229" i="13"/>
  <c r="AA230" i="13" s="1"/>
  <c r="L229" i="13"/>
  <c r="O229" i="13" s="1"/>
  <c r="S229" i="13"/>
  <c r="AB230" i="13" s="1"/>
  <c r="M229" i="13"/>
  <c r="P229" i="13" s="1"/>
  <c r="F440" i="7" l="1"/>
  <c r="BI230" i="13"/>
  <c r="BJ230" i="13"/>
  <c r="BH230" i="13"/>
  <c r="N229" i="13"/>
  <c r="I230" i="13"/>
  <c r="AV230" i="13"/>
  <c r="AJ231" i="13" s="1"/>
  <c r="BF230" i="13"/>
  <c r="H230" i="13"/>
  <c r="AU230" i="13"/>
  <c r="AI231" i="13" s="1"/>
  <c r="BE230" i="13"/>
  <c r="AW230" i="13"/>
  <c r="AK231" i="13" s="1"/>
  <c r="J230" i="13"/>
  <c r="BG230" i="13"/>
  <c r="H340" i="12"/>
  <c r="I340" i="12" s="1"/>
  <c r="BA230" i="13"/>
  <c r="BN230" i="13" l="1"/>
  <c r="AR231" i="13" s="1"/>
  <c r="BO230" i="13"/>
  <c r="AS231" i="13" s="1"/>
  <c r="BP230" i="13"/>
  <c r="K441" i="7"/>
  <c r="J441" i="7"/>
  <c r="I441" i="7"/>
  <c r="G441" i="7"/>
  <c r="H441" i="7"/>
  <c r="S230" i="13"/>
  <c r="AB231" i="13" s="1"/>
  <c r="M230" i="13"/>
  <c r="P230" i="13" s="1"/>
  <c r="Q230" i="13"/>
  <c r="Z231" i="13" s="1"/>
  <c r="BK230" i="13"/>
  <c r="K230" i="13"/>
  <c r="AT231" i="13"/>
  <c r="J341" i="12"/>
  <c r="R230" i="13"/>
  <c r="AA231" i="13" s="1"/>
  <c r="L230" i="13"/>
  <c r="O230" i="13" s="1"/>
  <c r="F441" i="7" l="1"/>
  <c r="G442" i="7" s="1"/>
  <c r="BH231" i="13"/>
  <c r="N230" i="13"/>
  <c r="BI231" i="13"/>
  <c r="BJ231" i="13"/>
  <c r="I231" i="13"/>
  <c r="AV231" i="13"/>
  <c r="AJ232" i="13" s="1"/>
  <c r="BF231" i="13"/>
  <c r="AW231" i="13"/>
  <c r="AK232" i="13" s="1"/>
  <c r="J231" i="13"/>
  <c r="BG231" i="13"/>
  <c r="H231" i="13"/>
  <c r="AU231" i="13"/>
  <c r="AI232" i="13" s="1"/>
  <c r="BE231" i="13"/>
  <c r="BA231" i="13"/>
  <c r="L441" i="7"/>
  <c r="G341" i="12" s="1"/>
  <c r="K442" i="7" l="1"/>
  <c r="H442" i="7"/>
  <c r="I442" i="7"/>
  <c r="R231" i="13"/>
  <c r="AA232" i="13" s="1"/>
  <c r="L231" i="13"/>
  <c r="O231" i="13" s="1"/>
  <c r="H341" i="12"/>
  <c r="I341" i="12" s="1"/>
  <c r="S231" i="13"/>
  <c r="AB232" i="13" s="1"/>
  <c r="M231" i="13"/>
  <c r="P231" i="13" s="1"/>
  <c r="J442" i="7"/>
  <c r="BK231" i="13"/>
  <c r="Q231" i="13"/>
  <c r="Z232" i="13" s="1"/>
  <c r="K231" i="13"/>
  <c r="BN231" i="13" l="1"/>
  <c r="AR232" i="13" s="1"/>
  <c r="BO231" i="13"/>
  <c r="AS232" i="13" s="1"/>
  <c r="BP231" i="13"/>
  <c r="F442" i="7"/>
  <c r="N231" i="13"/>
  <c r="BA232" i="13"/>
  <c r="AT232" i="13"/>
  <c r="J342" i="12"/>
  <c r="L442" i="7"/>
  <c r="G342" i="12" s="1"/>
  <c r="H443" i="7" l="1"/>
  <c r="I443" i="7"/>
  <c r="J443" i="7"/>
  <c r="G443" i="7"/>
  <c r="K443" i="7"/>
  <c r="BI232" i="13"/>
  <c r="BH232" i="13"/>
  <c r="BJ232" i="13"/>
  <c r="I232" i="13"/>
  <c r="AV232" i="13"/>
  <c r="AJ233" i="13" s="1"/>
  <c r="BF232" i="13"/>
  <c r="H232" i="13"/>
  <c r="AU232" i="13"/>
  <c r="AI233" i="13" s="1"/>
  <c r="BE232" i="13"/>
  <c r="J232" i="13"/>
  <c r="AW232" i="13"/>
  <c r="AK233" i="13" s="1"/>
  <c r="BG232" i="13"/>
  <c r="H342" i="12"/>
  <c r="I342" i="12" s="1"/>
  <c r="J343" i="12" l="1"/>
  <c r="BO232" i="13"/>
  <c r="AS233" i="13" s="1"/>
  <c r="BP232" i="13"/>
  <c r="AT233" i="13" s="1"/>
  <c r="BN232" i="13"/>
  <c r="AR233" i="13" s="1"/>
  <c r="L443" i="7"/>
  <c r="G343" i="12" s="1"/>
  <c r="H343" i="12" s="1"/>
  <c r="I343" i="12" s="1"/>
  <c r="BK232" i="13"/>
  <c r="Q232" i="13"/>
  <c r="Z233" i="13" s="1"/>
  <c r="K232" i="13"/>
  <c r="R232" i="13"/>
  <c r="AA233" i="13" s="1"/>
  <c r="L232" i="13"/>
  <c r="O232" i="13" s="1"/>
  <c r="S232" i="13"/>
  <c r="AB233" i="13" s="1"/>
  <c r="M232" i="13"/>
  <c r="P232" i="13" s="1"/>
  <c r="J344" i="12" l="1"/>
  <c r="BP233" i="13"/>
  <c r="BN233" i="13"/>
  <c r="BO233" i="13"/>
  <c r="F443" i="7"/>
  <c r="BH233" i="13"/>
  <c r="BJ233" i="13"/>
  <c r="N232" i="13"/>
  <c r="BI233" i="13"/>
  <c r="I233" i="13"/>
  <c r="AV233" i="13"/>
  <c r="AJ234" i="13" s="1"/>
  <c r="BF233" i="13"/>
  <c r="AW233" i="13"/>
  <c r="AK234" i="13" s="1"/>
  <c r="J233" i="13"/>
  <c r="BG233" i="13"/>
  <c r="BA233" i="13"/>
  <c r="H233" i="13"/>
  <c r="AU233" i="13"/>
  <c r="AI234" i="13" s="1"/>
  <c r="BE233" i="13"/>
  <c r="AS234" i="13" l="1"/>
  <c r="AT234" i="13"/>
  <c r="AR234" i="13"/>
  <c r="S233" i="13"/>
  <c r="AB234" i="13" s="1"/>
  <c r="M233" i="13"/>
  <c r="P233" i="13" s="1"/>
  <c r="Q233" i="13"/>
  <c r="Z234" i="13" s="1"/>
  <c r="BK233" i="13"/>
  <c r="K233" i="13"/>
  <c r="R233" i="13"/>
  <c r="AA234" i="13" s="1"/>
  <c r="L233" i="13"/>
  <c r="O233" i="13" s="1"/>
  <c r="I444" i="7"/>
  <c r="G444" i="7"/>
  <c r="J444" i="7"/>
  <c r="H444" i="7"/>
  <c r="K444" i="7"/>
  <c r="F444" i="7" l="1"/>
  <c r="G445" i="7" s="1"/>
  <c r="BI234" i="13"/>
  <c r="BH234" i="13"/>
  <c r="BJ234" i="13"/>
  <c r="N233" i="13"/>
  <c r="L444" i="7"/>
  <c r="G344" i="12" s="1"/>
  <c r="BA234" i="13"/>
  <c r="AW234" i="13"/>
  <c r="AK235" i="13" s="1"/>
  <c r="J234" i="13"/>
  <c r="BG234" i="13"/>
  <c r="AU234" i="13"/>
  <c r="AI235" i="13" s="1"/>
  <c r="H234" i="13"/>
  <c r="BE234" i="13"/>
  <c r="I234" i="13"/>
  <c r="AV234" i="13"/>
  <c r="AJ235" i="13" s="1"/>
  <c r="BF234" i="13"/>
  <c r="J445" i="7" l="1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K234" i="13"/>
  <c r="BN234" i="13" l="1"/>
  <c r="AR235" i="13" s="1"/>
  <c r="BO234" i="13"/>
  <c r="AS235" i="13" s="1"/>
  <c r="BP234" i="13"/>
  <c r="AT235" i="13" s="1"/>
  <c r="F445" i="7"/>
  <c r="L445" i="7"/>
  <c r="G345" i="12" s="1"/>
  <c r="H345" i="12" s="1"/>
  <c r="I345" i="12" s="1"/>
  <c r="N234" i="13"/>
  <c r="BA235" i="13"/>
  <c r="J345" i="12"/>
  <c r="BN235" i="13" l="1"/>
  <c r="BO235" i="13"/>
  <c r="BP235" i="13"/>
  <c r="BJ235" i="13"/>
  <c r="BH235" i="13"/>
  <c r="BI235" i="13"/>
  <c r="J346" i="12"/>
  <c r="G446" i="7"/>
  <c r="K446" i="7"/>
  <c r="H446" i="7"/>
  <c r="J446" i="7"/>
  <c r="I446" i="7"/>
  <c r="H235" i="13"/>
  <c r="AU235" i="13"/>
  <c r="AI236" i="13" s="1"/>
  <c r="BE235" i="13"/>
  <c r="AW235" i="13"/>
  <c r="AK236" i="13" s="1"/>
  <c r="J235" i="13"/>
  <c r="BG235" i="13"/>
  <c r="I235" i="13"/>
  <c r="AV235" i="13"/>
  <c r="AJ236" i="13" s="1"/>
  <c r="BF235" i="13"/>
  <c r="AT236" i="13" l="1"/>
  <c r="AS236" i="13"/>
  <c r="AR236" i="13"/>
  <c r="R235" i="13"/>
  <c r="AA236" i="13" s="1"/>
  <c r="L235" i="13"/>
  <c r="O235" i="13" s="1"/>
  <c r="L446" i="7"/>
  <c r="G346" i="12" s="1"/>
  <c r="S235" i="13"/>
  <c r="AB236" i="13" s="1"/>
  <c r="M235" i="13"/>
  <c r="P235" i="13" s="1"/>
  <c r="BK235" i="13"/>
  <c r="Q235" i="13"/>
  <c r="Z236" i="13" s="1"/>
  <c r="K235" i="13"/>
  <c r="F446" i="7" l="1"/>
  <c r="BI236" i="13"/>
  <c r="BH236" i="13"/>
  <c r="BJ236" i="13"/>
  <c r="N235" i="13"/>
  <c r="I236" i="13"/>
  <c r="AV236" i="13"/>
  <c r="AJ237" i="13" s="1"/>
  <c r="BF236" i="13"/>
  <c r="H236" i="13"/>
  <c r="AU236" i="13"/>
  <c r="AI237" i="13" s="1"/>
  <c r="BE236" i="13"/>
  <c r="J236" i="13"/>
  <c r="AW236" i="13"/>
  <c r="AK237" i="13" s="1"/>
  <c r="BG236" i="13"/>
  <c r="BA236" i="13"/>
  <c r="H346" i="12"/>
  <c r="I346" i="12" s="1"/>
  <c r="BO236" i="13" l="1"/>
  <c r="AS237" i="13" s="1"/>
  <c r="BP236" i="13"/>
  <c r="AT237" i="13" s="1"/>
  <c r="BN236" i="13"/>
  <c r="AR237" i="13" s="1"/>
  <c r="I447" i="7"/>
  <c r="K447" i="7"/>
  <c r="J447" i="7"/>
  <c r="G447" i="7"/>
  <c r="H447" i="7"/>
  <c r="J347" i="12"/>
  <c r="BK236" i="13"/>
  <c r="Q236" i="13"/>
  <c r="Z237" i="13" s="1"/>
  <c r="K236" i="13"/>
  <c r="R236" i="13"/>
  <c r="AA237" i="13" s="1"/>
  <c r="L236" i="13"/>
  <c r="O236" i="13" s="1"/>
  <c r="M236" i="13"/>
  <c r="P236" i="13" s="1"/>
  <c r="S236" i="13"/>
  <c r="AB237" i="13" s="1"/>
  <c r="F447" i="7" l="1"/>
  <c r="G448" i="7" s="1"/>
  <c r="BH237" i="13"/>
  <c r="BJ237" i="13"/>
  <c r="N236" i="13"/>
  <c r="BI237" i="13"/>
  <c r="AW237" i="13"/>
  <c r="AK238" i="13" s="1"/>
  <c r="J237" i="13"/>
  <c r="BG237" i="13"/>
  <c r="I237" i="13"/>
  <c r="AV237" i="13"/>
  <c r="AJ238" i="13" s="1"/>
  <c r="BF237" i="13"/>
  <c r="H237" i="13"/>
  <c r="AU237" i="13"/>
  <c r="AI238" i="13" s="1"/>
  <c r="BE237" i="13"/>
  <c r="BA237" i="13"/>
  <c r="L447" i="7"/>
  <c r="G347" i="12" s="1"/>
  <c r="K448" i="7" l="1"/>
  <c r="J448" i="7"/>
  <c r="Q237" i="13"/>
  <c r="Z238" i="13" s="1"/>
  <c r="BK237" i="13"/>
  <c r="K237" i="13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BP237" i="13" l="1"/>
  <c r="AT238" i="13" s="1"/>
  <c r="BN237" i="13"/>
  <c r="AR238" i="13" s="1"/>
  <c r="BO237" i="13"/>
  <c r="AS238" i="13" s="1"/>
  <c r="F448" i="7"/>
  <c r="N237" i="13"/>
  <c r="L448" i="7"/>
  <c r="G348" i="12" s="1"/>
  <c r="H348" i="12" s="1"/>
  <c r="I348" i="12" s="1"/>
  <c r="BA238" i="13"/>
  <c r="J348" i="12"/>
  <c r="BN238" i="13" l="1"/>
  <c r="BO238" i="13"/>
  <c r="BP238" i="13"/>
  <c r="K449" i="7"/>
  <c r="BI238" i="13"/>
  <c r="BJ238" i="13"/>
  <c r="BH238" i="13"/>
  <c r="G449" i="7"/>
  <c r="I449" i="7"/>
  <c r="J449" i="7"/>
  <c r="H449" i="7"/>
  <c r="I238" i="13"/>
  <c r="AV238" i="13"/>
  <c r="AJ239" i="13" s="1"/>
  <c r="BF238" i="13"/>
  <c r="H238" i="13"/>
  <c r="AU238" i="13"/>
  <c r="AI239" i="13" s="1"/>
  <c r="BE238" i="13"/>
  <c r="J349" i="12"/>
  <c r="AW238" i="13"/>
  <c r="AK239" i="13" s="1"/>
  <c r="J238" i="13"/>
  <c r="BG238" i="13"/>
  <c r="AR239" i="13" l="1"/>
  <c r="AS239" i="13"/>
  <c r="AT239" i="13"/>
  <c r="L449" i="7"/>
  <c r="G349" i="12" s="1"/>
  <c r="H349" i="12" s="1"/>
  <c r="I349" i="12" s="1"/>
  <c r="R238" i="13"/>
  <c r="AA239" i="13" s="1"/>
  <c r="L238" i="13"/>
  <c r="O238" i="13" s="1"/>
  <c r="S238" i="13"/>
  <c r="AB239" i="13" s="1"/>
  <c r="M238" i="13"/>
  <c r="P238" i="13" s="1"/>
  <c r="Q238" i="13"/>
  <c r="Z239" i="13" s="1"/>
  <c r="BK238" i="13"/>
  <c r="K238" i="13"/>
  <c r="J350" i="12" l="1"/>
  <c r="BN239" i="13"/>
  <c r="BO239" i="13"/>
  <c r="BP239" i="13"/>
  <c r="F449" i="7"/>
  <c r="BH239" i="13"/>
  <c r="BJ239" i="13"/>
  <c r="N238" i="13"/>
  <c r="BI239" i="13"/>
  <c r="AW239" i="13"/>
  <c r="AK240" i="13" s="1"/>
  <c r="J239" i="13"/>
  <c r="BG239" i="13"/>
  <c r="I239" i="13"/>
  <c r="AV239" i="13"/>
  <c r="AJ240" i="13" s="1"/>
  <c r="BF239" i="13"/>
  <c r="H239" i="13"/>
  <c r="AU239" i="13"/>
  <c r="AI240" i="13" s="1"/>
  <c r="BE239" i="13"/>
  <c r="BA239" i="13"/>
  <c r="AR240" i="13" l="1"/>
  <c r="AS240" i="13"/>
  <c r="AT240" i="13"/>
  <c r="BK239" i="13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J450" i="7"/>
  <c r="I450" i="7"/>
  <c r="G450" i="7"/>
  <c r="K450" i="7"/>
  <c r="H450" i="7"/>
  <c r="F450" i="7" l="1"/>
  <c r="H451" i="7" s="1"/>
  <c r="BH240" i="13"/>
  <c r="BI240" i="13"/>
  <c r="BJ240" i="13"/>
  <c r="N239" i="13"/>
  <c r="J240" i="13"/>
  <c r="AW240" i="13"/>
  <c r="AK241" i="13" s="1"/>
  <c r="BG240" i="13"/>
  <c r="H240" i="13"/>
  <c r="AU240" i="13"/>
  <c r="AI241" i="13" s="1"/>
  <c r="BE240" i="13"/>
  <c r="I240" i="13"/>
  <c r="AV240" i="13"/>
  <c r="AJ241" i="13" s="1"/>
  <c r="BF240" i="13"/>
  <c r="L450" i="7"/>
  <c r="G350" i="12" s="1"/>
  <c r="BA240" i="13"/>
  <c r="BK240" i="13" l="1"/>
  <c r="Q240" i="13"/>
  <c r="Z241" i="13" s="1"/>
  <c r="K240" i="13"/>
  <c r="S240" i="13"/>
  <c r="AB241" i="13" s="1"/>
  <c r="M240" i="13"/>
  <c r="P240" i="13" s="1"/>
  <c r="G451" i="7"/>
  <c r="I451" i="7"/>
  <c r="H350" i="12"/>
  <c r="I350" i="12" s="1"/>
  <c r="R240" i="13"/>
  <c r="AA241" i="13" s="1"/>
  <c r="L240" i="13"/>
  <c r="O240" i="13" s="1"/>
  <c r="K451" i="7"/>
  <c r="J451" i="7"/>
  <c r="BO240" i="13" l="1"/>
  <c r="AS241" i="13" s="1"/>
  <c r="BP240" i="13"/>
  <c r="AT241" i="13" s="1"/>
  <c r="BN240" i="13"/>
  <c r="AR241" i="13" s="1"/>
  <c r="F451" i="7"/>
  <c r="N240" i="13"/>
  <c r="L451" i="7"/>
  <c r="G351" i="12" s="1"/>
  <c r="J351" i="12"/>
  <c r="BA241" i="13"/>
  <c r="G452" i="7" l="1"/>
  <c r="BJ241" i="13"/>
  <c r="BI241" i="13"/>
  <c r="BH241" i="13"/>
  <c r="K452" i="7"/>
  <c r="H351" i="12"/>
  <c r="I351" i="12" s="1"/>
  <c r="H241" i="13"/>
  <c r="BE241" i="13"/>
  <c r="AU241" i="13"/>
  <c r="AI242" i="13" s="1"/>
  <c r="AW241" i="13"/>
  <c r="AK242" i="13" s="1"/>
  <c r="J241" i="13"/>
  <c r="BG241" i="13"/>
  <c r="H452" i="7"/>
  <c r="I241" i="13"/>
  <c r="AV241" i="13"/>
  <c r="AJ242" i="13" s="1"/>
  <c r="BF241" i="13"/>
  <c r="J452" i="7"/>
  <c r="I452" i="7"/>
  <c r="J352" i="12" l="1"/>
  <c r="BP241" i="13"/>
  <c r="BN241" i="13"/>
  <c r="BO241" i="13"/>
  <c r="AS242" i="13" s="1"/>
  <c r="AR242" i="13"/>
  <c r="AT242" i="13"/>
  <c r="L452" i="7"/>
  <c r="G352" i="12" s="1"/>
  <c r="Q241" i="13"/>
  <c r="Z242" i="13" s="1"/>
  <c r="BK241" i="13"/>
  <c r="K241" i="13"/>
  <c r="S241" i="13"/>
  <c r="AB242" i="13" s="1"/>
  <c r="M241" i="13"/>
  <c r="P241" i="13" s="1"/>
  <c r="R241" i="13"/>
  <c r="AA242" i="13" s="1"/>
  <c r="L241" i="13"/>
  <c r="O241" i="13" s="1"/>
  <c r="F452" i="7" l="1"/>
  <c r="BI242" i="13"/>
  <c r="BH242" i="13"/>
  <c r="N241" i="13"/>
  <c r="BJ242" i="13"/>
  <c r="BE242" i="13"/>
  <c r="AU242" i="13"/>
  <c r="AI243" i="13" s="1"/>
  <c r="H242" i="13"/>
  <c r="AW242" i="13"/>
  <c r="AK243" i="13" s="1"/>
  <c r="J242" i="13"/>
  <c r="BG242" i="13"/>
  <c r="H352" i="12"/>
  <c r="I352" i="12" s="1"/>
  <c r="BA242" i="13"/>
  <c r="AV242" i="13"/>
  <c r="AJ243" i="13" s="1"/>
  <c r="I242" i="13"/>
  <c r="BF242" i="13"/>
  <c r="BN242" i="13" l="1"/>
  <c r="AR243" i="13" s="1"/>
  <c r="BO242" i="13"/>
  <c r="AS243" i="13" s="1"/>
  <c r="BP242" i="13"/>
  <c r="AT243" i="13" s="1"/>
  <c r="R242" i="13"/>
  <c r="AA243" i="13" s="1"/>
  <c r="L242" i="13"/>
  <c r="O242" i="13" s="1"/>
  <c r="K453" i="7"/>
  <c r="G453" i="7"/>
  <c r="J453" i="7"/>
  <c r="H453" i="7"/>
  <c r="I453" i="7"/>
  <c r="S242" i="13"/>
  <c r="AB243" i="13" s="1"/>
  <c r="M242" i="13"/>
  <c r="P242" i="13" s="1"/>
  <c r="Q242" i="13"/>
  <c r="Z243" i="13" s="1"/>
  <c r="BK242" i="13"/>
  <c r="K242" i="13"/>
  <c r="J353" i="12"/>
  <c r="F453" i="7" l="1"/>
  <c r="K454" i="7" s="1"/>
  <c r="BH243" i="13"/>
  <c r="BJ243" i="13"/>
  <c r="BI243" i="13"/>
  <c r="N242" i="13"/>
  <c r="AW243" i="13"/>
  <c r="AK244" i="13" s="1"/>
  <c r="J243" i="13"/>
  <c r="BG243" i="13"/>
  <c r="AU243" i="13"/>
  <c r="AI244" i="13" s="1"/>
  <c r="BE243" i="13"/>
  <c r="H243" i="13"/>
  <c r="BA243" i="13"/>
  <c r="L453" i="7"/>
  <c r="G353" i="12" s="1"/>
  <c r="I243" i="13"/>
  <c r="AV243" i="13"/>
  <c r="AJ244" i="13" s="1"/>
  <c r="BF243" i="13"/>
  <c r="J454" i="7" l="1"/>
  <c r="I454" i="7"/>
  <c r="G454" i="7"/>
  <c r="H454" i="7"/>
  <c r="R243" i="13"/>
  <c r="AA244" i="13" s="1"/>
  <c r="L243" i="13"/>
  <c r="O243" i="13" s="1"/>
  <c r="S243" i="13"/>
  <c r="AB244" i="13" s="1"/>
  <c r="M243" i="13"/>
  <c r="P243" i="13" s="1"/>
  <c r="H353" i="12"/>
  <c r="I353" i="12" s="1"/>
  <c r="Q243" i="13"/>
  <c r="Z244" i="13" s="1"/>
  <c r="BK243" i="13"/>
  <c r="K243" i="13"/>
  <c r="BN243" i="13" l="1"/>
  <c r="AR244" i="13" s="1"/>
  <c r="BO243" i="13"/>
  <c r="AS244" i="13" s="1"/>
  <c r="BP243" i="13"/>
  <c r="AT244" i="13" s="1"/>
  <c r="F454" i="7"/>
  <c r="L454" i="7"/>
  <c r="G354" i="12" s="1"/>
  <c r="H354" i="12" s="1"/>
  <c r="I354" i="12" s="1"/>
  <c r="N243" i="13"/>
  <c r="BA244" i="13"/>
  <c r="J354" i="12"/>
  <c r="BO244" i="13" l="1"/>
  <c r="BP244" i="13"/>
  <c r="BN244" i="13"/>
  <c r="K455" i="7"/>
  <c r="BH244" i="13"/>
  <c r="BJ244" i="13"/>
  <c r="BI244" i="13"/>
  <c r="J455" i="7"/>
  <c r="H455" i="7"/>
  <c r="I455" i="7"/>
  <c r="G455" i="7"/>
  <c r="J355" i="12"/>
  <c r="J244" i="13"/>
  <c r="AW244" i="13"/>
  <c r="AK245" i="13" s="1"/>
  <c r="BG244" i="13"/>
  <c r="I244" i="13"/>
  <c r="BF244" i="13"/>
  <c r="AV244" i="13"/>
  <c r="AJ245" i="13" s="1"/>
  <c r="H244" i="13"/>
  <c r="AU244" i="13"/>
  <c r="AI245" i="13" s="1"/>
  <c r="AR245" i="13" s="1"/>
  <c r="BE244" i="13"/>
  <c r="AT245" i="13" l="1"/>
  <c r="AS245" i="13"/>
  <c r="L455" i="7"/>
  <c r="G355" i="12" s="1"/>
  <c r="H355" i="12" s="1"/>
  <c r="I355" i="12" s="1"/>
  <c r="BK244" i="13"/>
  <c r="K244" i="13"/>
  <c r="Q244" i="13"/>
  <c r="Z245" i="13" s="1"/>
  <c r="L244" i="13"/>
  <c r="O244" i="13" s="1"/>
  <c r="R244" i="13"/>
  <c r="AA245" i="13" s="1"/>
  <c r="S244" i="13"/>
  <c r="AB245" i="13" s="1"/>
  <c r="M244" i="13"/>
  <c r="P244" i="13" s="1"/>
  <c r="BP245" i="13" l="1"/>
  <c r="BN245" i="13"/>
  <c r="BO245" i="13"/>
  <c r="F455" i="7"/>
  <c r="BJ245" i="13"/>
  <c r="N244" i="13"/>
  <c r="BH245" i="13"/>
  <c r="BI245" i="13"/>
  <c r="AU245" i="13"/>
  <c r="AI246" i="13" s="1"/>
  <c r="H245" i="13"/>
  <c r="BE245" i="13"/>
  <c r="I245" i="13"/>
  <c r="AV245" i="13"/>
  <c r="AJ246" i="13" s="1"/>
  <c r="BF245" i="13"/>
  <c r="BA245" i="13"/>
  <c r="J356" i="12"/>
  <c r="AW245" i="13"/>
  <c r="AK246" i="13" s="1"/>
  <c r="J245" i="13"/>
  <c r="BG245" i="13"/>
  <c r="AT246" i="13" l="1"/>
  <c r="AS246" i="13"/>
  <c r="AR246" i="13"/>
  <c r="J456" i="7"/>
  <c r="K456" i="7"/>
  <c r="H456" i="7"/>
  <c r="I456" i="7"/>
  <c r="G456" i="7"/>
  <c r="Q245" i="13"/>
  <c r="Z246" i="13" s="1"/>
  <c r="BK245" i="13"/>
  <c r="K245" i="13"/>
  <c r="S245" i="13"/>
  <c r="AB246" i="13" s="1"/>
  <c r="M245" i="13"/>
  <c r="P245" i="13" s="1"/>
  <c r="R245" i="13"/>
  <c r="AA246" i="13" s="1"/>
  <c r="L245" i="13"/>
  <c r="O245" i="13" s="1"/>
  <c r="F456" i="7" l="1"/>
  <c r="H457" i="7" s="1"/>
  <c r="N245" i="13"/>
  <c r="BH246" i="13"/>
  <c r="BJ246" i="13"/>
  <c r="BI246" i="13"/>
  <c r="J246" i="13"/>
  <c r="BG246" i="13"/>
  <c r="AW246" i="13"/>
  <c r="AK247" i="13" s="1"/>
  <c r="AV246" i="13"/>
  <c r="AJ247" i="13" s="1"/>
  <c r="I246" i="13"/>
  <c r="BF246" i="13"/>
  <c r="L456" i="7"/>
  <c r="G356" i="12" s="1"/>
  <c r="BA246" i="13"/>
  <c r="AU246" i="13"/>
  <c r="AI247" i="13" s="1"/>
  <c r="H246" i="13"/>
  <c r="BE246" i="13"/>
  <c r="J457" i="7" l="1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K246" i="13"/>
  <c r="BN246" i="13" l="1"/>
  <c r="AR247" i="13" s="1"/>
  <c r="BO246" i="13"/>
  <c r="AS247" i="13" s="1"/>
  <c r="BP246" i="13"/>
  <c r="AT247" i="13" s="1"/>
  <c r="F457" i="7"/>
  <c r="L457" i="7"/>
  <c r="G357" i="12" s="1"/>
  <c r="H357" i="12" s="1"/>
  <c r="I357" i="12" s="1"/>
  <c r="N246" i="13"/>
  <c r="J357" i="12"/>
  <c r="BA247" i="13"/>
  <c r="BN247" i="13" l="1"/>
  <c r="BO247" i="13"/>
  <c r="BP247" i="13"/>
  <c r="BH247" i="13"/>
  <c r="BI247" i="13"/>
  <c r="BJ247" i="13"/>
  <c r="AU247" i="13"/>
  <c r="AI248" i="13" s="1"/>
  <c r="H247" i="13"/>
  <c r="BE247" i="13"/>
  <c r="AV247" i="13"/>
  <c r="AJ248" i="13" s="1"/>
  <c r="I247" i="13"/>
  <c r="BF247" i="13"/>
  <c r="AW247" i="13"/>
  <c r="AK248" i="13" s="1"/>
  <c r="J247" i="13"/>
  <c r="BG247" i="13"/>
  <c r="J358" i="12"/>
  <c r="I458" i="7"/>
  <c r="H458" i="7"/>
  <c r="G458" i="7"/>
  <c r="K458" i="7"/>
  <c r="J458" i="7"/>
  <c r="AT248" i="13" l="1"/>
  <c r="AR248" i="13"/>
  <c r="AS248" i="13"/>
  <c r="BK247" i="13"/>
  <c r="Q247" i="13"/>
  <c r="Z248" i="13" s="1"/>
  <c r="K247" i="13"/>
  <c r="M247" i="13"/>
  <c r="P247" i="13" s="1"/>
  <c r="S247" i="13"/>
  <c r="AB248" i="13" s="1"/>
  <c r="R247" i="13"/>
  <c r="AA248" i="13" s="1"/>
  <c r="L247" i="13"/>
  <c r="O247" i="13" s="1"/>
  <c r="L458" i="7"/>
  <c r="G358" i="12" s="1"/>
  <c r="F458" i="7" l="1"/>
  <c r="BH248" i="13"/>
  <c r="N247" i="13"/>
  <c r="BJ248" i="13"/>
  <c r="BI248" i="13"/>
  <c r="BA248" i="13"/>
  <c r="AV248" i="13"/>
  <c r="AJ249" i="13" s="1"/>
  <c r="I248" i="13"/>
  <c r="BF248" i="13"/>
  <c r="H358" i="12"/>
  <c r="I358" i="12" s="1"/>
  <c r="J248" i="13"/>
  <c r="AW248" i="13"/>
  <c r="AK249" i="13" s="1"/>
  <c r="BG248" i="13"/>
  <c r="H248" i="13"/>
  <c r="AU248" i="13"/>
  <c r="AI249" i="13" s="1"/>
  <c r="BE248" i="13"/>
  <c r="BO248" i="13" l="1"/>
  <c r="AS249" i="13" s="1"/>
  <c r="BP248" i="13"/>
  <c r="AT249" i="13" s="1"/>
  <c r="BN248" i="13"/>
  <c r="AR249" i="13" s="1"/>
  <c r="BK248" i="13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H459" i="7"/>
  <c r="J459" i="7"/>
  <c r="G459" i="7"/>
  <c r="I459" i="7"/>
  <c r="J359" i="12"/>
  <c r="F459" i="7" l="1"/>
  <c r="H460" i="7" s="1"/>
  <c r="BJ249" i="13"/>
  <c r="BH249" i="13"/>
  <c r="BI249" i="13"/>
  <c r="N248" i="13"/>
  <c r="H249" i="13"/>
  <c r="AU249" i="13"/>
  <c r="AI250" i="13" s="1"/>
  <c r="BE249" i="13"/>
  <c r="J249" i="13"/>
  <c r="BG249" i="13"/>
  <c r="AW249" i="13"/>
  <c r="AK250" i="13" s="1"/>
  <c r="AV249" i="13"/>
  <c r="AJ250" i="13" s="1"/>
  <c r="BF249" i="13"/>
  <c r="I249" i="13"/>
  <c r="BA249" i="13"/>
  <c r="L459" i="7"/>
  <c r="G359" i="12" s="1"/>
  <c r="J460" i="7" l="1"/>
  <c r="G460" i="7"/>
  <c r="BK249" i="13"/>
  <c r="Q249" i="13"/>
  <c r="Z250" i="13" s="1"/>
  <c r="K249" i="13"/>
  <c r="L249" i="13"/>
  <c r="O249" i="13" s="1"/>
  <c r="R249" i="13"/>
  <c r="AA250" i="13" s="1"/>
  <c r="H359" i="12"/>
  <c r="I359" i="12" s="1"/>
  <c r="I460" i="7"/>
  <c r="K460" i="7"/>
  <c r="S249" i="13"/>
  <c r="AB250" i="13" s="1"/>
  <c r="M249" i="13"/>
  <c r="P249" i="13" s="1"/>
  <c r="BP249" i="13" l="1"/>
  <c r="AT250" i="13" s="1"/>
  <c r="BN249" i="13"/>
  <c r="AR250" i="13" s="1"/>
  <c r="BO249" i="13"/>
  <c r="AS250" i="13" s="1"/>
  <c r="F460" i="7"/>
  <c r="L460" i="7"/>
  <c r="G360" i="12" s="1"/>
  <c r="H360" i="12" s="1"/>
  <c r="I360" i="12" s="1"/>
  <c r="N249" i="13"/>
  <c r="BA250" i="13"/>
  <c r="J360" i="12"/>
  <c r="BN250" i="13" l="1"/>
  <c r="BO250" i="13"/>
  <c r="BP250" i="13"/>
  <c r="K461" i="7"/>
  <c r="BJ250" i="13"/>
  <c r="BI250" i="13"/>
  <c r="BH250" i="13"/>
  <c r="I461" i="7"/>
  <c r="J250" i="13"/>
  <c r="AW250" i="13"/>
  <c r="AK251" i="13" s="1"/>
  <c r="AT251" i="13" s="1"/>
  <c r="BG250" i="13"/>
  <c r="H250" i="13"/>
  <c r="BE250" i="13"/>
  <c r="AU250" i="13"/>
  <c r="AI251" i="13" s="1"/>
  <c r="I250" i="13"/>
  <c r="AV250" i="13"/>
  <c r="AJ251" i="13" s="1"/>
  <c r="BF250" i="13"/>
  <c r="J461" i="7"/>
  <c r="H461" i="7"/>
  <c r="G461" i="7"/>
  <c r="J361" i="12"/>
  <c r="AS251" i="13" l="1"/>
  <c r="AR251" i="13"/>
  <c r="R250" i="13"/>
  <c r="AA251" i="13" s="1"/>
  <c r="L250" i="13"/>
  <c r="O250" i="13" s="1"/>
  <c r="L461" i="7"/>
  <c r="G361" i="12" s="1"/>
  <c r="S250" i="13"/>
  <c r="AB251" i="13" s="1"/>
  <c r="M250" i="13"/>
  <c r="P250" i="13" s="1"/>
  <c r="Q250" i="13"/>
  <c r="Z251" i="13" s="1"/>
  <c r="BK250" i="13"/>
  <c r="K250" i="13"/>
  <c r="F461" i="7" l="1"/>
  <c r="BI251" i="13"/>
  <c r="N250" i="13"/>
  <c r="BH251" i="13"/>
  <c r="BJ251" i="13"/>
  <c r="BA251" i="13"/>
  <c r="I251" i="13"/>
  <c r="AV251" i="13"/>
  <c r="AJ252" i="13" s="1"/>
  <c r="BF251" i="13"/>
  <c r="H361" i="12"/>
  <c r="I361" i="12" s="1"/>
  <c r="J251" i="13"/>
  <c r="AW251" i="13"/>
  <c r="AK252" i="13" s="1"/>
  <c r="BG251" i="13"/>
  <c r="H251" i="13"/>
  <c r="AU251" i="13"/>
  <c r="AI252" i="13" s="1"/>
  <c r="BE251" i="13"/>
  <c r="BN251" i="13" l="1"/>
  <c r="AR252" i="13" s="1"/>
  <c r="BO251" i="13"/>
  <c r="BP251" i="13"/>
  <c r="BK251" i="13"/>
  <c r="K251" i="13"/>
  <c r="Q251" i="13"/>
  <c r="Z252" i="13" s="1"/>
  <c r="S251" i="13"/>
  <c r="AB252" i="13" s="1"/>
  <c r="M251" i="13"/>
  <c r="P251" i="13" s="1"/>
  <c r="K462" i="7"/>
  <c r="I462" i="7"/>
  <c r="J462" i="7"/>
  <c r="G462" i="7"/>
  <c r="H462" i="7"/>
  <c r="AS252" i="13"/>
  <c r="AT252" i="13"/>
  <c r="J362" i="12"/>
  <c r="R251" i="13"/>
  <c r="AA252" i="13" s="1"/>
  <c r="L251" i="13"/>
  <c r="O251" i="13" s="1"/>
  <c r="F462" i="7" l="1"/>
  <c r="BH252" i="13"/>
  <c r="BJ252" i="13"/>
  <c r="BI252" i="13"/>
  <c r="N251" i="13"/>
  <c r="BF252" i="13"/>
  <c r="AV252" i="13"/>
  <c r="AJ253" i="13" s="1"/>
  <c r="I252" i="13"/>
  <c r="AW252" i="13"/>
  <c r="AK253" i="13" s="1"/>
  <c r="J252" i="13"/>
  <c r="BG252" i="13"/>
  <c r="H252" i="13"/>
  <c r="AU252" i="13"/>
  <c r="AI253" i="13" s="1"/>
  <c r="BE252" i="13"/>
  <c r="L462" i="7"/>
  <c r="G362" i="12" s="1"/>
  <c r="BA252" i="13"/>
  <c r="K463" i="7" l="1"/>
  <c r="G463" i="7"/>
  <c r="I463" i="7"/>
  <c r="J463" i="7"/>
  <c r="H463" i="7"/>
  <c r="H362" i="12"/>
  <c r="I362" i="12" s="1"/>
  <c r="Q252" i="13"/>
  <c r="Z253" i="13" s="1"/>
  <c r="BK252" i="13"/>
  <c r="K252" i="13"/>
  <c r="S252" i="13"/>
  <c r="AB253" i="13" s="1"/>
  <c r="M252" i="13"/>
  <c r="P252" i="13" s="1"/>
  <c r="R252" i="13"/>
  <c r="AA253" i="13" s="1"/>
  <c r="L252" i="13"/>
  <c r="O252" i="13" s="1"/>
  <c r="BO252" i="13" l="1"/>
  <c r="AS253" i="13" s="1"/>
  <c r="BP252" i="13"/>
  <c r="AT253" i="13" s="1"/>
  <c r="BN252" i="13"/>
  <c r="AR253" i="13" s="1"/>
  <c r="F463" i="7"/>
  <c r="L463" i="7"/>
  <c r="G363" i="12" s="1"/>
  <c r="H363" i="12" s="1"/>
  <c r="I363" i="12" s="1"/>
  <c r="N252" i="13"/>
  <c r="BA253" i="13"/>
  <c r="J363" i="12"/>
  <c r="BP253" i="13" l="1"/>
  <c r="BN253" i="13"/>
  <c r="BO253" i="13"/>
  <c r="BI253" i="13"/>
  <c r="BJ253" i="13"/>
  <c r="BH253" i="13"/>
  <c r="J253" i="13"/>
  <c r="AW253" i="13"/>
  <c r="AK254" i="13" s="1"/>
  <c r="BG253" i="13"/>
  <c r="H253" i="13"/>
  <c r="AU253" i="13"/>
  <c r="AI254" i="13" s="1"/>
  <c r="BE253" i="13"/>
  <c r="G464" i="7"/>
  <c r="I464" i="7"/>
  <c r="H464" i="7"/>
  <c r="J464" i="7"/>
  <c r="K464" i="7"/>
  <c r="I253" i="13"/>
  <c r="AV253" i="13"/>
  <c r="AJ254" i="13" s="1"/>
  <c r="BF253" i="13"/>
  <c r="J364" i="12"/>
  <c r="AT254" i="13" l="1"/>
  <c r="AS254" i="13"/>
  <c r="AR254" i="13"/>
  <c r="R253" i="13"/>
  <c r="AA254" i="13" s="1"/>
  <c r="L253" i="13"/>
  <c r="O253" i="13" s="1"/>
  <c r="L464" i="7"/>
  <c r="G364" i="12" s="1"/>
  <c r="Q253" i="13"/>
  <c r="Z254" i="13" s="1"/>
  <c r="BK253" i="13"/>
  <c r="K253" i="13"/>
  <c r="S253" i="13"/>
  <c r="AB254" i="13" s="1"/>
  <c r="M253" i="13"/>
  <c r="P253" i="13" s="1"/>
  <c r="F464" i="7" l="1"/>
  <c r="BJ254" i="13"/>
  <c r="N253" i="13"/>
  <c r="BI254" i="13"/>
  <c r="BH254" i="13"/>
  <c r="BA254" i="13"/>
  <c r="H364" i="12"/>
  <c r="I364" i="12" s="1"/>
  <c r="J254" i="13"/>
  <c r="AW254" i="13"/>
  <c r="AK255" i="13" s="1"/>
  <c r="BG254" i="13"/>
  <c r="BF254" i="13"/>
  <c r="I254" i="13"/>
  <c r="AV254" i="13"/>
  <c r="AJ255" i="13" s="1"/>
  <c r="H254" i="13"/>
  <c r="AU254" i="13"/>
  <c r="AI255" i="13" s="1"/>
  <c r="BE254" i="13"/>
  <c r="BN254" i="13" l="1"/>
  <c r="AR255" i="13" s="1"/>
  <c r="BO254" i="13"/>
  <c r="AS255" i="13" s="1"/>
  <c r="BP254" i="13"/>
  <c r="AT255" i="13" s="1"/>
  <c r="Q254" i="13"/>
  <c r="Z255" i="13" s="1"/>
  <c r="K254" i="13"/>
  <c r="BK254" i="13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J365" i="12"/>
  <c r="F465" i="7" l="1"/>
  <c r="J466" i="7" s="1"/>
  <c r="BJ255" i="13"/>
  <c r="BI255" i="13"/>
  <c r="N254" i="13"/>
  <c r="BH255" i="13"/>
  <c r="H255" i="13"/>
  <c r="AU255" i="13"/>
  <c r="AI256" i="13" s="1"/>
  <c r="BE255" i="13"/>
  <c r="AV255" i="13"/>
  <c r="AJ256" i="13" s="1"/>
  <c r="I255" i="13"/>
  <c r="BF255" i="13"/>
  <c r="BA255" i="13"/>
  <c r="J255" i="13"/>
  <c r="AW255" i="13"/>
  <c r="AK256" i="13" s="1"/>
  <c r="BG255" i="13"/>
  <c r="L465" i="7"/>
  <c r="G365" i="12" s="1"/>
  <c r="H466" i="7" l="1"/>
  <c r="I466" i="7"/>
  <c r="K466" i="7"/>
  <c r="G466" i="7"/>
  <c r="R255" i="13"/>
  <c r="AA256" i="13" s="1"/>
  <c r="L255" i="13"/>
  <c r="O255" i="13" s="1"/>
  <c r="H365" i="12"/>
  <c r="I365" i="12" s="1"/>
  <c r="S255" i="13"/>
  <c r="AB256" i="13" s="1"/>
  <c r="M255" i="13"/>
  <c r="P255" i="13" s="1"/>
  <c r="Q255" i="13"/>
  <c r="Z256" i="13" s="1"/>
  <c r="K255" i="13"/>
  <c r="BK255" i="13"/>
  <c r="BN255" i="13" l="1"/>
  <c r="AR256" i="13" s="1"/>
  <c r="BO255" i="13"/>
  <c r="AS256" i="13" s="1"/>
  <c r="BP255" i="13"/>
  <c r="F466" i="7"/>
  <c r="L466" i="7"/>
  <c r="G366" i="12" s="1"/>
  <c r="H366" i="12" s="1"/>
  <c r="I366" i="12" s="1"/>
  <c r="N255" i="13"/>
  <c r="AT256" i="13"/>
  <c r="J366" i="12"/>
  <c r="BA256" i="13"/>
  <c r="BO256" i="13" l="1"/>
  <c r="BP256" i="13"/>
  <c r="BN256" i="13"/>
  <c r="BI256" i="13"/>
  <c r="BH256" i="13"/>
  <c r="BJ256" i="13"/>
  <c r="AV256" i="13"/>
  <c r="AJ257" i="13" s="1"/>
  <c r="I256" i="13"/>
  <c r="BF256" i="13"/>
  <c r="J367" i="12"/>
  <c r="AW256" i="13"/>
  <c r="AK257" i="13" s="1"/>
  <c r="J256" i="13"/>
  <c r="BG256" i="13"/>
  <c r="H256" i="13"/>
  <c r="AU256" i="13"/>
  <c r="AI257" i="13" s="1"/>
  <c r="BE256" i="13"/>
  <c r="K467" i="7"/>
  <c r="J467" i="7"/>
  <c r="H467" i="7"/>
  <c r="G467" i="7"/>
  <c r="I467" i="7"/>
  <c r="AR257" i="13" l="1"/>
  <c r="AT257" i="13"/>
  <c r="AS257" i="13"/>
  <c r="S256" i="13"/>
  <c r="AB257" i="13" s="1"/>
  <c r="M256" i="13"/>
  <c r="P256" i="13" s="1"/>
  <c r="L467" i="7"/>
  <c r="G367" i="12" s="1"/>
  <c r="K256" i="13"/>
  <c r="BK256" i="13"/>
  <c r="Q256" i="13"/>
  <c r="Z257" i="13" s="1"/>
  <c r="R256" i="13"/>
  <c r="AA257" i="13" s="1"/>
  <c r="L256" i="13"/>
  <c r="O256" i="13" s="1"/>
  <c r="F467" i="7" l="1"/>
  <c r="BJ257" i="13"/>
  <c r="BH257" i="13"/>
  <c r="N256" i="13"/>
  <c r="BI257" i="13"/>
  <c r="AV257" i="13"/>
  <c r="AJ258" i="13" s="1"/>
  <c r="I257" i="13"/>
  <c r="BF257" i="13"/>
  <c r="BA257" i="13"/>
  <c r="BE257" i="13"/>
  <c r="AU257" i="13"/>
  <c r="AI258" i="13" s="1"/>
  <c r="H257" i="13"/>
  <c r="H367" i="12"/>
  <c r="I367" i="12" s="1"/>
  <c r="AW257" i="13"/>
  <c r="AK258" i="13" s="1"/>
  <c r="J257" i="13"/>
  <c r="BG257" i="13"/>
  <c r="BP257" i="13" l="1"/>
  <c r="AT258" i="13" s="1"/>
  <c r="BN257" i="13"/>
  <c r="AR258" i="13" s="1"/>
  <c r="BO257" i="13"/>
  <c r="AS258" i="13" s="1"/>
  <c r="L257" i="13"/>
  <c r="O257" i="13" s="1"/>
  <c r="R257" i="13"/>
  <c r="AA258" i="13" s="1"/>
  <c r="S257" i="13"/>
  <c r="AB258" i="13" s="1"/>
  <c r="M257" i="13"/>
  <c r="P257" i="13" s="1"/>
  <c r="BK257" i="13"/>
  <c r="Q257" i="13"/>
  <c r="Z258" i="13" s="1"/>
  <c r="K257" i="13"/>
  <c r="H468" i="7"/>
  <c r="G468" i="7"/>
  <c r="K468" i="7"/>
  <c r="J468" i="7"/>
  <c r="I468" i="7"/>
  <c r="J368" i="12"/>
  <c r="F468" i="7" l="1"/>
  <c r="I469" i="7" s="1"/>
  <c r="BJ258" i="13"/>
  <c r="BH258" i="13"/>
  <c r="BI258" i="13"/>
  <c r="N257" i="13"/>
  <c r="BE258" i="13"/>
  <c r="H258" i="13"/>
  <c r="AU258" i="13"/>
  <c r="AI259" i="13" s="1"/>
  <c r="J258" i="13"/>
  <c r="AW258" i="13"/>
  <c r="AK259" i="13" s="1"/>
  <c r="BG258" i="13"/>
  <c r="I258" i="13"/>
  <c r="AV258" i="13"/>
  <c r="AJ259" i="13" s="1"/>
  <c r="BF258" i="13"/>
  <c r="L468" i="7"/>
  <c r="G368" i="12" s="1"/>
  <c r="BA258" i="13"/>
  <c r="J469" i="7" l="1"/>
  <c r="G469" i="7"/>
  <c r="H469" i="7"/>
  <c r="K469" i="7"/>
  <c r="R258" i="13"/>
  <c r="AA259" i="13" s="1"/>
  <c r="L258" i="13"/>
  <c r="O258" i="13" s="1"/>
  <c r="H368" i="12"/>
  <c r="I368" i="12" s="1"/>
  <c r="S258" i="13"/>
  <c r="AB259" i="13" s="1"/>
  <c r="M258" i="13"/>
  <c r="P258" i="13" s="1"/>
  <c r="Q258" i="13"/>
  <c r="Z259" i="13" s="1"/>
  <c r="BK258" i="13"/>
  <c r="K258" i="13"/>
  <c r="L469" i="7" l="1"/>
  <c r="G369" i="12" s="1"/>
  <c r="H369" i="12" s="1"/>
  <c r="I369" i="12" s="1"/>
  <c r="BN258" i="13"/>
  <c r="AR259" i="13" s="1"/>
  <c r="BO258" i="13"/>
  <c r="AS259" i="13" s="1"/>
  <c r="BP258" i="13"/>
  <c r="F469" i="7"/>
  <c r="N258" i="13"/>
  <c r="BA259" i="13"/>
  <c r="AT259" i="13"/>
  <c r="J369" i="12"/>
  <c r="BN259" i="13" l="1"/>
  <c r="BO259" i="13"/>
  <c r="BP259" i="13"/>
  <c r="BJ259" i="13"/>
  <c r="BI259" i="13"/>
  <c r="BH259" i="13"/>
  <c r="J259" i="13"/>
  <c r="AW259" i="13"/>
  <c r="AK260" i="13" s="1"/>
  <c r="BG259" i="13"/>
  <c r="AU259" i="13"/>
  <c r="AI260" i="13" s="1"/>
  <c r="BE259" i="13"/>
  <c r="H259" i="13"/>
  <c r="J370" i="12"/>
  <c r="J470" i="7"/>
  <c r="K470" i="7"/>
  <c r="H470" i="7"/>
  <c r="G470" i="7"/>
  <c r="I470" i="7"/>
  <c r="AV259" i="13"/>
  <c r="AJ260" i="13" s="1"/>
  <c r="I259" i="13"/>
  <c r="BF259" i="13"/>
  <c r="AS260" i="13" l="1"/>
  <c r="AR260" i="13"/>
  <c r="AT260" i="13"/>
  <c r="BK259" i="13"/>
  <c r="Q259" i="13"/>
  <c r="Z260" i="13" s="1"/>
  <c r="K259" i="13"/>
  <c r="L470" i="7"/>
  <c r="G370" i="12" s="1"/>
  <c r="S259" i="13"/>
  <c r="AB260" i="13" s="1"/>
  <c r="M259" i="13"/>
  <c r="P259" i="13" s="1"/>
  <c r="R259" i="13"/>
  <c r="AA260" i="13" s="1"/>
  <c r="L259" i="13"/>
  <c r="O259" i="13" s="1"/>
  <c r="BH260" i="13" l="1"/>
  <c r="F470" i="7"/>
  <c r="BJ260" i="13"/>
  <c r="BI260" i="13"/>
  <c r="N259" i="13"/>
  <c r="I260" i="13"/>
  <c r="AV260" i="13"/>
  <c r="AJ261" i="13" s="1"/>
  <c r="BF260" i="13"/>
  <c r="AW260" i="13"/>
  <c r="AK261" i="13" s="1"/>
  <c r="BG260" i="13"/>
  <c r="J260" i="13"/>
  <c r="H260" i="13"/>
  <c r="AU260" i="13"/>
  <c r="AI261" i="13" s="1"/>
  <c r="BE260" i="13"/>
  <c r="H370" i="12"/>
  <c r="I370" i="12" s="1"/>
  <c r="BA260" i="13"/>
  <c r="BO260" i="13" l="1"/>
  <c r="AS261" i="13" s="1"/>
  <c r="BP260" i="13"/>
  <c r="AT261" i="13" s="1"/>
  <c r="BN260" i="13"/>
  <c r="AR261" i="13" s="1"/>
  <c r="J471" i="7"/>
  <c r="H471" i="7"/>
  <c r="K471" i="7"/>
  <c r="I471" i="7"/>
  <c r="G471" i="7"/>
  <c r="BK260" i="13"/>
  <c r="K260" i="13"/>
  <c r="Q260" i="13"/>
  <c r="Z261" i="13" s="1"/>
  <c r="R260" i="13"/>
  <c r="AA261" i="13" s="1"/>
  <c r="L260" i="13"/>
  <c r="O260" i="13" s="1"/>
  <c r="J371" i="12"/>
  <c r="M260" i="13"/>
  <c r="P260" i="13" s="1"/>
  <c r="S260" i="13"/>
  <c r="AB261" i="13" s="1"/>
  <c r="F471" i="7" l="1"/>
  <c r="H472" i="7" s="1"/>
  <c r="BH261" i="13"/>
  <c r="BJ261" i="13"/>
  <c r="BI261" i="13"/>
  <c r="N260" i="13"/>
  <c r="I261" i="13"/>
  <c r="AV261" i="13"/>
  <c r="AJ262" i="13" s="1"/>
  <c r="BF261" i="13"/>
  <c r="AU261" i="13"/>
  <c r="AI262" i="13" s="1"/>
  <c r="BE261" i="13"/>
  <c r="H261" i="13"/>
  <c r="L471" i="7"/>
  <c r="G371" i="12" s="1"/>
  <c r="J261" i="13"/>
  <c r="AW261" i="13"/>
  <c r="AK262" i="13" s="1"/>
  <c r="BG261" i="13"/>
  <c r="BA261" i="13"/>
  <c r="I472" i="7" l="1"/>
  <c r="G472" i="7"/>
  <c r="J472" i="7"/>
  <c r="K472" i="7"/>
  <c r="H371" i="12"/>
  <c r="I371" i="12" s="1"/>
  <c r="R261" i="13"/>
  <c r="AA262" i="13" s="1"/>
  <c r="L261" i="13"/>
  <c r="O261" i="13" s="1"/>
  <c r="S261" i="13"/>
  <c r="AB262" i="13" s="1"/>
  <c r="M261" i="13"/>
  <c r="P261" i="13" s="1"/>
  <c r="Q261" i="13"/>
  <c r="Z262" i="13" s="1"/>
  <c r="BK261" i="13"/>
  <c r="K261" i="13"/>
  <c r="BP261" i="13" l="1"/>
  <c r="AT262" i="13" s="1"/>
  <c r="BN261" i="13"/>
  <c r="AR262" i="13" s="1"/>
  <c r="BO261" i="13"/>
  <c r="AS262" i="13" s="1"/>
  <c r="F472" i="7"/>
  <c r="L472" i="7"/>
  <c r="G372" i="12" s="1"/>
  <c r="H372" i="12" s="1"/>
  <c r="I372" i="12" s="1"/>
  <c r="N261" i="13"/>
  <c r="BA262" i="13"/>
  <c r="J372" i="12"/>
  <c r="BN262" i="13" l="1"/>
  <c r="BO262" i="13"/>
  <c r="BP262" i="13"/>
  <c r="BH262" i="13"/>
  <c r="BI262" i="13"/>
  <c r="BJ262" i="13"/>
  <c r="H473" i="7"/>
  <c r="I473" i="7"/>
  <c r="J473" i="7"/>
  <c r="K473" i="7"/>
  <c r="G473" i="7"/>
  <c r="AW262" i="13"/>
  <c r="AK263" i="13" s="1"/>
  <c r="J262" i="13"/>
  <c r="BG262" i="13"/>
  <c r="J373" i="12"/>
  <c r="AU262" i="13"/>
  <c r="AI263" i="13" s="1"/>
  <c r="BE262" i="13"/>
  <c r="H262" i="13"/>
  <c r="AV262" i="13"/>
  <c r="AJ263" i="13" s="1"/>
  <c r="I262" i="13"/>
  <c r="BF262" i="13"/>
  <c r="AT263" i="13" l="1"/>
  <c r="AR263" i="13"/>
  <c r="AS263" i="13"/>
  <c r="BK262" i="13"/>
  <c r="Q262" i="13"/>
  <c r="Z263" i="13" s="1"/>
  <c r="K262" i="13"/>
  <c r="L473" i="7"/>
  <c r="G373" i="12" s="1"/>
  <c r="R262" i="13"/>
  <c r="AA263" i="13" s="1"/>
  <c r="L262" i="13"/>
  <c r="O262" i="13" s="1"/>
  <c r="M262" i="13"/>
  <c r="P262" i="13" s="1"/>
  <c r="S262" i="13"/>
  <c r="AB263" i="13" s="1"/>
  <c r="F473" i="7" l="1"/>
  <c r="BH263" i="13"/>
  <c r="BJ263" i="13"/>
  <c r="BI263" i="13"/>
  <c r="N262" i="13"/>
  <c r="H263" i="13"/>
  <c r="AU263" i="13"/>
  <c r="AI264" i="13" s="1"/>
  <c r="BE263" i="13"/>
  <c r="H373" i="12"/>
  <c r="I373" i="12" s="1"/>
  <c r="AV263" i="13"/>
  <c r="AJ264" i="13" s="1"/>
  <c r="BF263" i="13"/>
  <c r="I263" i="13"/>
  <c r="BA263" i="13"/>
  <c r="AW263" i="13"/>
  <c r="AK264" i="13" s="1"/>
  <c r="J263" i="13"/>
  <c r="BG263" i="13"/>
  <c r="BN263" i="13" l="1"/>
  <c r="AR264" i="13" s="1"/>
  <c r="BO263" i="13"/>
  <c r="AS264" i="13" s="1"/>
  <c r="BP263" i="13"/>
  <c r="L263" i="13"/>
  <c r="O263" i="13" s="1"/>
  <c r="R263" i="13"/>
  <c r="AA264" i="13" s="1"/>
  <c r="J474" i="7"/>
  <c r="G474" i="7"/>
  <c r="I474" i="7"/>
  <c r="H474" i="7"/>
  <c r="K474" i="7"/>
  <c r="BK263" i="13"/>
  <c r="Q263" i="13"/>
  <c r="Z264" i="13" s="1"/>
  <c r="K263" i="13"/>
  <c r="AT264" i="13"/>
  <c r="J374" i="12"/>
  <c r="S263" i="13"/>
  <c r="AB264" i="13" s="1"/>
  <c r="M263" i="13"/>
  <c r="P263" i="13" s="1"/>
  <c r="F474" i="7" l="1"/>
  <c r="I475" i="7" s="1"/>
  <c r="BI264" i="13"/>
  <c r="BH264" i="13"/>
  <c r="BJ264" i="13"/>
  <c r="N263" i="13"/>
  <c r="J264" i="13"/>
  <c r="AW264" i="13"/>
  <c r="AK265" i="13" s="1"/>
  <c r="BG264" i="13"/>
  <c r="BA264" i="13"/>
  <c r="L474" i="7"/>
  <c r="G374" i="12" s="1"/>
  <c r="H264" i="13"/>
  <c r="BE264" i="13"/>
  <c r="AU264" i="13"/>
  <c r="AI265" i="13" s="1"/>
  <c r="I264" i="13"/>
  <c r="AV264" i="13"/>
  <c r="AJ265" i="13" s="1"/>
  <c r="BF264" i="13"/>
  <c r="J475" i="7" l="1"/>
  <c r="L264" i="13"/>
  <c r="O264" i="13" s="1"/>
  <c r="R264" i="13"/>
  <c r="AA265" i="13" s="1"/>
  <c r="BK264" i="13"/>
  <c r="Q264" i="13"/>
  <c r="Z265" i="13" s="1"/>
  <c r="K264" i="13"/>
  <c r="S264" i="13"/>
  <c r="AB265" i="13" s="1"/>
  <c r="M264" i="13"/>
  <c r="P264" i="13" s="1"/>
  <c r="H475" i="7"/>
  <c r="K475" i="7"/>
  <c r="H374" i="12"/>
  <c r="I374" i="12" s="1"/>
  <c r="G475" i="7"/>
  <c r="BO264" i="13" l="1"/>
  <c r="AS265" i="13" s="1"/>
  <c r="BP264" i="13"/>
  <c r="AT265" i="13" s="1"/>
  <c r="BN264" i="13"/>
  <c r="AR265" i="13" s="1"/>
  <c r="F475" i="7"/>
  <c r="N264" i="13"/>
  <c r="L475" i="7"/>
  <c r="G375" i="12" s="1"/>
  <c r="BA265" i="13"/>
  <c r="J375" i="12"/>
  <c r="I476" i="7" l="1"/>
  <c r="BH265" i="13"/>
  <c r="BI265" i="13"/>
  <c r="BJ265" i="13"/>
  <c r="G476" i="7"/>
  <c r="H476" i="7"/>
  <c r="K476" i="7"/>
  <c r="J476" i="7"/>
  <c r="AV265" i="13"/>
  <c r="AJ266" i="13" s="1"/>
  <c r="I265" i="13"/>
  <c r="BF265" i="13"/>
  <c r="H375" i="12"/>
  <c r="I375" i="12" s="1"/>
  <c r="J265" i="13"/>
  <c r="AW265" i="13"/>
  <c r="AK266" i="13" s="1"/>
  <c r="BG265" i="13"/>
  <c r="AU265" i="13"/>
  <c r="AI266" i="13" s="1"/>
  <c r="H265" i="13"/>
  <c r="BE265" i="13"/>
  <c r="J376" i="12" l="1"/>
  <c r="BP265" i="13"/>
  <c r="AT266" i="13" s="1"/>
  <c r="BN265" i="13"/>
  <c r="BO265" i="13"/>
  <c r="AS266" i="13" s="1"/>
  <c r="L476" i="7"/>
  <c r="G376" i="12" s="1"/>
  <c r="H376" i="12" s="1"/>
  <c r="I376" i="12" s="1"/>
  <c r="AR266" i="13"/>
  <c r="Q265" i="13"/>
  <c r="Z266" i="13" s="1"/>
  <c r="BK265" i="13"/>
  <c r="K265" i="13"/>
  <c r="S265" i="13"/>
  <c r="AB266" i="13" s="1"/>
  <c r="M265" i="13"/>
  <c r="P265" i="13" s="1"/>
  <c r="R265" i="13"/>
  <c r="AA266" i="13" s="1"/>
  <c r="L265" i="13"/>
  <c r="O265" i="13" s="1"/>
  <c r="J377" i="12" l="1"/>
  <c r="BN266" i="13"/>
  <c r="BO266" i="13"/>
  <c r="BP266" i="13"/>
  <c r="F476" i="7"/>
  <c r="BH266" i="13"/>
  <c r="BI266" i="13"/>
  <c r="BJ266" i="13"/>
  <c r="N265" i="13"/>
  <c r="AU266" i="13"/>
  <c r="AI267" i="13" s="1"/>
  <c r="H266" i="13"/>
  <c r="BE266" i="13"/>
  <c r="I266" i="13"/>
  <c r="AV266" i="13"/>
  <c r="AJ267" i="13" s="1"/>
  <c r="BF266" i="13"/>
  <c r="J266" i="13"/>
  <c r="AW266" i="13"/>
  <c r="AK267" i="13" s="1"/>
  <c r="BG266" i="13"/>
  <c r="BA266" i="13"/>
  <c r="AS267" i="13" l="1"/>
  <c r="AT267" i="13"/>
  <c r="AR267" i="13"/>
  <c r="I477" i="7"/>
  <c r="K477" i="7"/>
  <c r="H477" i="7"/>
  <c r="G477" i="7"/>
  <c r="J477" i="7"/>
  <c r="Q266" i="13"/>
  <c r="Z267" i="13" s="1"/>
  <c r="BK266" i="13"/>
  <c r="K266" i="13"/>
  <c r="S266" i="13"/>
  <c r="AB267" i="13" s="1"/>
  <c r="M266" i="13"/>
  <c r="P266" i="13" s="1"/>
  <c r="R266" i="13"/>
  <c r="AA267" i="13" s="1"/>
  <c r="L266" i="13"/>
  <c r="O266" i="13" s="1"/>
  <c r="F477" i="7" l="1"/>
  <c r="J478" i="7" s="1"/>
  <c r="BH267" i="13"/>
  <c r="BJ267" i="13"/>
  <c r="N266" i="13"/>
  <c r="BI267" i="13"/>
  <c r="I267" i="13"/>
  <c r="AV267" i="13"/>
  <c r="AJ268" i="13" s="1"/>
  <c r="BF267" i="13"/>
  <c r="BA267" i="13"/>
  <c r="H267" i="13"/>
  <c r="AU267" i="13"/>
  <c r="AI268" i="13" s="1"/>
  <c r="BE267" i="13"/>
  <c r="J267" i="13"/>
  <c r="BG267" i="13"/>
  <c r="AW267" i="13"/>
  <c r="AK268" i="13" s="1"/>
  <c r="L477" i="7"/>
  <c r="G377" i="12" s="1"/>
  <c r="G478" i="7" l="1"/>
  <c r="I478" i="7"/>
  <c r="H478" i="7"/>
  <c r="K478" i="7"/>
  <c r="H377" i="12"/>
  <c r="I377" i="12" s="1"/>
  <c r="BK267" i="13"/>
  <c r="K267" i="13"/>
  <c r="Q267" i="13"/>
  <c r="Z268" i="13" s="1"/>
  <c r="R267" i="13"/>
  <c r="AA268" i="13" s="1"/>
  <c r="L267" i="13"/>
  <c r="O267" i="13" s="1"/>
  <c r="S267" i="13"/>
  <c r="AB268" i="13" s="1"/>
  <c r="M267" i="13"/>
  <c r="P267" i="13" s="1"/>
  <c r="BN267" i="13" l="1"/>
  <c r="AR268" i="13" s="1"/>
  <c r="BO267" i="13"/>
  <c r="AS268" i="13" s="1"/>
  <c r="BP267" i="13"/>
  <c r="AT268" i="13" s="1"/>
  <c r="F478" i="7"/>
  <c r="L478" i="7"/>
  <c r="G378" i="12" s="1"/>
  <c r="H378" i="12" s="1"/>
  <c r="I378" i="12" s="1"/>
  <c r="N267" i="13"/>
  <c r="BA268" i="13"/>
  <c r="J378" i="12"/>
  <c r="BO268" i="13" l="1"/>
  <c r="BP268" i="13"/>
  <c r="BN268" i="13"/>
  <c r="G479" i="7"/>
  <c r="K479" i="7"/>
  <c r="H479" i="7"/>
  <c r="I479" i="7"/>
  <c r="J479" i="7"/>
  <c r="BI268" i="13"/>
  <c r="BH268" i="13"/>
  <c r="BJ268" i="13"/>
  <c r="H268" i="13"/>
  <c r="AU268" i="13"/>
  <c r="AI269" i="13" s="1"/>
  <c r="AR269" i="13" s="1"/>
  <c r="BE268" i="13"/>
  <c r="AV268" i="13"/>
  <c r="AJ269" i="13" s="1"/>
  <c r="I268" i="13"/>
  <c r="BF268" i="13"/>
  <c r="AW268" i="13"/>
  <c r="AK269" i="13" s="1"/>
  <c r="J268" i="13"/>
  <c r="BG268" i="13"/>
  <c r="J379" i="12"/>
  <c r="AT269" i="13" l="1"/>
  <c r="AS269" i="13"/>
  <c r="L479" i="7"/>
  <c r="G379" i="12" s="1"/>
  <c r="H379" i="12" s="1"/>
  <c r="I379" i="12" s="1"/>
  <c r="R268" i="13"/>
  <c r="AA269" i="13" s="1"/>
  <c r="L268" i="13"/>
  <c r="O268" i="13" s="1"/>
  <c r="Q268" i="13"/>
  <c r="Z269" i="13" s="1"/>
  <c r="BK268" i="13"/>
  <c r="K268" i="13"/>
  <c r="S268" i="13"/>
  <c r="AB269" i="13" s="1"/>
  <c r="M268" i="13"/>
  <c r="P268" i="13" s="1"/>
  <c r="BP269" i="13" l="1"/>
  <c r="BN269" i="13"/>
  <c r="BO269" i="13"/>
  <c r="F479" i="7"/>
  <c r="BH269" i="13"/>
  <c r="J380" i="12"/>
  <c r="BI269" i="13"/>
  <c r="N268" i="13"/>
  <c r="BJ269" i="13"/>
  <c r="H269" i="13"/>
  <c r="AU269" i="13"/>
  <c r="AI270" i="13" s="1"/>
  <c r="BE269" i="13"/>
  <c r="J269" i="13"/>
  <c r="AW269" i="13"/>
  <c r="AK270" i="13" s="1"/>
  <c r="BG269" i="13"/>
  <c r="BA269" i="13"/>
  <c r="I269" i="13"/>
  <c r="AV269" i="13"/>
  <c r="AJ270" i="13" s="1"/>
  <c r="AS270" i="13" s="1"/>
  <c r="BF269" i="13"/>
  <c r="AT270" i="13" l="1"/>
  <c r="AR270" i="13"/>
  <c r="Q269" i="13"/>
  <c r="Z270" i="13" s="1"/>
  <c r="BK269" i="13"/>
  <c r="K269" i="13"/>
  <c r="R269" i="13"/>
  <c r="AA270" i="13" s="1"/>
  <c r="L269" i="13"/>
  <c r="O269" i="13" s="1"/>
  <c r="H480" i="7"/>
  <c r="J480" i="7"/>
  <c r="K480" i="7"/>
  <c r="G480" i="7"/>
  <c r="I480" i="7"/>
  <c r="M269" i="13"/>
  <c r="P269" i="13" s="1"/>
  <c r="S269" i="13"/>
  <c r="AB270" i="13" s="1"/>
  <c r="F480" i="7" l="1"/>
  <c r="H481" i="7" s="1"/>
  <c r="BI270" i="13"/>
  <c r="BH270" i="13"/>
  <c r="BJ270" i="13"/>
  <c r="N269" i="13"/>
  <c r="H270" i="13"/>
  <c r="AU270" i="13"/>
  <c r="AI271" i="13" s="1"/>
  <c r="BE270" i="13"/>
  <c r="BA270" i="13"/>
  <c r="J270" i="13"/>
  <c r="AW270" i="13"/>
  <c r="AK271" i="13" s="1"/>
  <c r="BG270" i="13"/>
  <c r="L480" i="7"/>
  <c r="G380" i="12" s="1"/>
  <c r="I270" i="13"/>
  <c r="AV270" i="13"/>
  <c r="AJ271" i="13" s="1"/>
  <c r="BF270" i="13"/>
  <c r="I481" i="7" l="1"/>
  <c r="K481" i="7"/>
  <c r="G481" i="7"/>
  <c r="J481" i="7"/>
  <c r="M270" i="13"/>
  <c r="P270" i="13" s="1"/>
  <c r="S270" i="13"/>
  <c r="AB271" i="13" s="1"/>
  <c r="H380" i="12"/>
  <c r="I380" i="12" s="1"/>
  <c r="R270" i="13"/>
  <c r="AA271" i="13" s="1"/>
  <c r="L270" i="13"/>
  <c r="O270" i="13" s="1"/>
  <c r="Q270" i="13"/>
  <c r="Z271" i="13" s="1"/>
  <c r="K270" i="13"/>
  <c r="BK270" i="13"/>
  <c r="BN270" i="13" l="1"/>
  <c r="AR271" i="13" s="1"/>
  <c r="BO270" i="13"/>
  <c r="AS271" i="13" s="1"/>
  <c r="BP270" i="13"/>
  <c r="AT271" i="13" s="1"/>
  <c r="F481" i="7"/>
  <c r="L481" i="7"/>
  <c r="G381" i="12" s="1"/>
  <c r="H381" i="12" s="1"/>
  <c r="I381" i="12" s="1"/>
  <c r="N270" i="13"/>
  <c r="BA271" i="13"/>
  <c r="J381" i="12"/>
  <c r="BN271" i="13" l="1"/>
  <c r="BO271" i="13"/>
  <c r="BP271" i="13"/>
  <c r="BH271" i="13"/>
  <c r="BJ271" i="13"/>
  <c r="BI271" i="13"/>
  <c r="AU271" i="13"/>
  <c r="AI272" i="13" s="1"/>
  <c r="H271" i="13"/>
  <c r="BE271" i="13"/>
  <c r="I271" i="13"/>
  <c r="AV271" i="13"/>
  <c r="AJ272" i="13" s="1"/>
  <c r="BF271" i="13"/>
  <c r="K482" i="7"/>
  <c r="G482" i="7"/>
  <c r="H482" i="7"/>
  <c r="I482" i="7"/>
  <c r="J482" i="7"/>
  <c r="J271" i="13"/>
  <c r="AW271" i="13"/>
  <c r="AK272" i="13" s="1"/>
  <c r="BG271" i="13"/>
  <c r="J382" i="12"/>
  <c r="AT272" i="13" l="1"/>
  <c r="AR272" i="13"/>
  <c r="AS272" i="13"/>
  <c r="S271" i="13"/>
  <c r="AB272" i="13" s="1"/>
  <c r="M271" i="13"/>
  <c r="P271" i="13" s="1"/>
  <c r="L482" i="7"/>
  <c r="G382" i="12" s="1"/>
  <c r="Q271" i="13"/>
  <c r="Z272" i="13" s="1"/>
  <c r="BK271" i="13"/>
  <c r="K271" i="13"/>
  <c r="R271" i="13"/>
  <c r="AA272" i="13" s="1"/>
  <c r="L271" i="13"/>
  <c r="O271" i="13" s="1"/>
  <c r="F482" i="7" l="1"/>
  <c r="BH272" i="13"/>
  <c r="BJ272" i="13"/>
  <c r="BI272" i="13"/>
  <c r="N271" i="13"/>
  <c r="J272" i="13"/>
  <c r="AW272" i="13"/>
  <c r="AK273" i="13" s="1"/>
  <c r="BG272" i="13"/>
  <c r="BA272" i="13"/>
  <c r="AV272" i="13"/>
  <c r="AJ273" i="13" s="1"/>
  <c r="I272" i="13"/>
  <c r="BF272" i="13"/>
  <c r="H272" i="13"/>
  <c r="AU272" i="13"/>
  <c r="AI273" i="13" s="1"/>
  <c r="BE272" i="13"/>
  <c r="H382" i="12"/>
  <c r="I382" i="12" s="1"/>
  <c r="BO272" i="13" l="1"/>
  <c r="AS273" i="13" s="1"/>
  <c r="BP272" i="13"/>
  <c r="AT273" i="13" s="1"/>
  <c r="BN272" i="13"/>
  <c r="AR273" i="13" s="1"/>
  <c r="L272" i="13"/>
  <c r="O272" i="13" s="1"/>
  <c r="R272" i="13"/>
  <c r="AA273" i="13" s="1"/>
  <c r="M272" i="13"/>
  <c r="P272" i="13" s="1"/>
  <c r="S272" i="13"/>
  <c r="AB273" i="13" s="1"/>
  <c r="J383" i="12"/>
  <c r="J483" i="7"/>
  <c r="I483" i="7"/>
  <c r="G483" i="7"/>
  <c r="H483" i="7"/>
  <c r="K483" i="7"/>
  <c r="Q272" i="13"/>
  <c r="Z273" i="13" s="1"/>
  <c r="BK272" i="13"/>
  <c r="K272" i="13"/>
  <c r="F483" i="7" l="1"/>
  <c r="K484" i="7" s="1"/>
  <c r="BJ273" i="13"/>
  <c r="BI273" i="13"/>
  <c r="N272" i="13"/>
  <c r="BH273" i="13"/>
  <c r="AW273" i="13"/>
  <c r="AK274" i="13" s="1"/>
  <c r="BG273" i="13"/>
  <c r="J273" i="13"/>
  <c r="BE273" i="13"/>
  <c r="H273" i="13"/>
  <c r="AU273" i="13"/>
  <c r="AI274" i="13" s="1"/>
  <c r="L483" i="7"/>
  <c r="G383" i="12" s="1"/>
  <c r="AV273" i="13"/>
  <c r="AJ274" i="13" s="1"/>
  <c r="I273" i="13"/>
  <c r="BF273" i="13"/>
  <c r="BA273" i="13"/>
  <c r="J484" i="7" l="1"/>
  <c r="I484" i="7"/>
  <c r="G484" i="7"/>
  <c r="H484" i="7"/>
  <c r="BK273" i="13"/>
  <c r="Q273" i="13"/>
  <c r="Z274" i="13" s="1"/>
  <c r="K273" i="13"/>
  <c r="S273" i="13"/>
  <c r="AB274" i="13" s="1"/>
  <c r="M273" i="13"/>
  <c r="P273" i="13" s="1"/>
  <c r="R273" i="13"/>
  <c r="AA274" i="13" s="1"/>
  <c r="L273" i="13"/>
  <c r="O273" i="13" s="1"/>
  <c r="H383" i="12"/>
  <c r="I383" i="12" s="1"/>
  <c r="BP273" i="13" l="1"/>
  <c r="AT274" i="13" s="1"/>
  <c r="BN273" i="13"/>
  <c r="AR274" i="13" s="1"/>
  <c r="BO273" i="13"/>
  <c r="AS274" i="13" s="1"/>
  <c r="F484" i="7"/>
  <c r="L484" i="7"/>
  <c r="G384" i="12" s="1"/>
  <c r="H384" i="12" s="1"/>
  <c r="I384" i="12" s="1"/>
  <c r="N273" i="13"/>
  <c r="J384" i="12"/>
  <c r="BA274" i="13"/>
  <c r="BO274" i="13" l="1"/>
  <c r="BN274" i="13"/>
  <c r="BP274" i="13"/>
  <c r="BI274" i="13"/>
  <c r="BJ274" i="13"/>
  <c r="BH274" i="13"/>
  <c r="J274" i="13"/>
  <c r="BG274" i="13"/>
  <c r="AW274" i="13"/>
  <c r="AK275" i="13" s="1"/>
  <c r="H485" i="7"/>
  <c r="G485" i="7"/>
  <c r="I485" i="7"/>
  <c r="K485" i="7"/>
  <c r="J485" i="7"/>
  <c r="J385" i="12"/>
  <c r="AU274" i="13"/>
  <c r="AI275" i="13" s="1"/>
  <c r="BE274" i="13"/>
  <c r="H274" i="13"/>
  <c r="I274" i="13"/>
  <c r="AV274" i="13"/>
  <c r="AJ275" i="13" s="1"/>
  <c r="BF274" i="13"/>
  <c r="AT275" i="13" l="1"/>
  <c r="AS275" i="13"/>
  <c r="AR275" i="13"/>
  <c r="S274" i="13"/>
  <c r="AB275" i="13" s="1"/>
  <c r="M274" i="13"/>
  <c r="P274" i="13" s="1"/>
  <c r="Q274" i="13"/>
  <c r="Z275" i="13" s="1"/>
  <c r="BK274" i="13"/>
  <c r="K274" i="13"/>
  <c r="R274" i="13"/>
  <c r="AA275" i="13" s="1"/>
  <c r="L274" i="13"/>
  <c r="O274" i="13" s="1"/>
  <c r="L485" i="7"/>
  <c r="G385" i="12" s="1"/>
  <c r="BI275" i="13" l="1"/>
  <c r="F485" i="7"/>
  <c r="BH275" i="13"/>
  <c r="BJ275" i="13"/>
  <c r="N274" i="13"/>
  <c r="H385" i="12"/>
  <c r="I385" i="12" s="1"/>
  <c r="J275" i="13"/>
  <c r="BG275" i="13"/>
  <c r="AW275" i="13"/>
  <c r="AK276" i="13" s="1"/>
  <c r="BA275" i="13"/>
  <c r="AU275" i="13"/>
  <c r="AI276" i="13" s="1"/>
  <c r="BE275" i="13"/>
  <c r="H275" i="13"/>
  <c r="I275" i="13"/>
  <c r="AV275" i="13"/>
  <c r="AJ276" i="13" s="1"/>
  <c r="BF275" i="13"/>
  <c r="BN275" i="13" l="1"/>
  <c r="AR276" i="13" s="1"/>
  <c r="BO275" i="13"/>
  <c r="AS276" i="13" s="1"/>
  <c r="BP275" i="13"/>
  <c r="R275" i="13"/>
  <c r="AA276" i="13" s="1"/>
  <c r="L275" i="13"/>
  <c r="O275" i="13" s="1"/>
  <c r="AT276" i="13"/>
  <c r="J386" i="12"/>
  <c r="S275" i="13"/>
  <c r="AB276" i="13" s="1"/>
  <c r="M275" i="13"/>
  <c r="P275" i="13" s="1"/>
  <c r="G486" i="7"/>
  <c r="H486" i="7"/>
  <c r="I486" i="7"/>
  <c r="J486" i="7"/>
  <c r="K486" i="7"/>
  <c r="BK275" i="13"/>
  <c r="Q275" i="13"/>
  <c r="Z276" i="13" s="1"/>
  <c r="K275" i="13"/>
  <c r="F486" i="7" l="1"/>
  <c r="BJ276" i="13"/>
  <c r="BH276" i="13"/>
  <c r="BI276" i="13"/>
  <c r="N275" i="13"/>
  <c r="H276" i="13"/>
  <c r="AU276" i="13"/>
  <c r="AI277" i="13" s="1"/>
  <c r="BE276" i="13"/>
  <c r="AW276" i="13"/>
  <c r="AK277" i="13" s="1"/>
  <c r="BG276" i="13"/>
  <c r="J276" i="13"/>
  <c r="BA276" i="13"/>
  <c r="L486" i="7"/>
  <c r="G386" i="12" s="1"/>
  <c r="AV276" i="13"/>
  <c r="AJ277" i="13" s="1"/>
  <c r="I276" i="13"/>
  <c r="BF276" i="13"/>
  <c r="J487" i="7"/>
  <c r="H386" i="12" l="1"/>
  <c r="I386" i="12" s="1"/>
  <c r="M276" i="13"/>
  <c r="P276" i="13" s="1"/>
  <c r="S276" i="13"/>
  <c r="AB277" i="13" s="1"/>
  <c r="K487" i="7"/>
  <c r="G487" i="7"/>
  <c r="H487" i="7"/>
  <c r="L276" i="13"/>
  <c r="O276" i="13" s="1"/>
  <c r="R276" i="13"/>
  <c r="AA277" i="13" s="1"/>
  <c r="BK276" i="13"/>
  <c r="Q276" i="13"/>
  <c r="Z277" i="13" s="1"/>
  <c r="K276" i="13"/>
  <c r="I487" i="7"/>
  <c r="BO276" i="13" l="1"/>
  <c r="AS277" i="13" s="1"/>
  <c r="BP276" i="13"/>
  <c r="AT277" i="13" s="1"/>
  <c r="BN276" i="13"/>
  <c r="F487" i="7"/>
  <c r="N276" i="13"/>
  <c r="AR277" i="13"/>
  <c r="J387" i="12"/>
  <c r="L487" i="7"/>
  <c r="G387" i="12" s="1"/>
  <c r="BA277" i="13"/>
  <c r="BJ277" i="13" l="1"/>
  <c r="H488" i="7"/>
  <c r="BH277" i="13"/>
  <c r="BI277" i="13"/>
  <c r="J277" i="13"/>
  <c r="AW277" i="13"/>
  <c r="AK278" i="13" s="1"/>
  <c r="BG277" i="13"/>
  <c r="J488" i="7"/>
  <c r="AV277" i="13"/>
  <c r="AJ278" i="13" s="1"/>
  <c r="I277" i="13"/>
  <c r="BF277" i="13"/>
  <c r="I488" i="7"/>
  <c r="K488" i="7"/>
  <c r="G488" i="7"/>
  <c r="H277" i="13"/>
  <c r="AU277" i="13"/>
  <c r="AI278" i="13" s="1"/>
  <c r="BE277" i="13"/>
  <c r="H387" i="12"/>
  <c r="I387" i="12" s="1"/>
  <c r="BP277" i="13" l="1"/>
  <c r="AT278" i="13" s="1"/>
  <c r="BN277" i="13"/>
  <c r="AR278" i="13" s="1"/>
  <c r="BO277" i="13"/>
  <c r="M277" i="13"/>
  <c r="P277" i="13" s="1"/>
  <c r="S277" i="13"/>
  <c r="AB278" i="13" s="1"/>
  <c r="AS278" i="13"/>
  <c r="L488" i="7"/>
  <c r="G388" i="12" s="1"/>
  <c r="BK277" i="13"/>
  <c r="Q277" i="13"/>
  <c r="Z278" i="13" s="1"/>
  <c r="K277" i="13"/>
  <c r="R277" i="13"/>
  <c r="AA278" i="13" s="1"/>
  <c r="L277" i="13"/>
  <c r="O277" i="13" s="1"/>
  <c r="J388" i="12"/>
  <c r="F488" i="7" l="1"/>
  <c r="BJ278" i="13"/>
  <c r="BH278" i="13"/>
  <c r="N277" i="13"/>
  <c r="BI278" i="13"/>
  <c r="I278" i="13"/>
  <c r="AV278" i="13"/>
  <c r="AJ279" i="13" s="1"/>
  <c r="BF278" i="13"/>
  <c r="H278" i="13"/>
  <c r="AU278" i="13"/>
  <c r="AI279" i="13" s="1"/>
  <c r="BE278" i="13"/>
  <c r="BA278" i="13"/>
  <c r="J278" i="13"/>
  <c r="AW278" i="13"/>
  <c r="AK279" i="13" s="1"/>
  <c r="BG278" i="13"/>
  <c r="H388" i="12"/>
  <c r="I388" i="12" s="1"/>
  <c r="J389" i="12" l="1"/>
  <c r="BN278" i="13"/>
  <c r="AR279" i="13" s="1"/>
  <c r="BO278" i="13"/>
  <c r="AS279" i="13" s="1"/>
  <c r="BP278" i="13"/>
  <c r="AT279" i="13" s="1"/>
  <c r="H489" i="7"/>
  <c r="G489" i="7"/>
  <c r="I489" i="7"/>
  <c r="K489" i="7"/>
  <c r="J489" i="7"/>
  <c r="S278" i="13"/>
  <c r="AB279" i="13" s="1"/>
  <c r="M278" i="13"/>
  <c r="P278" i="13" s="1"/>
  <c r="Q278" i="13"/>
  <c r="Z279" i="13" s="1"/>
  <c r="K278" i="13"/>
  <c r="BK278" i="13"/>
  <c r="R278" i="13"/>
  <c r="AA279" i="13" s="1"/>
  <c r="L278" i="13"/>
  <c r="O278" i="13" s="1"/>
  <c r="F489" i="7" l="1"/>
  <c r="BJ279" i="13"/>
  <c r="N278" i="13"/>
  <c r="BI279" i="13"/>
  <c r="BH279" i="13"/>
  <c r="H279" i="13"/>
  <c r="BE279" i="13"/>
  <c r="AU279" i="13"/>
  <c r="AI280" i="13" s="1"/>
  <c r="I279" i="13"/>
  <c r="AV279" i="13"/>
  <c r="AJ280" i="13" s="1"/>
  <c r="BF279" i="13"/>
  <c r="BA279" i="13"/>
  <c r="J279" i="13"/>
  <c r="BG279" i="13"/>
  <c r="AW279" i="13"/>
  <c r="AK280" i="13" s="1"/>
  <c r="L489" i="7"/>
  <c r="G389" i="12" s="1"/>
  <c r="Q279" i="13" l="1"/>
  <c r="Z280" i="13" s="1"/>
  <c r="BK279" i="13"/>
  <c r="K279" i="13"/>
  <c r="H389" i="12"/>
  <c r="I389" i="12" s="1"/>
  <c r="G490" i="7"/>
  <c r="H490" i="7"/>
  <c r="S279" i="13"/>
  <c r="AB280" i="13" s="1"/>
  <c r="M279" i="13"/>
  <c r="P279" i="13" s="1"/>
  <c r="R279" i="13"/>
  <c r="AA280" i="13" s="1"/>
  <c r="L279" i="13"/>
  <c r="O279" i="13" s="1"/>
  <c r="I490" i="7"/>
  <c r="J490" i="7"/>
  <c r="K490" i="7"/>
  <c r="BN279" i="13" l="1"/>
  <c r="AR280" i="13" s="1"/>
  <c r="BP279" i="13"/>
  <c r="AT280" i="13" s="1"/>
  <c r="BO279" i="13"/>
  <c r="AS280" i="13" s="1"/>
  <c r="F490" i="7"/>
  <c r="N279" i="13"/>
  <c r="L490" i="7"/>
  <c r="G390" i="12" s="1"/>
  <c r="BA280" i="13"/>
  <c r="J390" i="12"/>
  <c r="H491" i="7" l="1"/>
  <c r="J491" i="7"/>
  <c r="I491" i="7"/>
  <c r="BH280" i="13"/>
  <c r="BI280" i="13"/>
  <c r="BJ280" i="13"/>
  <c r="J280" i="13"/>
  <c r="BG280" i="13"/>
  <c r="AW280" i="13"/>
  <c r="AK281" i="13" s="1"/>
  <c r="H280" i="13"/>
  <c r="AU280" i="13"/>
  <c r="AI281" i="13" s="1"/>
  <c r="BE280" i="13"/>
  <c r="H390" i="12"/>
  <c r="I390" i="12" s="1"/>
  <c r="G491" i="7"/>
  <c r="I280" i="13"/>
  <c r="AV280" i="13"/>
  <c r="AJ281" i="13" s="1"/>
  <c r="BF280" i="13"/>
  <c r="K491" i="7"/>
  <c r="J391" i="12" l="1"/>
  <c r="BO280" i="13"/>
  <c r="AS281" i="13" s="1"/>
  <c r="BP280" i="13"/>
  <c r="BN280" i="13"/>
  <c r="AR281" i="13" s="1"/>
  <c r="R280" i="13"/>
  <c r="AA281" i="13" s="1"/>
  <c r="L280" i="13"/>
  <c r="O280" i="13" s="1"/>
  <c r="AT281" i="13"/>
  <c r="Q280" i="13"/>
  <c r="Z281" i="13" s="1"/>
  <c r="K280" i="13"/>
  <c r="BK280" i="13"/>
  <c r="S280" i="13"/>
  <c r="AB281" i="13" s="1"/>
  <c r="M280" i="13"/>
  <c r="P280" i="13" s="1"/>
  <c r="L491" i="7"/>
  <c r="G391" i="12" s="1"/>
  <c r="F491" i="7" l="1"/>
  <c r="BJ281" i="13"/>
  <c r="BI281" i="13"/>
  <c r="BH281" i="13"/>
  <c r="N280" i="13"/>
  <c r="BE281" i="13"/>
  <c r="H281" i="13"/>
  <c r="AU281" i="13"/>
  <c r="AI282" i="13" s="1"/>
  <c r="I281" i="13"/>
  <c r="AV281" i="13"/>
  <c r="AJ282" i="13" s="1"/>
  <c r="BF281" i="13"/>
  <c r="H391" i="12"/>
  <c r="I391" i="12" s="1"/>
  <c r="BA281" i="13"/>
  <c r="J281" i="13"/>
  <c r="AW281" i="13"/>
  <c r="AK282" i="13" s="1"/>
  <c r="BG281" i="13"/>
  <c r="BP281" i="13" l="1"/>
  <c r="AT282" i="13" s="1"/>
  <c r="BN281" i="13"/>
  <c r="AR282" i="13" s="1"/>
  <c r="BO281" i="13"/>
  <c r="AS282" i="13" s="1"/>
  <c r="S281" i="13"/>
  <c r="AB282" i="13" s="1"/>
  <c r="M281" i="13"/>
  <c r="P281" i="13" s="1"/>
  <c r="Q281" i="13"/>
  <c r="Z282" i="13" s="1"/>
  <c r="BK281" i="13"/>
  <c r="K281" i="13"/>
  <c r="H492" i="7"/>
  <c r="J492" i="7"/>
  <c r="I492" i="7"/>
  <c r="K492" i="7"/>
  <c r="G492" i="7"/>
  <c r="J392" i="12"/>
  <c r="L281" i="13"/>
  <c r="O281" i="13" s="1"/>
  <c r="R281" i="13"/>
  <c r="AA282" i="13" s="1"/>
  <c r="F492" i="7" l="1"/>
  <c r="H493" i="7" s="1"/>
  <c r="BI282" i="13"/>
  <c r="BJ282" i="13"/>
  <c r="BH282" i="13"/>
  <c r="N281" i="13"/>
  <c r="J282" i="13"/>
  <c r="AW282" i="13"/>
  <c r="AK283" i="13" s="1"/>
  <c r="BG282" i="13"/>
  <c r="AV282" i="13"/>
  <c r="AJ283" i="13" s="1"/>
  <c r="I282" i="13"/>
  <c r="BF282" i="13"/>
  <c r="H282" i="13"/>
  <c r="AU282" i="13"/>
  <c r="AI283" i="13" s="1"/>
  <c r="BE282" i="13"/>
  <c r="BA282" i="13"/>
  <c r="L492" i="7"/>
  <c r="G392" i="12" s="1"/>
  <c r="J493" i="7" l="1"/>
  <c r="H392" i="12"/>
  <c r="I392" i="12" s="1"/>
  <c r="Q282" i="13"/>
  <c r="Z283" i="13" s="1"/>
  <c r="BK282" i="13"/>
  <c r="K282" i="13"/>
  <c r="S282" i="13"/>
  <c r="AB283" i="13" s="1"/>
  <c r="M282" i="13"/>
  <c r="P282" i="13" s="1"/>
  <c r="R282" i="13"/>
  <c r="AA283" i="13" s="1"/>
  <c r="L282" i="13"/>
  <c r="O282" i="13" s="1"/>
  <c r="I493" i="7"/>
  <c r="K493" i="7"/>
  <c r="G493" i="7"/>
  <c r="BO282" i="13" l="1"/>
  <c r="AS283" i="13" s="1"/>
  <c r="BN282" i="13"/>
  <c r="AR283" i="13" s="1"/>
  <c r="BP282" i="13"/>
  <c r="F493" i="7"/>
  <c r="N282" i="13"/>
  <c r="AT283" i="13"/>
  <c r="J393" i="12"/>
  <c r="L493" i="7"/>
  <c r="G393" i="12" s="1"/>
  <c r="BA283" i="13"/>
  <c r="I494" i="7" l="1"/>
  <c r="BJ283" i="13"/>
  <c r="BI283" i="13"/>
  <c r="BH283" i="13"/>
  <c r="H393" i="12"/>
  <c r="I393" i="12" s="1"/>
  <c r="I283" i="13"/>
  <c r="AV283" i="13"/>
  <c r="AJ284" i="13" s="1"/>
  <c r="BF283" i="13"/>
  <c r="AU283" i="13"/>
  <c r="AI284" i="13" s="1"/>
  <c r="BE283" i="13"/>
  <c r="H283" i="13"/>
  <c r="J494" i="7"/>
  <c r="H494" i="7"/>
  <c r="J283" i="13"/>
  <c r="AW283" i="13"/>
  <c r="AK284" i="13" s="1"/>
  <c r="BG283" i="13"/>
  <c r="K494" i="7"/>
  <c r="G494" i="7"/>
  <c r="J394" i="12" l="1"/>
  <c r="BN283" i="13"/>
  <c r="AR284" i="13" s="1"/>
  <c r="BO283" i="13"/>
  <c r="AS284" i="13" s="1"/>
  <c r="BP283" i="13"/>
  <c r="AT284" i="13" s="1"/>
  <c r="S283" i="13"/>
  <c r="AB284" i="13" s="1"/>
  <c r="M283" i="13"/>
  <c r="P283" i="13" s="1"/>
  <c r="BK283" i="13"/>
  <c r="K283" i="13"/>
  <c r="Q283" i="13"/>
  <c r="Z284" i="13" s="1"/>
  <c r="L494" i="7"/>
  <c r="G394" i="12" s="1"/>
  <c r="R283" i="13"/>
  <c r="AA284" i="13" s="1"/>
  <c r="L283" i="13"/>
  <c r="O283" i="13" s="1"/>
  <c r="F494" i="7" l="1"/>
  <c r="BI284" i="13"/>
  <c r="BJ284" i="13"/>
  <c r="N283" i="13"/>
  <c r="BH284" i="13"/>
  <c r="AV284" i="13"/>
  <c r="AJ285" i="13" s="1"/>
  <c r="I284" i="13"/>
  <c r="BF284" i="13"/>
  <c r="H284" i="13"/>
  <c r="AU284" i="13"/>
  <c r="AI285" i="13" s="1"/>
  <c r="BE284" i="13"/>
  <c r="BA284" i="13"/>
  <c r="AW284" i="13"/>
  <c r="AK285" i="13" s="1"/>
  <c r="BG284" i="13"/>
  <c r="J284" i="13"/>
  <c r="H394" i="12"/>
  <c r="I394" i="12" s="1"/>
  <c r="BO284" i="13" l="1"/>
  <c r="AS285" i="13" s="1"/>
  <c r="BP284" i="13"/>
  <c r="AT285" i="13" s="1"/>
  <c r="BN284" i="13"/>
  <c r="AR285" i="13" s="1"/>
  <c r="BK284" i="13"/>
  <c r="K284" i="13"/>
  <c r="Q284" i="13"/>
  <c r="Z285" i="13" s="1"/>
  <c r="S284" i="13"/>
  <c r="AB285" i="13" s="1"/>
  <c r="M284" i="13"/>
  <c r="P284" i="13" s="1"/>
  <c r="R284" i="13"/>
  <c r="AA285" i="13" s="1"/>
  <c r="L284" i="13"/>
  <c r="O284" i="13" s="1"/>
  <c r="I495" i="7"/>
  <c r="G495" i="7"/>
  <c r="J495" i="7"/>
  <c r="H495" i="7"/>
  <c r="K495" i="7"/>
  <c r="J395" i="12"/>
  <c r="F495" i="7" l="1"/>
  <c r="H496" i="7" s="1"/>
  <c r="BJ285" i="13"/>
  <c r="BI285" i="13"/>
  <c r="BH285" i="13"/>
  <c r="N284" i="13"/>
  <c r="AU285" i="13"/>
  <c r="AI286" i="13" s="1"/>
  <c r="H285" i="13"/>
  <c r="BE285" i="13"/>
  <c r="L495" i="7"/>
  <c r="G395" i="12" s="1"/>
  <c r="BA285" i="13"/>
  <c r="AV285" i="13"/>
  <c r="AJ286" i="13" s="1"/>
  <c r="I285" i="13"/>
  <c r="BF285" i="13"/>
  <c r="AW285" i="13"/>
  <c r="AK286" i="13" s="1"/>
  <c r="J285" i="13"/>
  <c r="BG285" i="13"/>
  <c r="G496" i="7" l="1"/>
  <c r="R285" i="13"/>
  <c r="AA286" i="13" s="1"/>
  <c r="L285" i="13"/>
  <c r="O285" i="13" s="1"/>
  <c r="BK285" i="13"/>
  <c r="Q285" i="13"/>
  <c r="Z286" i="13" s="1"/>
  <c r="K285" i="13"/>
  <c r="J496" i="7"/>
  <c r="I496" i="7"/>
  <c r="S285" i="13"/>
  <c r="AB286" i="13" s="1"/>
  <c r="M285" i="13"/>
  <c r="P285" i="13" s="1"/>
  <c r="H395" i="12"/>
  <c r="I395" i="12" s="1"/>
  <c r="K496" i="7"/>
  <c r="BP285" i="13" l="1"/>
  <c r="AT286" i="13" s="1"/>
  <c r="BN285" i="13"/>
  <c r="AR286" i="13" s="1"/>
  <c r="BO285" i="13"/>
  <c r="AS286" i="13" s="1"/>
  <c r="F496" i="7"/>
  <c r="N285" i="13"/>
  <c r="BA286" i="13"/>
  <c r="J396" i="12"/>
  <c r="L496" i="7"/>
  <c r="G396" i="12" s="1"/>
  <c r="K497" i="7" l="1"/>
  <c r="BJ286" i="13"/>
  <c r="BI286" i="13"/>
  <c r="BH286" i="13"/>
  <c r="J497" i="7"/>
  <c r="I286" i="13"/>
  <c r="AV286" i="13"/>
  <c r="AJ287" i="13" s="1"/>
  <c r="BF286" i="13"/>
  <c r="AU286" i="13"/>
  <c r="AI287" i="13" s="1"/>
  <c r="BE286" i="13"/>
  <c r="H286" i="13"/>
  <c r="H396" i="12"/>
  <c r="I396" i="12" s="1"/>
  <c r="G497" i="7"/>
  <c r="H497" i="7"/>
  <c r="J286" i="13"/>
  <c r="AW286" i="13"/>
  <c r="AK287" i="13" s="1"/>
  <c r="BG286" i="13"/>
  <c r="I497" i="7"/>
  <c r="J397" i="12" l="1"/>
  <c r="BN286" i="13"/>
  <c r="AR287" i="13" s="1"/>
  <c r="BO286" i="13"/>
  <c r="AS287" i="13" s="1"/>
  <c r="BP286" i="13"/>
  <c r="AT287" i="13" s="1"/>
  <c r="L286" i="13"/>
  <c r="O286" i="13" s="1"/>
  <c r="R286" i="13"/>
  <c r="AA287" i="13" s="1"/>
  <c r="S286" i="13"/>
  <c r="AB287" i="13" s="1"/>
  <c r="M286" i="13"/>
  <c r="P286" i="13" s="1"/>
  <c r="L497" i="7"/>
  <c r="G397" i="12" s="1"/>
  <c r="BK286" i="13"/>
  <c r="Q286" i="13"/>
  <c r="Z287" i="13" s="1"/>
  <c r="K286" i="13"/>
  <c r="F497" i="7" l="1"/>
  <c r="I287" i="13"/>
  <c r="BJ287" i="13"/>
  <c r="BH287" i="13"/>
  <c r="N286" i="13"/>
  <c r="BA287" i="13"/>
  <c r="J287" i="13"/>
  <c r="AW287" i="13"/>
  <c r="AK288" i="13" s="1"/>
  <c r="BG287" i="13"/>
  <c r="AU287" i="13"/>
  <c r="AI288" i="13" s="1"/>
  <c r="H287" i="13"/>
  <c r="BE287" i="13"/>
  <c r="H397" i="12"/>
  <c r="I397" i="12" s="1"/>
  <c r="BN287" i="13" l="1"/>
  <c r="AR288" i="13" s="1"/>
  <c r="BO287" i="13"/>
  <c r="BP287" i="13"/>
  <c r="AT288" i="13" s="1"/>
  <c r="BF287" i="13"/>
  <c r="AV287" i="13"/>
  <c r="AJ288" i="13" s="1"/>
  <c r="BI287" i="13"/>
  <c r="J398" i="12"/>
  <c r="BK287" i="13"/>
  <c r="K287" i="13"/>
  <c r="Q287" i="13"/>
  <c r="Z288" i="13" s="1"/>
  <c r="R287" i="13"/>
  <c r="AA288" i="13" s="1"/>
  <c r="L287" i="13"/>
  <c r="O287" i="13" s="1"/>
  <c r="J498" i="7"/>
  <c r="K498" i="7"/>
  <c r="G498" i="7"/>
  <c r="I498" i="7"/>
  <c r="H498" i="7"/>
  <c r="S287" i="13"/>
  <c r="AB288" i="13" s="1"/>
  <c r="M287" i="13"/>
  <c r="P287" i="13" s="1"/>
  <c r="AS288" i="13" l="1"/>
  <c r="BI288" i="13" s="1"/>
  <c r="F498" i="7"/>
  <c r="BH288" i="13"/>
  <c r="N287" i="13"/>
  <c r="BJ288" i="13"/>
  <c r="BE288" i="13"/>
  <c r="AU288" i="13"/>
  <c r="AI289" i="13" s="1"/>
  <c r="H288" i="13"/>
  <c r="J288" i="13"/>
  <c r="AW288" i="13"/>
  <c r="AK289" i="13" s="1"/>
  <c r="BG288" i="13"/>
  <c r="L498" i="7"/>
  <c r="G398" i="12" s="1"/>
  <c r="BA288" i="13"/>
  <c r="J499" i="7" l="1"/>
  <c r="G499" i="7"/>
  <c r="H499" i="7"/>
  <c r="K499" i="7"/>
  <c r="I499" i="7"/>
  <c r="BF288" i="13"/>
  <c r="I288" i="13"/>
  <c r="R288" i="13" s="1"/>
  <c r="AA289" i="13" s="1"/>
  <c r="AV288" i="13"/>
  <c r="AJ289" i="13" s="1"/>
  <c r="H398" i="12"/>
  <c r="I398" i="12" s="1"/>
  <c r="Q288" i="13"/>
  <c r="Z289" i="13" s="1"/>
  <c r="K288" i="13"/>
  <c r="M288" i="13"/>
  <c r="P288" i="13" s="1"/>
  <c r="S288" i="13"/>
  <c r="AB289" i="13" s="1"/>
  <c r="BO288" i="13" l="1"/>
  <c r="AS289" i="13" s="1"/>
  <c r="BP288" i="13"/>
  <c r="AT289" i="13" s="1"/>
  <c r="BN288" i="13"/>
  <c r="AR289" i="13" s="1"/>
  <c r="F499" i="7"/>
  <c r="L499" i="7"/>
  <c r="G399" i="12" s="1"/>
  <c r="H399" i="12" s="1"/>
  <c r="I399" i="12" s="1"/>
  <c r="L288" i="13"/>
  <c r="O288" i="13" s="1"/>
  <c r="BK288" i="13"/>
  <c r="N288" i="13"/>
  <c r="J399" i="12"/>
  <c r="BA289" i="13"/>
  <c r="BP289" i="13" l="1"/>
  <c r="BN289" i="13"/>
  <c r="BO289" i="13"/>
  <c r="BJ289" i="13"/>
  <c r="BH289" i="13"/>
  <c r="BI289" i="13"/>
  <c r="J400" i="12"/>
  <c r="H500" i="7"/>
  <c r="K500" i="7"/>
  <c r="G500" i="7"/>
  <c r="J500" i="7"/>
  <c r="I500" i="7"/>
  <c r="AV289" i="13"/>
  <c r="AJ290" i="13" s="1"/>
  <c r="AS290" i="13" s="1"/>
  <c r="I289" i="13"/>
  <c r="BF289" i="13"/>
  <c r="H289" i="13"/>
  <c r="BE289" i="13"/>
  <c r="AU289" i="13"/>
  <c r="AI290" i="13" s="1"/>
  <c r="AW289" i="13"/>
  <c r="AK290" i="13" s="1"/>
  <c r="J289" i="13"/>
  <c r="BG289" i="13"/>
  <c r="AR290" i="13" l="1"/>
  <c r="AT290" i="13"/>
  <c r="M289" i="13"/>
  <c r="P289" i="13" s="1"/>
  <c r="S289" i="13"/>
  <c r="AB290" i="13" s="1"/>
  <c r="Q289" i="13"/>
  <c r="Z290" i="13" s="1"/>
  <c r="BK289" i="13"/>
  <c r="K289" i="13"/>
  <c r="R289" i="13"/>
  <c r="AA290" i="13" s="1"/>
  <c r="L289" i="13"/>
  <c r="O289" i="13" s="1"/>
  <c r="L500" i="7"/>
  <c r="G400" i="12" s="1"/>
  <c r="F500" i="7" l="1"/>
  <c r="BH290" i="13"/>
  <c r="BJ290" i="13"/>
  <c r="N289" i="13"/>
  <c r="BI290" i="13"/>
  <c r="J290" i="13"/>
  <c r="AW290" i="13"/>
  <c r="AK291" i="13" s="1"/>
  <c r="BG290" i="13"/>
  <c r="BA290" i="13"/>
  <c r="AU290" i="13"/>
  <c r="AI291" i="13" s="1"/>
  <c r="BE290" i="13"/>
  <c r="H290" i="13"/>
  <c r="H400" i="12"/>
  <c r="I400" i="12" s="1"/>
  <c r="I290" i="13"/>
  <c r="BF290" i="13"/>
  <c r="AV290" i="13"/>
  <c r="AJ291" i="13" s="1"/>
  <c r="BN290" i="13" l="1"/>
  <c r="AR291" i="13" s="1"/>
  <c r="BO290" i="13"/>
  <c r="AS291" i="13" s="1"/>
  <c r="BP290" i="13"/>
  <c r="AT291" i="13" s="1"/>
  <c r="L290" i="13"/>
  <c r="O290" i="13" s="1"/>
  <c r="R290" i="13"/>
  <c r="AA291" i="13" s="1"/>
  <c r="M290" i="13"/>
  <c r="P290" i="13" s="1"/>
  <c r="S290" i="13"/>
  <c r="AB291" i="13" s="1"/>
  <c r="Q290" i="13"/>
  <c r="Z291" i="13" s="1"/>
  <c r="BK290" i="13"/>
  <c r="K290" i="13"/>
  <c r="J401" i="12"/>
  <c r="K501" i="7"/>
  <c r="H501" i="7"/>
  <c r="I501" i="7"/>
  <c r="J501" i="7"/>
  <c r="G501" i="7"/>
  <c r="F501" i="7" l="1"/>
  <c r="K502" i="7" s="1"/>
  <c r="BI291" i="13"/>
  <c r="BH291" i="13"/>
  <c r="N290" i="13"/>
  <c r="BJ291" i="13"/>
  <c r="J291" i="13"/>
  <c r="AW291" i="13"/>
  <c r="AK292" i="13" s="1"/>
  <c r="BG291" i="13"/>
  <c r="BA291" i="13"/>
  <c r="AV291" i="13"/>
  <c r="AJ292" i="13" s="1"/>
  <c r="BF291" i="13"/>
  <c r="I291" i="13"/>
  <c r="H291" i="13"/>
  <c r="AU291" i="13"/>
  <c r="AI292" i="13" s="1"/>
  <c r="BE291" i="13"/>
  <c r="L501" i="7"/>
  <c r="G401" i="12" s="1"/>
  <c r="J502" i="7" l="1"/>
  <c r="I502" i="7"/>
  <c r="H502" i="7"/>
  <c r="G502" i="7"/>
  <c r="H401" i="12"/>
  <c r="I401" i="12" s="1"/>
  <c r="S291" i="13"/>
  <c r="AB292" i="13" s="1"/>
  <c r="M291" i="13"/>
  <c r="P291" i="13" s="1"/>
  <c r="R291" i="13"/>
  <c r="AA292" i="13" s="1"/>
  <c r="L291" i="13"/>
  <c r="O291" i="13" s="1"/>
  <c r="Q291" i="13"/>
  <c r="Z292" i="13" s="1"/>
  <c r="BK291" i="13"/>
  <c r="K291" i="13"/>
  <c r="BN291" i="13" l="1"/>
  <c r="AR292" i="13" s="1"/>
  <c r="BP291" i="13"/>
  <c r="AT292" i="13" s="1"/>
  <c r="BO291" i="13"/>
  <c r="F502" i="7"/>
  <c r="L502" i="7"/>
  <c r="G402" i="12" s="1"/>
  <c r="H402" i="12" s="1"/>
  <c r="I402" i="12" s="1"/>
  <c r="N291" i="13"/>
  <c r="BA292" i="13"/>
  <c r="AS292" i="13"/>
  <c r="J402" i="12"/>
  <c r="BO292" i="13" l="1"/>
  <c r="BP292" i="13"/>
  <c r="BN292" i="13"/>
  <c r="BI292" i="13"/>
  <c r="BH292" i="13"/>
  <c r="BJ292" i="13"/>
  <c r="AW292" i="13"/>
  <c r="AK293" i="13" s="1"/>
  <c r="J292" i="13"/>
  <c r="BG292" i="13"/>
  <c r="K503" i="7"/>
  <c r="J503" i="7"/>
  <c r="I503" i="7"/>
  <c r="G503" i="7"/>
  <c r="H503" i="7"/>
  <c r="AV292" i="13"/>
  <c r="AJ293" i="13" s="1"/>
  <c r="I292" i="13"/>
  <c r="BF292" i="13"/>
  <c r="AU292" i="13"/>
  <c r="AI293" i="13" s="1"/>
  <c r="H292" i="13"/>
  <c r="BE292" i="13"/>
  <c r="J403" i="12"/>
  <c r="AR293" i="13" l="1"/>
  <c r="AS293" i="13"/>
  <c r="AT293" i="13"/>
  <c r="R292" i="13"/>
  <c r="AA293" i="13" s="1"/>
  <c r="L292" i="13"/>
  <c r="O292" i="13" s="1"/>
  <c r="L503" i="7"/>
  <c r="G403" i="12" s="1"/>
  <c r="S292" i="13"/>
  <c r="AB293" i="13" s="1"/>
  <c r="M292" i="13"/>
  <c r="P292" i="13" s="1"/>
  <c r="BK292" i="13"/>
  <c r="K292" i="13"/>
  <c r="Q292" i="13"/>
  <c r="Z293" i="13" s="1"/>
  <c r="F503" i="7" l="1"/>
  <c r="BH293" i="13"/>
  <c r="N292" i="13"/>
  <c r="BI293" i="13"/>
  <c r="BJ293" i="13"/>
  <c r="H293" i="13"/>
  <c r="AU293" i="13"/>
  <c r="AI294" i="13" s="1"/>
  <c r="BE293" i="13"/>
  <c r="H403" i="12"/>
  <c r="I403" i="12" s="1"/>
  <c r="BA293" i="13"/>
  <c r="AW293" i="13"/>
  <c r="AK294" i="13" s="1"/>
  <c r="J293" i="13"/>
  <c r="BG293" i="13"/>
  <c r="AV293" i="13"/>
  <c r="AJ294" i="13" s="1"/>
  <c r="I293" i="13"/>
  <c r="BF293" i="13"/>
  <c r="BP293" i="13" l="1"/>
  <c r="AT294" i="13" s="1"/>
  <c r="BN293" i="13"/>
  <c r="AR294" i="13" s="1"/>
  <c r="BO293" i="13"/>
  <c r="AS294" i="13" s="1"/>
  <c r="Q293" i="13"/>
  <c r="Z294" i="13" s="1"/>
  <c r="BK293" i="13"/>
  <c r="K293" i="13"/>
  <c r="R293" i="13"/>
  <c r="AA294" i="13" s="1"/>
  <c r="L293" i="13"/>
  <c r="O293" i="13" s="1"/>
  <c r="S293" i="13"/>
  <c r="AB294" i="13" s="1"/>
  <c r="M293" i="13"/>
  <c r="P293" i="13" s="1"/>
  <c r="G504" i="7"/>
  <c r="J504" i="7"/>
  <c r="I504" i="7"/>
  <c r="K504" i="7"/>
  <c r="H504" i="7"/>
  <c r="J404" i="12"/>
  <c r="F504" i="7" l="1"/>
  <c r="BI294" i="13"/>
  <c r="BH294" i="13"/>
  <c r="N293" i="13"/>
  <c r="BJ294" i="13"/>
  <c r="AV294" i="13"/>
  <c r="AJ295" i="13" s="1"/>
  <c r="BF294" i="13"/>
  <c r="I294" i="13"/>
  <c r="J294" i="13"/>
  <c r="AW294" i="13"/>
  <c r="AK295" i="13" s="1"/>
  <c r="BG294" i="13"/>
  <c r="H294" i="13"/>
  <c r="AU294" i="13"/>
  <c r="AI295" i="13" s="1"/>
  <c r="BE294" i="13"/>
  <c r="BA294" i="13"/>
  <c r="L504" i="7"/>
  <c r="G404" i="12" s="1"/>
  <c r="K505" i="7"/>
  <c r="J505" i="7" l="1"/>
  <c r="BK294" i="13"/>
  <c r="Q294" i="13"/>
  <c r="Z295" i="13" s="1"/>
  <c r="K294" i="13"/>
  <c r="S294" i="13"/>
  <c r="AB295" i="13" s="1"/>
  <c r="M294" i="13"/>
  <c r="P294" i="13" s="1"/>
  <c r="H404" i="12"/>
  <c r="I404" i="12" s="1"/>
  <c r="R294" i="13"/>
  <c r="AA295" i="13" s="1"/>
  <c r="L294" i="13"/>
  <c r="O294" i="13" s="1"/>
  <c r="G505" i="7"/>
  <c r="H505" i="7"/>
  <c r="I505" i="7"/>
  <c r="BO294" i="13" l="1"/>
  <c r="AS295" i="13" s="1"/>
  <c r="BN294" i="13"/>
  <c r="AR295" i="13" s="1"/>
  <c r="BP294" i="13"/>
  <c r="AT295" i="13" s="1"/>
  <c r="F505" i="7"/>
  <c r="N294" i="13"/>
  <c r="BA295" i="13"/>
  <c r="L505" i="7"/>
  <c r="G405" i="12" s="1"/>
  <c r="J405" i="12"/>
  <c r="I506" i="7" l="1"/>
  <c r="BH295" i="13"/>
  <c r="BJ295" i="13"/>
  <c r="BI295" i="13"/>
  <c r="G506" i="7"/>
  <c r="H506" i="7"/>
  <c r="K506" i="7"/>
  <c r="J506" i="7"/>
  <c r="H295" i="13"/>
  <c r="AU295" i="13"/>
  <c r="AI296" i="13" s="1"/>
  <c r="BE295" i="13"/>
  <c r="AV295" i="13"/>
  <c r="AJ296" i="13" s="1"/>
  <c r="I295" i="13"/>
  <c r="BF295" i="13"/>
  <c r="H405" i="12"/>
  <c r="I405" i="12" s="1"/>
  <c r="AW295" i="13"/>
  <c r="AK296" i="13" s="1"/>
  <c r="J295" i="13"/>
  <c r="BG295" i="13"/>
  <c r="J406" i="12" l="1"/>
  <c r="BN295" i="13"/>
  <c r="AR296" i="13" s="1"/>
  <c r="BO295" i="13"/>
  <c r="AS296" i="13" s="1"/>
  <c r="BP295" i="13"/>
  <c r="AT296" i="13" s="1"/>
  <c r="L506" i="7"/>
  <c r="G406" i="12" s="1"/>
  <c r="H406" i="12" s="1"/>
  <c r="I406" i="12" s="1"/>
  <c r="L295" i="13"/>
  <c r="O295" i="13" s="1"/>
  <c r="R295" i="13"/>
  <c r="AA296" i="13" s="1"/>
  <c r="BK295" i="13"/>
  <c r="Q295" i="13"/>
  <c r="Z296" i="13" s="1"/>
  <c r="K295" i="13"/>
  <c r="M295" i="13"/>
  <c r="P295" i="13" s="1"/>
  <c r="S295" i="13"/>
  <c r="AB296" i="13" s="1"/>
  <c r="BO296" i="13" l="1"/>
  <c r="BP296" i="13"/>
  <c r="BN296" i="13"/>
  <c r="F506" i="7"/>
  <c r="BH296" i="13"/>
  <c r="BJ296" i="13"/>
  <c r="BI296" i="13"/>
  <c r="N295" i="13"/>
  <c r="J296" i="13"/>
  <c r="AW296" i="13"/>
  <c r="AK297" i="13" s="1"/>
  <c r="BG296" i="13"/>
  <c r="AU296" i="13"/>
  <c r="AI297" i="13" s="1"/>
  <c r="H296" i="13"/>
  <c r="BE296" i="13"/>
  <c r="I296" i="13"/>
  <c r="AV296" i="13"/>
  <c r="AJ297" i="13" s="1"/>
  <c r="BF296" i="13"/>
  <c r="BA296" i="13"/>
  <c r="J407" i="12"/>
  <c r="AT297" i="13" l="1"/>
  <c r="AS297" i="13"/>
  <c r="AR297" i="13"/>
  <c r="S296" i="13"/>
  <c r="AB297" i="13" s="1"/>
  <c r="M296" i="13"/>
  <c r="P296" i="13" s="1"/>
  <c r="J507" i="7"/>
  <c r="I507" i="7"/>
  <c r="G507" i="7"/>
  <c r="K507" i="7"/>
  <c r="H507" i="7"/>
  <c r="Q296" i="13"/>
  <c r="Z297" i="13" s="1"/>
  <c r="K296" i="13"/>
  <c r="BK296" i="13"/>
  <c r="R296" i="13"/>
  <c r="AA297" i="13" s="1"/>
  <c r="L296" i="13"/>
  <c r="O296" i="13" s="1"/>
  <c r="F507" i="7" l="1"/>
  <c r="G508" i="7" s="1"/>
  <c r="BH297" i="13"/>
  <c r="BJ297" i="13"/>
  <c r="BI297" i="13"/>
  <c r="N296" i="13"/>
  <c r="BA297" i="13"/>
  <c r="L507" i="7"/>
  <c r="G407" i="12" s="1"/>
  <c r="I297" i="13"/>
  <c r="BF297" i="13"/>
  <c r="AV297" i="13"/>
  <c r="AJ298" i="13" s="1"/>
  <c r="AW297" i="13"/>
  <c r="AK298" i="13" s="1"/>
  <c r="J297" i="13"/>
  <c r="BG297" i="13"/>
  <c r="H297" i="13"/>
  <c r="AU297" i="13"/>
  <c r="AI298" i="13" s="1"/>
  <c r="BE297" i="13"/>
  <c r="K508" i="7" l="1"/>
  <c r="J508" i="7"/>
  <c r="R297" i="13"/>
  <c r="AA298" i="13" s="1"/>
  <c r="L297" i="13"/>
  <c r="O297" i="13" s="1"/>
  <c r="Q297" i="13"/>
  <c r="Z298" i="13" s="1"/>
  <c r="BK297" i="13"/>
  <c r="K297" i="13"/>
  <c r="M297" i="13"/>
  <c r="P297" i="13" s="1"/>
  <c r="S297" i="13"/>
  <c r="AB298" i="13" s="1"/>
  <c r="H407" i="12"/>
  <c r="I407" i="12" s="1"/>
  <c r="H508" i="7"/>
  <c r="I508" i="7"/>
  <c r="BP297" i="13" l="1"/>
  <c r="AT298" i="13" s="1"/>
  <c r="BN297" i="13"/>
  <c r="AR298" i="13" s="1"/>
  <c r="BO297" i="13"/>
  <c r="AS298" i="13" s="1"/>
  <c r="F508" i="7"/>
  <c r="N297" i="13"/>
  <c r="BA298" i="13"/>
  <c r="J408" i="12"/>
  <c r="L508" i="7"/>
  <c r="G408" i="12" s="1"/>
  <c r="I509" i="7" l="1"/>
  <c r="BI298" i="13"/>
  <c r="BH298" i="13"/>
  <c r="BJ298" i="13"/>
  <c r="H408" i="12"/>
  <c r="I408" i="12" s="1"/>
  <c r="I298" i="13"/>
  <c r="AV298" i="13"/>
  <c r="AJ299" i="13" s="1"/>
  <c r="BF298" i="13"/>
  <c r="AU298" i="13"/>
  <c r="AI299" i="13" s="1"/>
  <c r="H298" i="13"/>
  <c r="BE298" i="13"/>
  <c r="K509" i="7"/>
  <c r="G509" i="7"/>
  <c r="J509" i="7"/>
  <c r="AW298" i="13"/>
  <c r="AK299" i="13" s="1"/>
  <c r="J298" i="13"/>
  <c r="BG298" i="13"/>
  <c r="H509" i="7"/>
  <c r="BN298" i="13" l="1"/>
  <c r="AR299" i="13" s="1"/>
  <c r="BO298" i="13"/>
  <c r="AS299" i="13" s="1"/>
  <c r="BP298" i="13"/>
  <c r="AT299" i="13" s="1"/>
  <c r="S298" i="13"/>
  <c r="AB299" i="13" s="1"/>
  <c r="M298" i="13"/>
  <c r="P298" i="13" s="1"/>
  <c r="L298" i="13"/>
  <c r="O298" i="13" s="1"/>
  <c r="R298" i="13"/>
  <c r="AA299" i="13" s="1"/>
  <c r="J409" i="12"/>
  <c r="L509" i="7"/>
  <c r="G409" i="12" s="1"/>
  <c r="BK298" i="13"/>
  <c r="Q298" i="13"/>
  <c r="Z299" i="13" s="1"/>
  <c r="K298" i="13"/>
  <c r="F509" i="7" l="1"/>
  <c r="BI299" i="13"/>
  <c r="BH299" i="13"/>
  <c r="BJ299" i="13"/>
  <c r="N298" i="13"/>
  <c r="I299" i="13"/>
  <c r="AV299" i="13"/>
  <c r="AJ300" i="13" s="1"/>
  <c r="BF299" i="13"/>
  <c r="H299" i="13"/>
  <c r="AU299" i="13"/>
  <c r="AI300" i="13" s="1"/>
  <c r="BE299" i="13"/>
  <c r="J299" i="13"/>
  <c r="BG299" i="13"/>
  <c r="AW299" i="13"/>
  <c r="AK300" i="13" s="1"/>
  <c r="BA299" i="13"/>
  <c r="H409" i="12"/>
  <c r="I409" i="12" s="1"/>
  <c r="BN299" i="13" l="1"/>
  <c r="AR300" i="13" s="1"/>
  <c r="BP299" i="13"/>
  <c r="AT300" i="13" s="1"/>
  <c r="BO299" i="13"/>
  <c r="S299" i="13"/>
  <c r="AB300" i="13" s="1"/>
  <c r="M299" i="13"/>
  <c r="P299" i="13" s="1"/>
  <c r="I510" i="7"/>
  <c r="K510" i="7"/>
  <c r="J510" i="7"/>
  <c r="G510" i="7"/>
  <c r="H510" i="7"/>
  <c r="BK299" i="13"/>
  <c r="Q299" i="13"/>
  <c r="Z300" i="13" s="1"/>
  <c r="K299" i="13"/>
  <c r="R299" i="13"/>
  <c r="AA300" i="13" s="1"/>
  <c r="L299" i="13"/>
  <c r="O299" i="13" s="1"/>
  <c r="AS300" i="13"/>
  <c r="J410" i="12"/>
  <c r="F510" i="7" l="1"/>
  <c r="G511" i="7" s="1"/>
  <c r="BJ300" i="13"/>
  <c r="BI300" i="13"/>
  <c r="N299" i="13"/>
  <c r="BH300" i="13"/>
  <c r="J300" i="13"/>
  <c r="AW300" i="13"/>
  <c r="AK301" i="13" s="1"/>
  <c r="BG300" i="13"/>
  <c r="H300" i="13"/>
  <c r="BE300" i="13"/>
  <c r="AU300" i="13"/>
  <c r="AI301" i="13" s="1"/>
  <c r="L510" i="7"/>
  <c r="G410" i="12" s="1"/>
  <c r="BA300" i="13"/>
  <c r="I300" i="13"/>
  <c r="AV300" i="13"/>
  <c r="AJ301" i="13" s="1"/>
  <c r="BF300" i="13"/>
  <c r="J511" i="7" l="1"/>
  <c r="I511" i="7"/>
  <c r="K511" i="7"/>
  <c r="H511" i="7"/>
  <c r="L300" i="13"/>
  <c r="O300" i="13" s="1"/>
  <c r="R300" i="13"/>
  <c r="AA301" i="13" s="1"/>
  <c r="Q300" i="13"/>
  <c r="Z301" i="13" s="1"/>
  <c r="BK300" i="13"/>
  <c r="K300" i="13"/>
  <c r="M300" i="13"/>
  <c r="P300" i="13" s="1"/>
  <c r="S300" i="13"/>
  <c r="AB301" i="13" s="1"/>
  <c r="H410" i="12"/>
  <c r="I410" i="12" s="1"/>
  <c r="BO300" i="13" l="1"/>
  <c r="AS301" i="13" s="1"/>
  <c r="BP300" i="13"/>
  <c r="AT301" i="13" s="1"/>
  <c r="BN300" i="13"/>
  <c r="AR301" i="13" s="1"/>
  <c r="F511" i="7"/>
  <c r="L511" i="7"/>
  <c r="G411" i="12" s="1"/>
  <c r="H411" i="12" s="1"/>
  <c r="I411" i="12" s="1"/>
  <c r="N300" i="13"/>
  <c r="BA301" i="13"/>
  <c r="J411" i="12"/>
  <c r="BP301" i="13" l="1"/>
  <c r="BN301" i="13"/>
  <c r="BO301" i="13"/>
  <c r="BI301" i="13"/>
  <c r="BJ301" i="13"/>
  <c r="BH301" i="13"/>
  <c r="I301" i="13"/>
  <c r="BF301" i="13"/>
  <c r="AV301" i="13"/>
  <c r="AJ302" i="13" s="1"/>
  <c r="AU301" i="13"/>
  <c r="AI302" i="13" s="1"/>
  <c r="H301" i="13"/>
  <c r="BE301" i="13"/>
  <c r="I512" i="7"/>
  <c r="J512" i="7"/>
  <c r="H512" i="7"/>
  <c r="G512" i="7"/>
  <c r="K512" i="7"/>
  <c r="J301" i="13"/>
  <c r="AW301" i="13"/>
  <c r="AK302" i="13" s="1"/>
  <c r="BG301" i="13"/>
  <c r="J412" i="12"/>
  <c r="AS302" i="13" l="1"/>
  <c r="AR302" i="13"/>
  <c r="AT302" i="13"/>
  <c r="L301" i="13"/>
  <c r="O301" i="13" s="1"/>
  <c r="R301" i="13"/>
  <c r="AA302" i="13" s="1"/>
  <c r="M301" i="13"/>
  <c r="P301" i="13" s="1"/>
  <c r="S301" i="13"/>
  <c r="AB302" i="13" s="1"/>
  <c r="BK301" i="13"/>
  <c r="K301" i="13"/>
  <c r="Q301" i="13"/>
  <c r="Z302" i="13" s="1"/>
  <c r="L512" i="7"/>
  <c r="G412" i="12" s="1"/>
  <c r="F512" i="7" l="1"/>
  <c r="BJ302" i="13"/>
  <c r="BI302" i="13"/>
  <c r="BH302" i="13"/>
  <c r="N301" i="13"/>
  <c r="H412" i="12"/>
  <c r="I412" i="12" s="1"/>
  <c r="AW302" i="13"/>
  <c r="AK303" i="13" s="1"/>
  <c r="J302" i="13"/>
  <c r="BG302" i="13"/>
  <c r="BF302" i="13"/>
  <c r="I302" i="13"/>
  <c r="AV302" i="13"/>
  <c r="AJ303" i="13" s="1"/>
  <c r="BA302" i="13"/>
  <c r="H302" i="13"/>
  <c r="AU302" i="13"/>
  <c r="AI303" i="13" s="1"/>
  <c r="BE302" i="13"/>
  <c r="BN302" i="13" l="1"/>
  <c r="AR303" i="13" s="1"/>
  <c r="BO302" i="13"/>
  <c r="AS303" i="13" s="1"/>
  <c r="BP302" i="13"/>
  <c r="H513" i="7"/>
  <c r="J513" i="7"/>
  <c r="K513" i="7"/>
  <c r="I513" i="7"/>
  <c r="G513" i="7"/>
  <c r="AT303" i="13"/>
  <c r="J413" i="12"/>
  <c r="BK302" i="13"/>
  <c r="Q302" i="13"/>
  <c r="Z303" i="13" s="1"/>
  <c r="K302" i="13"/>
  <c r="R302" i="13"/>
  <c r="AA303" i="13" s="1"/>
  <c r="L302" i="13"/>
  <c r="O302" i="13" s="1"/>
  <c r="M302" i="13"/>
  <c r="P302" i="13" s="1"/>
  <c r="S302" i="13"/>
  <c r="AB303" i="13" s="1"/>
  <c r="F513" i="7" l="1"/>
  <c r="J514" i="7" s="1"/>
  <c r="BJ303" i="13"/>
  <c r="BI303" i="13"/>
  <c r="BH303" i="13"/>
  <c r="N302" i="13"/>
  <c r="J303" i="13"/>
  <c r="AW303" i="13"/>
  <c r="AK304" i="13" s="1"/>
  <c r="BG303" i="13"/>
  <c r="AV303" i="13"/>
  <c r="AJ304" i="13" s="1"/>
  <c r="BF303" i="13"/>
  <c r="I303" i="13"/>
  <c r="L513" i="7"/>
  <c r="G413" i="12" s="1"/>
  <c r="H303" i="13"/>
  <c r="AU303" i="13"/>
  <c r="AI304" i="13" s="1"/>
  <c r="BE303" i="13"/>
  <c r="BA303" i="13"/>
  <c r="K514" i="7" l="1"/>
  <c r="I514" i="7"/>
  <c r="H413" i="12"/>
  <c r="I413" i="12" s="1"/>
  <c r="S303" i="13"/>
  <c r="AB304" i="13" s="1"/>
  <c r="M303" i="13"/>
  <c r="P303" i="13" s="1"/>
  <c r="BK303" i="13"/>
  <c r="Q303" i="13"/>
  <c r="Z304" i="13" s="1"/>
  <c r="K303" i="13"/>
  <c r="G514" i="7"/>
  <c r="L303" i="13"/>
  <c r="O303" i="13" s="1"/>
  <c r="R303" i="13"/>
  <c r="AA304" i="13" s="1"/>
  <c r="H514" i="7"/>
  <c r="BN303" i="13" l="1"/>
  <c r="AR304" i="13" s="1"/>
  <c r="BO303" i="13"/>
  <c r="AS304" i="13" s="1"/>
  <c r="BP303" i="13"/>
  <c r="F514" i="7"/>
  <c r="N303" i="13"/>
  <c r="AT304" i="13"/>
  <c r="J414" i="12"/>
  <c r="BA304" i="13"/>
  <c r="L514" i="7"/>
  <c r="G414" i="12" s="1"/>
  <c r="I515" i="7" l="1"/>
  <c r="BH304" i="13"/>
  <c r="BI304" i="13"/>
  <c r="BJ304" i="13"/>
  <c r="K515" i="7"/>
  <c r="H515" i="7"/>
  <c r="J515" i="7"/>
  <c r="G515" i="7"/>
  <c r="AU304" i="13"/>
  <c r="AI305" i="13" s="1"/>
  <c r="H304" i="13"/>
  <c r="BE304" i="13"/>
  <c r="AW304" i="13"/>
  <c r="AK305" i="13" s="1"/>
  <c r="J304" i="13"/>
  <c r="BG304" i="13"/>
  <c r="I304" i="13"/>
  <c r="BF304" i="13"/>
  <c r="AV304" i="13"/>
  <c r="AJ305" i="13" s="1"/>
  <c r="H414" i="12"/>
  <c r="I414" i="12" s="1"/>
  <c r="BO304" i="13" l="1"/>
  <c r="BP304" i="13"/>
  <c r="AT305" i="13" s="1"/>
  <c r="BN304" i="13"/>
  <c r="AR305" i="13" s="1"/>
  <c r="L515" i="7"/>
  <c r="G415" i="12" s="1"/>
  <c r="H415" i="12" s="1"/>
  <c r="I415" i="12" s="1"/>
  <c r="R304" i="13"/>
  <c r="AA305" i="13" s="1"/>
  <c r="L304" i="13"/>
  <c r="O304" i="13" s="1"/>
  <c r="M304" i="13"/>
  <c r="P304" i="13" s="1"/>
  <c r="S304" i="13"/>
  <c r="AB305" i="13" s="1"/>
  <c r="AS305" i="13"/>
  <c r="Q304" i="13"/>
  <c r="Z305" i="13" s="1"/>
  <c r="BK304" i="13"/>
  <c r="K304" i="13"/>
  <c r="J415" i="12"/>
  <c r="BP305" i="13" l="1"/>
  <c r="BN305" i="13"/>
  <c r="BO305" i="13"/>
  <c r="F515" i="7"/>
  <c r="BH305" i="13"/>
  <c r="BJ305" i="13"/>
  <c r="BI305" i="13"/>
  <c r="N304" i="13"/>
  <c r="AU305" i="13"/>
  <c r="AI306" i="13" s="1"/>
  <c r="BE305" i="13"/>
  <c r="H305" i="13"/>
  <c r="AV305" i="13"/>
  <c r="AJ306" i="13" s="1"/>
  <c r="I305" i="13"/>
  <c r="BF305" i="13"/>
  <c r="AW305" i="13"/>
  <c r="AK306" i="13" s="1"/>
  <c r="J305" i="13"/>
  <c r="BG305" i="13"/>
  <c r="BA305" i="13"/>
  <c r="J416" i="12"/>
  <c r="AR306" i="13" l="1"/>
  <c r="AS306" i="13"/>
  <c r="AT306" i="13"/>
  <c r="H516" i="7"/>
  <c r="I516" i="7"/>
  <c r="K516" i="7"/>
  <c r="J516" i="7"/>
  <c r="G516" i="7"/>
  <c r="BK305" i="13"/>
  <c r="Q305" i="13"/>
  <c r="Z306" i="13" s="1"/>
  <c r="K305" i="13"/>
  <c r="S305" i="13"/>
  <c r="AB306" i="13" s="1"/>
  <c r="M305" i="13"/>
  <c r="P305" i="13" s="1"/>
  <c r="R305" i="13"/>
  <c r="AA306" i="13" s="1"/>
  <c r="L305" i="13"/>
  <c r="O305" i="13" s="1"/>
  <c r="F516" i="7" l="1"/>
  <c r="J517" i="7" s="1"/>
  <c r="BI306" i="13"/>
  <c r="BH306" i="13"/>
  <c r="N305" i="13"/>
  <c r="BJ306" i="13"/>
  <c r="I306" i="13"/>
  <c r="AV306" i="13"/>
  <c r="AJ307" i="13" s="1"/>
  <c r="BF306" i="13"/>
  <c r="L516" i="7"/>
  <c r="G416" i="12" s="1"/>
  <c r="J306" i="13"/>
  <c r="AW306" i="13"/>
  <c r="AK307" i="13" s="1"/>
  <c r="BG306" i="13"/>
  <c r="AU306" i="13"/>
  <c r="AI307" i="13" s="1"/>
  <c r="H306" i="13"/>
  <c r="BE306" i="13"/>
  <c r="BA306" i="13"/>
  <c r="K517" i="7" l="1"/>
  <c r="G517" i="7"/>
  <c r="I517" i="7"/>
  <c r="H517" i="7"/>
  <c r="L306" i="13"/>
  <c r="O306" i="13" s="1"/>
  <c r="R306" i="13"/>
  <c r="AA307" i="13" s="1"/>
  <c r="BK306" i="13"/>
  <c r="Q306" i="13"/>
  <c r="Z307" i="13" s="1"/>
  <c r="K306" i="13"/>
  <c r="H416" i="12"/>
  <c r="I416" i="12" s="1"/>
  <c r="M306" i="13"/>
  <c r="P306" i="13" s="1"/>
  <c r="S306" i="13"/>
  <c r="AB307" i="13" s="1"/>
  <c r="BN306" i="13" l="1"/>
  <c r="AR307" i="13" s="1"/>
  <c r="BO306" i="13"/>
  <c r="AS307" i="13" s="1"/>
  <c r="BP306" i="13"/>
  <c r="AT307" i="13" s="1"/>
  <c r="F517" i="7"/>
  <c r="L517" i="7"/>
  <c r="G417" i="12" s="1"/>
  <c r="H417" i="12" s="1"/>
  <c r="I417" i="12" s="1"/>
  <c r="N306" i="13"/>
  <c r="J417" i="12"/>
  <c r="BA307" i="13"/>
  <c r="BN307" i="13" l="1"/>
  <c r="BO307" i="13"/>
  <c r="BP307" i="13"/>
  <c r="BJ307" i="13"/>
  <c r="BI307" i="13"/>
  <c r="BH307" i="13"/>
  <c r="AU307" i="13"/>
  <c r="AI308" i="13" s="1"/>
  <c r="H307" i="13"/>
  <c r="BE307" i="13"/>
  <c r="BF307" i="13"/>
  <c r="AV307" i="13"/>
  <c r="AJ308" i="13" s="1"/>
  <c r="I307" i="13"/>
  <c r="J518" i="7"/>
  <c r="K518" i="7"/>
  <c r="H518" i="7"/>
  <c r="G518" i="7"/>
  <c r="I518" i="7"/>
  <c r="BG307" i="13"/>
  <c r="J307" i="13"/>
  <c r="AW307" i="13"/>
  <c r="AK308" i="13" s="1"/>
  <c r="J418" i="12"/>
  <c r="AT308" i="13" l="1"/>
  <c r="AR308" i="13"/>
  <c r="AS308" i="13"/>
  <c r="L307" i="13"/>
  <c r="O307" i="13" s="1"/>
  <c r="R307" i="13"/>
  <c r="AA308" i="13" s="1"/>
  <c r="BK307" i="13"/>
  <c r="Q307" i="13"/>
  <c r="Z308" i="13" s="1"/>
  <c r="F518" i="7" s="1"/>
  <c r="K307" i="13"/>
  <c r="S307" i="13"/>
  <c r="AB308" i="13" s="1"/>
  <c r="M307" i="13"/>
  <c r="P307" i="13" s="1"/>
  <c r="L518" i="7"/>
  <c r="G418" i="12" s="1"/>
  <c r="BJ308" i="13" l="1"/>
  <c r="BH308" i="13"/>
  <c r="N307" i="13"/>
  <c r="BI308" i="13"/>
  <c r="H418" i="12"/>
  <c r="I418" i="12" s="1"/>
  <c r="H308" i="13"/>
  <c r="AU308" i="13"/>
  <c r="AI309" i="13" s="1"/>
  <c r="BE308" i="13"/>
  <c r="AV308" i="13"/>
  <c r="AJ309" i="13" s="1"/>
  <c r="I308" i="13"/>
  <c r="BF308" i="13"/>
  <c r="AW308" i="13"/>
  <c r="AK309" i="13" s="1"/>
  <c r="J308" i="13"/>
  <c r="BG308" i="13"/>
  <c r="BA308" i="13"/>
  <c r="BO308" i="13" l="1"/>
  <c r="AS309" i="13" s="1"/>
  <c r="BP308" i="13"/>
  <c r="AT309" i="13" s="1"/>
  <c r="BN308" i="13"/>
  <c r="AR309" i="13" s="1"/>
  <c r="J419" i="12"/>
  <c r="S308" i="13"/>
  <c r="AB309" i="13" s="1"/>
  <c r="M308" i="13"/>
  <c r="P308" i="13" s="1"/>
  <c r="K308" i="13"/>
  <c r="Q308" i="13"/>
  <c r="Z309" i="13" s="1"/>
  <c r="BK308" i="13"/>
  <c r="J519" i="7"/>
  <c r="I519" i="7"/>
  <c r="K519" i="7"/>
  <c r="G519" i="7"/>
  <c r="H519" i="7"/>
  <c r="R308" i="13"/>
  <c r="AA309" i="13" s="1"/>
  <c r="L308" i="13"/>
  <c r="O308" i="13" s="1"/>
  <c r="F519" i="7" l="1"/>
  <c r="BH309" i="13"/>
  <c r="BJ309" i="13"/>
  <c r="N308" i="13"/>
  <c r="BI309" i="13"/>
  <c r="AV309" i="13"/>
  <c r="AJ310" i="13" s="1"/>
  <c r="BF309" i="13"/>
  <c r="I309" i="13"/>
  <c r="AU309" i="13"/>
  <c r="AI310" i="13" s="1"/>
  <c r="H309" i="13"/>
  <c r="BE309" i="13"/>
  <c r="BA309" i="13"/>
  <c r="AW309" i="13"/>
  <c r="AK310" i="13" s="1"/>
  <c r="BG309" i="13"/>
  <c r="J309" i="13"/>
  <c r="L519" i="7"/>
  <c r="G419" i="12" s="1"/>
  <c r="S309" i="13" l="1"/>
  <c r="AB310" i="13" s="1"/>
  <c r="M309" i="13"/>
  <c r="P309" i="13" s="1"/>
  <c r="BK309" i="13"/>
  <c r="K309" i="13"/>
  <c r="Q309" i="13"/>
  <c r="Z310" i="13" s="1"/>
  <c r="J520" i="7"/>
  <c r="I520" i="7"/>
  <c r="G520" i="7"/>
  <c r="H419" i="12"/>
  <c r="I419" i="12" s="1"/>
  <c r="L309" i="13"/>
  <c r="O309" i="13" s="1"/>
  <c r="R309" i="13"/>
  <c r="AA310" i="13" s="1"/>
  <c r="H520" i="7"/>
  <c r="K520" i="7"/>
  <c r="BP309" i="13" l="1"/>
  <c r="AT310" i="13" s="1"/>
  <c r="BN309" i="13"/>
  <c r="AR310" i="13" s="1"/>
  <c r="BO309" i="13"/>
  <c r="AS310" i="13" s="1"/>
  <c r="F520" i="7"/>
  <c r="N309" i="13"/>
  <c r="L520" i="7"/>
  <c r="G420" i="12" s="1"/>
  <c r="BA310" i="13"/>
  <c r="J420" i="12"/>
  <c r="BH310" i="13" l="1"/>
  <c r="G521" i="7"/>
  <c r="BI310" i="13"/>
  <c r="BJ310" i="13"/>
  <c r="J521" i="7"/>
  <c r="K521" i="7"/>
  <c r="I521" i="7"/>
  <c r="H521" i="7"/>
  <c r="J310" i="13"/>
  <c r="BG310" i="13"/>
  <c r="AW310" i="13"/>
  <c r="AK311" i="13" s="1"/>
  <c r="H420" i="12"/>
  <c r="I420" i="12" s="1"/>
  <c r="AU310" i="13"/>
  <c r="AI311" i="13" s="1"/>
  <c r="H310" i="13"/>
  <c r="BE310" i="13"/>
  <c r="AV310" i="13"/>
  <c r="AJ311" i="13" s="1"/>
  <c r="I310" i="13"/>
  <c r="BF310" i="13"/>
  <c r="J421" i="12" l="1"/>
  <c r="BN310" i="13"/>
  <c r="AR311" i="13" s="1"/>
  <c r="BO310" i="13"/>
  <c r="BP310" i="13"/>
  <c r="L521" i="7"/>
  <c r="G421" i="12" s="1"/>
  <c r="H421" i="12" s="1"/>
  <c r="I421" i="12" s="1"/>
  <c r="AS311" i="13"/>
  <c r="AT311" i="13"/>
  <c r="M310" i="13"/>
  <c r="P310" i="13" s="1"/>
  <c r="S310" i="13"/>
  <c r="AB311" i="13" s="1"/>
  <c r="L310" i="13"/>
  <c r="O310" i="13" s="1"/>
  <c r="R310" i="13"/>
  <c r="AA311" i="13" s="1"/>
  <c r="BK310" i="13"/>
  <c r="Q310" i="13"/>
  <c r="Z311" i="13" s="1"/>
  <c r="K310" i="13"/>
  <c r="J422" i="12" l="1"/>
  <c r="BN311" i="13"/>
  <c r="BO311" i="13"/>
  <c r="BP311" i="13"/>
  <c r="F521" i="7"/>
  <c r="BJ311" i="13"/>
  <c r="BH311" i="13"/>
  <c r="BI311" i="13"/>
  <c r="N310" i="13"/>
  <c r="H311" i="13"/>
  <c r="AU311" i="13"/>
  <c r="AI312" i="13" s="1"/>
  <c r="BE311" i="13"/>
  <c r="AW311" i="13"/>
  <c r="AK312" i="13" s="1"/>
  <c r="J311" i="13"/>
  <c r="BG311" i="13"/>
  <c r="AV311" i="13"/>
  <c r="AJ312" i="13" s="1"/>
  <c r="I311" i="13"/>
  <c r="BF311" i="13"/>
  <c r="BA311" i="13"/>
  <c r="AS312" i="13" l="1"/>
  <c r="AT312" i="13"/>
  <c r="AR312" i="13"/>
  <c r="Q311" i="13"/>
  <c r="Z312" i="13" s="1"/>
  <c r="K311" i="13"/>
  <c r="BK311" i="13"/>
  <c r="J522" i="7"/>
  <c r="K522" i="7"/>
  <c r="H522" i="7"/>
  <c r="I522" i="7"/>
  <c r="G522" i="7"/>
  <c r="R311" i="13"/>
  <c r="AA312" i="13" s="1"/>
  <c r="L311" i="13"/>
  <c r="O311" i="13" s="1"/>
  <c r="S311" i="13"/>
  <c r="AB312" i="13" s="1"/>
  <c r="M311" i="13"/>
  <c r="P311" i="13" s="1"/>
  <c r="F522" i="7" l="1"/>
  <c r="BI312" i="13"/>
  <c r="N311" i="13"/>
  <c r="BH312" i="13"/>
  <c r="BJ312" i="13"/>
  <c r="AV312" i="13"/>
  <c r="AJ313" i="13" s="1"/>
  <c r="I312" i="13"/>
  <c r="BF312" i="13"/>
  <c r="AW312" i="13"/>
  <c r="AK313" i="13" s="1"/>
  <c r="BG312" i="13"/>
  <c r="J312" i="13"/>
  <c r="L522" i="7"/>
  <c r="G422" i="12" s="1"/>
  <c r="BA312" i="13"/>
  <c r="H312" i="13"/>
  <c r="BE312" i="13"/>
  <c r="AU312" i="13"/>
  <c r="AI313" i="13" s="1"/>
  <c r="H523" i="7" l="1"/>
  <c r="I523" i="7"/>
  <c r="J523" i="7"/>
  <c r="K523" i="7"/>
  <c r="G523" i="7"/>
  <c r="H422" i="12"/>
  <c r="I422" i="12" s="1"/>
  <c r="R312" i="13"/>
  <c r="AA313" i="13" s="1"/>
  <c r="L312" i="13"/>
  <c r="O312" i="13" s="1"/>
  <c r="BK312" i="13"/>
  <c r="Q312" i="13"/>
  <c r="Z313" i="13" s="1"/>
  <c r="K312" i="13"/>
  <c r="S312" i="13"/>
  <c r="AB313" i="13" s="1"/>
  <c r="M312" i="13"/>
  <c r="P312" i="13" s="1"/>
  <c r="BO312" i="13" l="1"/>
  <c r="AS313" i="13" s="1"/>
  <c r="BP312" i="13"/>
  <c r="AT313" i="13" s="1"/>
  <c r="BN312" i="13"/>
  <c r="F523" i="7"/>
  <c r="L523" i="7"/>
  <c r="G423" i="12" s="1"/>
  <c r="H423" i="12" s="1"/>
  <c r="I423" i="12" s="1"/>
  <c r="N312" i="13"/>
  <c r="AR313" i="13"/>
  <c r="J423" i="12"/>
  <c r="BA313" i="13"/>
  <c r="BP313" i="13" l="1"/>
  <c r="BN313" i="13"/>
  <c r="BO313" i="13"/>
  <c r="BI313" i="13"/>
  <c r="BJ313" i="13"/>
  <c r="BH313" i="13"/>
  <c r="I313" i="13"/>
  <c r="AV313" i="13"/>
  <c r="AJ314" i="13" s="1"/>
  <c r="AS314" i="13" s="1"/>
  <c r="BF313" i="13"/>
  <c r="J313" i="13"/>
  <c r="BG313" i="13"/>
  <c r="AW313" i="13"/>
  <c r="AK314" i="13" s="1"/>
  <c r="AU313" i="13"/>
  <c r="AI314" i="13" s="1"/>
  <c r="H313" i="13"/>
  <c r="BE313" i="13"/>
  <c r="J424" i="12"/>
  <c r="H524" i="7"/>
  <c r="I524" i="7"/>
  <c r="G524" i="7"/>
  <c r="J524" i="7"/>
  <c r="K524" i="7"/>
  <c r="AT314" i="13" l="1"/>
  <c r="AR314" i="13"/>
  <c r="BK313" i="13"/>
  <c r="Q313" i="13"/>
  <c r="Z314" i="13" s="1"/>
  <c r="K313" i="13"/>
  <c r="S313" i="13"/>
  <c r="AB314" i="13" s="1"/>
  <c r="M313" i="13"/>
  <c r="P313" i="13" s="1"/>
  <c r="R313" i="13"/>
  <c r="AA314" i="13" s="1"/>
  <c r="L313" i="13"/>
  <c r="O313" i="13" s="1"/>
  <c r="L524" i="7"/>
  <c r="G424" i="12" s="1"/>
  <c r="F524" i="7" l="1"/>
  <c r="BI314" i="13"/>
  <c r="BJ314" i="13"/>
  <c r="BH314" i="13"/>
  <c r="N313" i="13"/>
  <c r="H314" i="13"/>
  <c r="AU314" i="13"/>
  <c r="AI315" i="13" s="1"/>
  <c r="BE314" i="13"/>
  <c r="H424" i="12"/>
  <c r="I424" i="12" s="1"/>
  <c r="J314" i="13"/>
  <c r="AW314" i="13"/>
  <c r="AK315" i="13" s="1"/>
  <c r="BG314" i="13"/>
  <c r="I314" i="13"/>
  <c r="AV314" i="13"/>
  <c r="AJ315" i="13" s="1"/>
  <c r="BF314" i="13"/>
  <c r="BA314" i="13"/>
  <c r="BN314" i="13" l="1"/>
  <c r="AR315" i="13" s="1"/>
  <c r="BO314" i="13"/>
  <c r="AS315" i="13" s="1"/>
  <c r="BP314" i="13"/>
  <c r="AT315" i="13" s="1"/>
  <c r="J425" i="12"/>
  <c r="Q314" i="13"/>
  <c r="Z315" i="13" s="1"/>
  <c r="K314" i="13"/>
  <c r="BK314" i="13"/>
  <c r="J525" i="7"/>
  <c r="I525" i="7"/>
  <c r="G525" i="7"/>
  <c r="H525" i="7"/>
  <c r="K525" i="7"/>
  <c r="R314" i="13"/>
  <c r="AA315" i="13" s="1"/>
  <c r="L314" i="13"/>
  <c r="O314" i="13" s="1"/>
  <c r="M314" i="13"/>
  <c r="P314" i="13" s="1"/>
  <c r="S314" i="13"/>
  <c r="AB315" i="13" s="1"/>
  <c r="F525" i="7" l="1"/>
  <c r="I526" i="7" s="1"/>
  <c r="BH315" i="13"/>
  <c r="BI315" i="13"/>
  <c r="BJ315" i="13"/>
  <c r="N314" i="13"/>
  <c r="BG315" i="13"/>
  <c r="J315" i="13"/>
  <c r="AW315" i="13"/>
  <c r="AK316" i="13" s="1"/>
  <c r="BA315" i="13"/>
  <c r="I315" i="13"/>
  <c r="AV315" i="13"/>
  <c r="AJ316" i="13" s="1"/>
  <c r="BF315" i="13"/>
  <c r="BE315" i="13"/>
  <c r="H315" i="13"/>
  <c r="AU315" i="13"/>
  <c r="AI316" i="13" s="1"/>
  <c r="L525" i="7"/>
  <c r="G425" i="12" s="1"/>
  <c r="G526" i="7" l="1"/>
  <c r="R315" i="13"/>
  <c r="AA316" i="13" s="1"/>
  <c r="L315" i="13"/>
  <c r="O315" i="13" s="1"/>
  <c r="S315" i="13"/>
  <c r="AB316" i="13" s="1"/>
  <c r="M315" i="13"/>
  <c r="P315" i="13" s="1"/>
  <c r="Q315" i="13"/>
  <c r="Z316" i="13" s="1"/>
  <c r="BK315" i="13"/>
  <c r="K315" i="13"/>
  <c r="H425" i="12"/>
  <c r="I425" i="12" s="1"/>
  <c r="H526" i="7"/>
  <c r="K526" i="7"/>
  <c r="J526" i="7"/>
  <c r="BN315" i="13" l="1"/>
  <c r="AR316" i="13" s="1"/>
  <c r="BO315" i="13"/>
  <c r="AS316" i="13" s="1"/>
  <c r="BP315" i="13"/>
  <c r="F526" i="7"/>
  <c r="J527" i="7" s="1"/>
  <c r="N315" i="13"/>
  <c r="L526" i="7"/>
  <c r="G426" i="12" s="1"/>
  <c r="AT316" i="13"/>
  <c r="J426" i="12"/>
  <c r="BA316" i="13"/>
  <c r="I527" i="7" l="1"/>
  <c r="G527" i="7"/>
  <c r="K527" i="7"/>
  <c r="H527" i="7"/>
  <c r="BJ316" i="13"/>
  <c r="BI316" i="13"/>
  <c r="BH316" i="13"/>
  <c r="H316" i="13"/>
  <c r="AU316" i="13"/>
  <c r="AI317" i="13" s="1"/>
  <c r="BE316" i="13"/>
  <c r="J316" i="13"/>
  <c r="AW316" i="13"/>
  <c r="AK317" i="13" s="1"/>
  <c r="BG316" i="13"/>
  <c r="I316" i="13"/>
  <c r="AV316" i="13"/>
  <c r="AJ317" i="13" s="1"/>
  <c r="BF316" i="13"/>
  <c r="H426" i="12"/>
  <c r="I426" i="12" s="1"/>
  <c r="BO316" i="13" l="1"/>
  <c r="AS317" i="13" s="1"/>
  <c r="BP316" i="13"/>
  <c r="AT317" i="13" s="1"/>
  <c r="BN316" i="13"/>
  <c r="AR317" i="13" s="1"/>
  <c r="L527" i="7"/>
  <c r="G427" i="12" s="1"/>
  <c r="H427" i="12" s="1"/>
  <c r="I427" i="12" s="1"/>
  <c r="S316" i="13"/>
  <c r="AB317" i="13" s="1"/>
  <c r="M316" i="13"/>
  <c r="P316" i="13" s="1"/>
  <c r="R316" i="13"/>
  <c r="AA317" i="13" s="1"/>
  <c r="L316" i="13"/>
  <c r="O316" i="13" s="1"/>
  <c r="BK316" i="13"/>
  <c r="Q316" i="13"/>
  <c r="Z317" i="13" s="1"/>
  <c r="K316" i="13"/>
  <c r="J427" i="12"/>
  <c r="F527" i="7" l="1"/>
  <c r="BP317" i="13"/>
  <c r="BN317" i="13"/>
  <c r="BO317" i="13"/>
  <c r="BH317" i="13"/>
  <c r="BJ317" i="13"/>
  <c r="N316" i="13"/>
  <c r="BI317" i="13"/>
  <c r="BG317" i="13"/>
  <c r="AW317" i="13"/>
  <c r="AK318" i="13" s="1"/>
  <c r="J317" i="13"/>
  <c r="I317" i="13"/>
  <c r="AV317" i="13"/>
  <c r="AJ318" i="13" s="1"/>
  <c r="BF317" i="13"/>
  <c r="H317" i="13"/>
  <c r="AU317" i="13"/>
  <c r="AI318" i="13" s="1"/>
  <c r="BE317" i="13"/>
  <c r="BA317" i="13"/>
  <c r="J428" i="12"/>
  <c r="AR318" i="13" l="1"/>
  <c r="AS318" i="13"/>
  <c r="AT318" i="13"/>
  <c r="Q317" i="13"/>
  <c r="Z318" i="13" s="1"/>
  <c r="K317" i="13"/>
  <c r="BK317" i="13"/>
  <c r="H528" i="7"/>
  <c r="G528" i="7"/>
  <c r="K528" i="7"/>
  <c r="I528" i="7"/>
  <c r="J528" i="7"/>
  <c r="L317" i="13"/>
  <c r="O317" i="13" s="1"/>
  <c r="R317" i="13"/>
  <c r="AA318" i="13" s="1"/>
  <c r="S317" i="13"/>
  <c r="AB318" i="13" s="1"/>
  <c r="M317" i="13"/>
  <c r="P317" i="13" s="1"/>
  <c r="F528" i="7" l="1"/>
  <c r="BH318" i="13"/>
  <c r="BJ318" i="13"/>
  <c r="BI318" i="13"/>
  <c r="N317" i="13"/>
  <c r="AV318" i="13"/>
  <c r="AJ319" i="13" s="1"/>
  <c r="I318" i="13"/>
  <c r="BF318" i="13"/>
  <c r="H318" i="13"/>
  <c r="AU318" i="13"/>
  <c r="AI319" i="13" s="1"/>
  <c r="BE318" i="13"/>
  <c r="L528" i="7"/>
  <c r="G428" i="12" s="1"/>
  <c r="BA318" i="13"/>
  <c r="AW318" i="13"/>
  <c r="AK319" i="13" s="1"/>
  <c r="J318" i="13"/>
  <c r="BG318" i="13"/>
  <c r="H529" i="7" l="1"/>
  <c r="G529" i="7"/>
  <c r="J529" i="7"/>
  <c r="K529" i="7"/>
  <c r="I529" i="7"/>
  <c r="L318" i="13"/>
  <c r="O318" i="13" s="1"/>
  <c r="R318" i="13"/>
  <c r="AA319" i="13" s="1"/>
  <c r="Q318" i="13"/>
  <c r="Z319" i="13" s="1"/>
  <c r="K318" i="13"/>
  <c r="BK318" i="13"/>
  <c r="S318" i="13"/>
  <c r="AB319" i="13" s="1"/>
  <c r="M318" i="13"/>
  <c r="P318" i="13" s="1"/>
  <c r="H428" i="12"/>
  <c r="I428" i="12" s="1"/>
  <c r="BN318" i="13" l="1"/>
  <c r="AR319" i="13" s="1"/>
  <c r="BO318" i="13"/>
  <c r="AS319" i="13" s="1"/>
  <c r="BP318" i="13"/>
  <c r="F529" i="7"/>
  <c r="L529" i="7"/>
  <c r="G429" i="12" s="1"/>
  <c r="H429" i="12" s="1"/>
  <c r="I429" i="12" s="1"/>
  <c r="N318" i="13"/>
  <c r="AT319" i="13"/>
  <c r="J429" i="12"/>
  <c r="BA319" i="13"/>
  <c r="BN319" i="13" l="1"/>
  <c r="BO319" i="13"/>
  <c r="BP319" i="13"/>
  <c r="BJ319" i="13"/>
  <c r="BH319" i="13"/>
  <c r="BI319" i="13"/>
  <c r="H530" i="7"/>
  <c r="K530" i="7"/>
  <c r="G530" i="7"/>
  <c r="J530" i="7"/>
  <c r="I530" i="7"/>
  <c r="AU319" i="13"/>
  <c r="AI320" i="13" s="1"/>
  <c r="H319" i="13"/>
  <c r="BE319" i="13"/>
  <c r="J430" i="12"/>
  <c r="AV319" i="13"/>
  <c r="AJ320" i="13" s="1"/>
  <c r="I319" i="13"/>
  <c r="BF319" i="13"/>
  <c r="J319" i="13"/>
  <c r="AW319" i="13"/>
  <c r="AK320" i="13" s="1"/>
  <c r="BG319" i="13"/>
  <c r="AT320" i="13" l="1"/>
  <c r="AS320" i="13"/>
  <c r="AR320" i="13"/>
  <c r="S319" i="13"/>
  <c r="AB320" i="13" s="1"/>
  <c r="M319" i="13"/>
  <c r="P319" i="13" s="1"/>
  <c r="L319" i="13"/>
  <c r="O319" i="13" s="1"/>
  <c r="R319" i="13"/>
  <c r="AA320" i="13" s="1"/>
  <c r="BK319" i="13"/>
  <c r="Q319" i="13"/>
  <c r="Z320" i="13" s="1"/>
  <c r="K319" i="13"/>
  <c r="L530" i="7"/>
  <c r="G430" i="12" s="1"/>
  <c r="F530" i="7" l="1"/>
  <c r="BI320" i="13"/>
  <c r="N319" i="13"/>
  <c r="BH320" i="13"/>
  <c r="BJ320" i="13"/>
  <c r="AV320" i="13"/>
  <c r="AJ321" i="13" s="1"/>
  <c r="I320" i="13"/>
  <c r="BF320" i="13"/>
  <c r="J320" i="13"/>
  <c r="BG320" i="13"/>
  <c r="AW320" i="13"/>
  <c r="AK321" i="13" s="1"/>
  <c r="BA320" i="13"/>
  <c r="BE320" i="13"/>
  <c r="H320" i="13"/>
  <c r="AU320" i="13"/>
  <c r="AI321" i="13" s="1"/>
  <c r="H430" i="12"/>
  <c r="I430" i="12" s="1"/>
  <c r="BO320" i="13" l="1"/>
  <c r="AS321" i="13" s="1"/>
  <c r="BP320" i="13"/>
  <c r="AT321" i="13" s="1"/>
  <c r="BN320" i="13"/>
  <c r="AR321" i="13" s="1"/>
  <c r="R320" i="13"/>
  <c r="AA321" i="13" s="1"/>
  <c r="L320" i="13"/>
  <c r="O320" i="13" s="1"/>
  <c r="J431" i="12"/>
  <c r="S320" i="13"/>
  <c r="AB321" i="13" s="1"/>
  <c r="M320" i="13"/>
  <c r="P320" i="13" s="1"/>
  <c r="BK320" i="13"/>
  <c r="Q320" i="13"/>
  <c r="Z321" i="13" s="1"/>
  <c r="K320" i="13"/>
  <c r="J531" i="7"/>
  <c r="K531" i="7"/>
  <c r="G531" i="7"/>
  <c r="I531" i="7"/>
  <c r="H531" i="7"/>
  <c r="F531" i="7" l="1"/>
  <c r="G532" i="7" s="1"/>
  <c r="BI321" i="13"/>
  <c r="BH321" i="13"/>
  <c r="BJ321" i="13"/>
  <c r="N320" i="13"/>
  <c r="AW321" i="13"/>
  <c r="AK322" i="13" s="1"/>
  <c r="J321" i="13"/>
  <c r="BG321" i="13"/>
  <c r="I321" i="13"/>
  <c r="AV321" i="13"/>
  <c r="AJ322" i="13" s="1"/>
  <c r="BF321" i="13"/>
  <c r="L531" i="7"/>
  <c r="G431" i="12" s="1"/>
  <c r="BA321" i="13"/>
  <c r="AU321" i="13"/>
  <c r="AI322" i="13" s="1"/>
  <c r="H321" i="13"/>
  <c r="BE321" i="13"/>
  <c r="K532" i="7" l="1"/>
  <c r="H532" i="7"/>
  <c r="I532" i="7"/>
  <c r="J532" i="7"/>
  <c r="L321" i="13"/>
  <c r="O321" i="13" s="1"/>
  <c r="R321" i="13"/>
  <c r="AA322" i="13" s="1"/>
  <c r="H431" i="12"/>
  <c r="I431" i="12" s="1"/>
  <c r="M321" i="13"/>
  <c r="P321" i="13" s="1"/>
  <c r="S321" i="13"/>
  <c r="AB322" i="13" s="1"/>
  <c r="BK321" i="13"/>
  <c r="Q321" i="13"/>
  <c r="Z322" i="13" s="1"/>
  <c r="K321" i="13"/>
  <c r="BP321" i="13" l="1"/>
  <c r="AT322" i="13" s="1"/>
  <c r="BN321" i="13"/>
  <c r="AR322" i="13" s="1"/>
  <c r="BO321" i="13"/>
  <c r="L532" i="7"/>
  <c r="G432" i="12" s="1"/>
  <c r="H432" i="12" s="1"/>
  <c r="I432" i="12" s="1"/>
  <c r="F532" i="7"/>
  <c r="N321" i="13"/>
  <c r="AS322" i="13"/>
  <c r="J432" i="12"/>
  <c r="BA322" i="13"/>
  <c r="BN322" i="13" l="1"/>
  <c r="BO322" i="13"/>
  <c r="BP322" i="13"/>
  <c r="BH322" i="13"/>
  <c r="BJ322" i="13"/>
  <c r="BI322" i="13"/>
  <c r="H322" i="13"/>
  <c r="BE322" i="13"/>
  <c r="AU322" i="13"/>
  <c r="AI323" i="13" s="1"/>
  <c r="AW322" i="13"/>
  <c r="AK323" i="13" s="1"/>
  <c r="BG322" i="13"/>
  <c r="J322" i="13"/>
  <c r="J433" i="12"/>
  <c r="K533" i="7"/>
  <c r="H533" i="7"/>
  <c r="J533" i="7"/>
  <c r="I533" i="7"/>
  <c r="G533" i="7"/>
  <c r="I322" i="13"/>
  <c r="AV322" i="13"/>
  <c r="AJ323" i="13" s="1"/>
  <c r="BF322" i="13"/>
  <c r="AT323" i="13" l="1"/>
  <c r="AR323" i="13"/>
  <c r="AS323" i="13"/>
  <c r="Q322" i="13"/>
  <c r="Z323" i="13" s="1"/>
  <c r="BK322" i="13"/>
  <c r="K322" i="13"/>
  <c r="R322" i="13"/>
  <c r="AA323" i="13" s="1"/>
  <c r="L322" i="13"/>
  <c r="O322" i="13" s="1"/>
  <c r="M322" i="13"/>
  <c r="P322" i="13" s="1"/>
  <c r="S322" i="13"/>
  <c r="AB323" i="13" s="1"/>
  <c r="L533" i="7"/>
  <c r="G433" i="12" s="1"/>
  <c r="F533" i="7" l="1"/>
  <c r="BI323" i="13"/>
  <c r="BJ323" i="13"/>
  <c r="N322" i="13"/>
  <c r="BH323" i="13"/>
  <c r="BA323" i="13"/>
  <c r="H433" i="12"/>
  <c r="I433" i="12" s="1"/>
  <c r="J323" i="13"/>
  <c r="BG323" i="13"/>
  <c r="AW323" i="13"/>
  <c r="AK324" i="13" s="1"/>
  <c r="AV323" i="13"/>
  <c r="AJ324" i="13" s="1"/>
  <c r="I323" i="13"/>
  <c r="BF323" i="13"/>
  <c r="AU323" i="13"/>
  <c r="AI324" i="13" s="1"/>
  <c r="H323" i="13"/>
  <c r="BE323" i="13"/>
  <c r="BN323" i="13" l="1"/>
  <c r="AR324" i="13" s="1"/>
  <c r="BO323" i="13"/>
  <c r="AS324" i="13" s="1"/>
  <c r="BP323" i="13"/>
  <c r="AT324" i="13" s="1"/>
  <c r="S323" i="13"/>
  <c r="AB324" i="13" s="1"/>
  <c r="M323" i="13"/>
  <c r="P323" i="13" s="1"/>
  <c r="K534" i="7"/>
  <c r="I534" i="7"/>
  <c r="H534" i="7"/>
  <c r="J534" i="7"/>
  <c r="G534" i="7"/>
  <c r="R323" i="13"/>
  <c r="AA324" i="13" s="1"/>
  <c r="L323" i="13"/>
  <c r="O323" i="13" s="1"/>
  <c r="BK323" i="13"/>
  <c r="Q323" i="13"/>
  <c r="Z324" i="13" s="1"/>
  <c r="K323" i="13"/>
  <c r="J434" i="12"/>
  <c r="F534" i="7" l="1"/>
  <c r="J535" i="7" s="1"/>
  <c r="BI324" i="13"/>
  <c r="BH324" i="13"/>
  <c r="BJ324" i="13"/>
  <c r="N323" i="13"/>
  <c r="J324" i="13"/>
  <c r="BG324" i="13"/>
  <c r="AW324" i="13"/>
  <c r="AK325" i="13" s="1"/>
  <c r="I324" i="13"/>
  <c r="AV324" i="13"/>
  <c r="AJ325" i="13" s="1"/>
  <c r="BF324" i="13"/>
  <c r="AU324" i="13"/>
  <c r="AI325" i="13" s="1"/>
  <c r="H324" i="13"/>
  <c r="BE324" i="13"/>
  <c r="BA324" i="13"/>
  <c r="L534" i="7"/>
  <c r="G434" i="12" s="1"/>
  <c r="I535" i="7" l="1"/>
  <c r="K535" i="7"/>
  <c r="H535" i="7"/>
  <c r="G535" i="7"/>
  <c r="H434" i="12"/>
  <c r="I434" i="12" s="1"/>
  <c r="L324" i="13"/>
  <c r="O324" i="13" s="1"/>
  <c r="R324" i="13"/>
  <c r="AA325" i="13" s="1"/>
  <c r="BK324" i="13"/>
  <c r="K324" i="13"/>
  <c r="Q324" i="13"/>
  <c r="Z325" i="13" s="1"/>
  <c r="S324" i="13"/>
  <c r="AB325" i="13" s="1"/>
  <c r="M324" i="13"/>
  <c r="P324" i="13" s="1"/>
  <c r="BO324" i="13" l="1"/>
  <c r="AS325" i="13" s="1"/>
  <c r="BP324" i="13"/>
  <c r="AT325" i="13" s="1"/>
  <c r="BN324" i="13"/>
  <c r="F535" i="7"/>
  <c r="L535" i="7"/>
  <c r="G435" i="12" s="1"/>
  <c r="H435" i="12" s="1"/>
  <c r="I435" i="12" s="1"/>
  <c r="N324" i="13"/>
  <c r="AR325" i="13"/>
  <c r="J435" i="12"/>
  <c r="BA325" i="13"/>
  <c r="BP325" i="13" l="1"/>
  <c r="BN325" i="13"/>
  <c r="BO325" i="13"/>
  <c r="BI325" i="13"/>
  <c r="BH325" i="13"/>
  <c r="BJ325" i="13"/>
  <c r="H325" i="13"/>
  <c r="AU325" i="13"/>
  <c r="AI326" i="13" s="1"/>
  <c r="BE325" i="13"/>
  <c r="AV325" i="13"/>
  <c r="AJ326" i="13" s="1"/>
  <c r="I325" i="13"/>
  <c r="BF325" i="13"/>
  <c r="J436" i="12"/>
  <c r="J325" i="13"/>
  <c r="AW325" i="13"/>
  <c r="AK326" i="13" s="1"/>
  <c r="BG325" i="13"/>
  <c r="H536" i="7"/>
  <c r="G536" i="7"/>
  <c r="J536" i="7"/>
  <c r="K536" i="7"/>
  <c r="I536" i="7"/>
  <c r="AS326" i="13" l="1"/>
  <c r="AR326" i="13"/>
  <c r="AT326" i="13"/>
  <c r="R325" i="13"/>
  <c r="AA326" i="13" s="1"/>
  <c r="L325" i="13"/>
  <c r="O325" i="13" s="1"/>
  <c r="M325" i="13"/>
  <c r="P325" i="13" s="1"/>
  <c r="S325" i="13"/>
  <c r="AB326" i="13" s="1"/>
  <c r="BK325" i="13"/>
  <c r="K325" i="13"/>
  <c r="Q325" i="13"/>
  <c r="Z326" i="13" s="1"/>
  <c r="L536" i="7"/>
  <c r="G436" i="12" s="1"/>
  <c r="F536" i="7" l="1"/>
  <c r="BJ326" i="13"/>
  <c r="N325" i="13"/>
  <c r="BI326" i="13"/>
  <c r="BH326" i="13"/>
  <c r="H436" i="12"/>
  <c r="I436" i="12" s="1"/>
  <c r="BA326" i="13"/>
  <c r="AV326" i="13"/>
  <c r="AJ327" i="13" s="1"/>
  <c r="I326" i="13"/>
  <c r="BF326" i="13"/>
  <c r="BG326" i="13"/>
  <c r="AW326" i="13"/>
  <c r="AK327" i="13" s="1"/>
  <c r="J326" i="13"/>
  <c r="H326" i="13"/>
  <c r="AU326" i="13"/>
  <c r="AI327" i="13" s="1"/>
  <c r="BE326" i="13"/>
  <c r="BN326" i="13" l="1"/>
  <c r="AR327" i="13" s="1"/>
  <c r="BO326" i="13"/>
  <c r="AS327" i="13" s="1"/>
  <c r="BP326" i="13"/>
  <c r="AT327" i="13" s="1"/>
  <c r="S326" i="13"/>
  <c r="AB327" i="13" s="1"/>
  <c r="M326" i="13"/>
  <c r="P326" i="13" s="1"/>
  <c r="L326" i="13"/>
  <c r="O326" i="13" s="1"/>
  <c r="R326" i="13"/>
  <c r="AA327" i="13" s="1"/>
  <c r="H537" i="7"/>
  <c r="J537" i="7"/>
  <c r="G537" i="7"/>
  <c r="K537" i="7"/>
  <c r="I537" i="7"/>
  <c r="J437" i="12"/>
  <c r="BK326" i="13"/>
  <c r="Q326" i="13"/>
  <c r="Z327" i="13" s="1"/>
  <c r="K326" i="13"/>
  <c r="F537" i="7" l="1"/>
  <c r="I538" i="7" s="1"/>
  <c r="BH327" i="13"/>
  <c r="BJ327" i="13"/>
  <c r="N326" i="13"/>
  <c r="BI327" i="13"/>
  <c r="L537" i="7"/>
  <c r="G437" i="12" s="1"/>
  <c r="AV327" i="13"/>
  <c r="AJ328" i="13" s="1"/>
  <c r="I327" i="13"/>
  <c r="BF327" i="13"/>
  <c r="J327" i="13"/>
  <c r="AW327" i="13"/>
  <c r="AK328" i="13" s="1"/>
  <c r="BG327" i="13"/>
  <c r="AU327" i="13"/>
  <c r="AI328" i="13" s="1"/>
  <c r="H327" i="13"/>
  <c r="BE327" i="13"/>
  <c r="BA327" i="13"/>
  <c r="H538" i="7" l="1"/>
  <c r="G538" i="7"/>
  <c r="K538" i="7"/>
  <c r="J538" i="7"/>
  <c r="S327" i="13"/>
  <c r="AB328" i="13" s="1"/>
  <c r="M327" i="13"/>
  <c r="P327" i="13" s="1"/>
  <c r="R327" i="13"/>
  <c r="AA328" i="13" s="1"/>
  <c r="L327" i="13"/>
  <c r="O327" i="13" s="1"/>
  <c r="H437" i="12"/>
  <c r="I437" i="12" s="1"/>
  <c r="BK327" i="13"/>
  <c r="Q327" i="13"/>
  <c r="Z328" i="13" s="1"/>
  <c r="K327" i="13"/>
  <c r="BN327" i="13" l="1"/>
  <c r="AR328" i="13" s="1"/>
  <c r="BO327" i="13"/>
  <c r="AS328" i="13" s="1"/>
  <c r="BP327" i="13"/>
  <c r="AT328" i="13" s="1"/>
  <c r="F538" i="7"/>
  <c r="L538" i="7"/>
  <c r="G438" i="12" s="1"/>
  <c r="H438" i="12" s="1"/>
  <c r="I438" i="12" s="1"/>
  <c r="N327" i="13"/>
  <c r="BA328" i="13"/>
  <c r="J438" i="12"/>
  <c r="BO328" i="13" l="1"/>
  <c r="BP328" i="13"/>
  <c r="BN328" i="13"/>
  <c r="BH328" i="13"/>
  <c r="BJ328" i="13"/>
  <c r="BI328" i="13"/>
  <c r="AV328" i="13"/>
  <c r="AJ329" i="13" s="1"/>
  <c r="I328" i="13"/>
  <c r="BF328" i="13"/>
  <c r="K539" i="7"/>
  <c r="H539" i="7"/>
  <c r="I539" i="7"/>
  <c r="G539" i="7"/>
  <c r="J539" i="7"/>
  <c r="AU328" i="13"/>
  <c r="AI329" i="13" s="1"/>
  <c r="H328" i="13"/>
  <c r="BE328" i="13"/>
  <c r="AW328" i="13"/>
  <c r="AK329" i="13" s="1"/>
  <c r="J328" i="13"/>
  <c r="BG328" i="13"/>
  <c r="J439" i="12"/>
  <c r="AT329" i="13" l="1"/>
  <c r="AR329" i="13"/>
  <c r="AS329" i="13"/>
  <c r="L539" i="7"/>
  <c r="G439" i="12" s="1"/>
  <c r="L328" i="13"/>
  <c r="O328" i="13" s="1"/>
  <c r="R328" i="13"/>
  <c r="AA329" i="13" s="1"/>
  <c r="S328" i="13"/>
  <c r="AB329" i="13" s="1"/>
  <c r="M328" i="13"/>
  <c r="P328" i="13" s="1"/>
  <c r="BK328" i="13"/>
  <c r="K328" i="13"/>
  <c r="Q328" i="13"/>
  <c r="Z329" i="13" s="1"/>
  <c r="BH329" i="13" l="1"/>
  <c r="F539" i="7"/>
  <c r="BI329" i="13"/>
  <c r="BJ329" i="13"/>
  <c r="N328" i="13"/>
  <c r="I329" i="13"/>
  <c r="AV329" i="13"/>
  <c r="AJ330" i="13" s="1"/>
  <c r="BF329" i="13"/>
  <c r="H439" i="12"/>
  <c r="I439" i="12" s="1"/>
  <c r="BA329" i="13"/>
  <c r="AW329" i="13"/>
  <c r="AK330" i="13" s="1"/>
  <c r="BG329" i="13"/>
  <c r="J329" i="13"/>
  <c r="H329" i="13"/>
  <c r="AU329" i="13"/>
  <c r="AI330" i="13" s="1"/>
  <c r="BE329" i="13"/>
  <c r="BP329" i="13" l="1"/>
  <c r="AT330" i="13" s="1"/>
  <c r="BN329" i="13"/>
  <c r="AR330" i="13" s="1"/>
  <c r="BO329" i="13"/>
  <c r="AS330" i="13" s="1"/>
  <c r="M329" i="13"/>
  <c r="P329" i="13" s="1"/>
  <c r="S329" i="13"/>
  <c r="AB330" i="13" s="1"/>
  <c r="R329" i="13"/>
  <c r="AA330" i="13" s="1"/>
  <c r="L329" i="13"/>
  <c r="O329" i="13" s="1"/>
  <c r="J440" i="12"/>
  <c r="I540" i="7"/>
  <c r="K540" i="7"/>
  <c r="J540" i="7"/>
  <c r="G540" i="7"/>
  <c r="H540" i="7"/>
  <c r="K329" i="13"/>
  <c r="Q329" i="13"/>
  <c r="Z330" i="13" s="1"/>
  <c r="BK329" i="13"/>
  <c r="F540" i="7" l="1"/>
  <c r="BI330" i="13"/>
  <c r="BH330" i="13"/>
  <c r="N329" i="13"/>
  <c r="BJ330" i="13"/>
  <c r="AU330" i="13"/>
  <c r="AI331" i="13" s="1"/>
  <c r="H330" i="13"/>
  <c r="BE330" i="13"/>
  <c r="BA330" i="13"/>
  <c r="AV330" i="13"/>
  <c r="AJ331" i="13" s="1"/>
  <c r="BF330" i="13"/>
  <c r="I330" i="13"/>
  <c r="BG330" i="13"/>
  <c r="AW330" i="13"/>
  <c r="AK331" i="13" s="1"/>
  <c r="J330" i="13"/>
  <c r="L540" i="7"/>
  <c r="G440" i="12" s="1"/>
  <c r="K541" i="7"/>
  <c r="H440" i="12" l="1"/>
  <c r="I440" i="12" s="1"/>
  <c r="R330" i="13"/>
  <c r="AA331" i="13" s="1"/>
  <c r="L330" i="13"/>
  <c r="O330" i="13" s="1"/>
  <c r="I541" i="7"/>
  <c r="BK330" i="13"/>
  <c r="K330" i="13"/>
  <c r="Q330" i="13"/>
  <c r="Z331" i="13" s="1"/>
  <c r="S330" i="13"/>
  <c r="AB331" i="13" s="1"/>
  <c r="M330" i="13"/>
  <c r="P330" i="13" s="1"/>
  <c r="G541" i="7"/>
  <c r="H541" i="7"/>
  <c r="J541" i="7"/>
  <c r="BN330" i="13" l="1"/>
  <c r="AR331" i="13" s="1"/>
  <c r="BO330" i="13"/>
  <c r="AS331" i="13" s="1"/>
  <c r="BP330" i="13"/>
  <c r="AT331" i="13" s="1"/>
  <c r="F541" i="7"/>
  <c r="N330" i="13"/>
  <c r="L541" i="7"/>
  <c r="G441" i="12" s="1"/>
  <c r="BA331" i="13"/>
  <c r="J441" i="12"/>
  <c r="J542" i="7" l="1"/>
  <c r="BI331" i="13"/>
  <c r="BJ331" i="13"/>
  <c r="BH331" i="13"/>
  <c r="I542" i="7"/>
  <c r="G542" i="7"/>
  <c r="H542" i="7"/>
  <c r="K542" i="7"/>
  <c r="H331" i="13"/>
  <c r="AU331" i="13"/>
  <c r="AI332" i="13" s="1"/>
  <c r="BE331" i="13"/>
  <c r="J331" i="13"/>
  <c r="AW331" i="13"/>
  <c r="AK332" i="13" s="1"/>
  <c r="BG331" i="13"/>
  <c r="H441" i="12"/>
  <c r="I441" i="12" s="1"/>
  <c r="I331" i="13"/>
  <c r="AV331" i="13"/>
  <c r="AJ332" i="13" s="1"/>
  <c r="BF331" i="13"/>
  <c r="J442" i="12" l="1"/>
  <c r="BN331" i="13"/>
  <c r="AR332" i="13" s="1"/>
  <c r="BO331" i="13"/>
  <c r="AS332" i="13" s="1"/>
  <c r="BP331" i="13"/>
  <c r="AT332" i="13" s="1"/>
  <c r="L542" i="7"/>
  <c r="G442" i="12" s="1"/>
  <c r="H442" i="12" s="1"/>
  <c r="I442" i="12" s="1"/>
  <c r="K331" i="13"/>
  <c r="BK331" i="13"/>
  <c r="Q331" i="13"/>
  <c r="Z332" i="13" s="1"/>
  <c r="S331" i="13"/>
  <c r="AB332" i="13" s="1"/>
  <c r="M331" i="13"/>
  <c r="P331" i="13" s="1"/>
  <c r="L331" i="13"/>
  <c r="O331" i="13" s="1"/>
  <c r="R331" i="13"/>
  <c r="AA332" i="13" s="1"/>
  <c r="J443" i="12" l="1"/>
  <c r="BO332" i="13"/>
  <c r="BP332" i="13"/>
  <c r="BN332" i="13"/>
  <c r="F542" i="7"/>
  <c r="BH332" i="13"/>
  <c r="BI332" i="13"/>
  <c r="N331" i="13"/>
  <c r="BJ332" i="13"/>
  <c r="H332" i="13"/>
  <c r="AU332" i="13"/>
  <c r="AI333" i="13" s="1"/>
  <c r="BE332" i="13"/>
  <c r="J332" i="13"/>
  <c r="AW332" i="13"/>
  <c r="AK333" i="13" s="1"/>
  <c r="BG332" i="13"/>
  <c r="I332" i="13"/>
  <c r="BF332" i="13"/>
  <c r="AV332" i="13"/>
  <c r="AJ333" i="13" s="1"/>
  <c r="BA332" i="13"/>
  <c r="AR333" i="13" l="1"/>
  <c r="AS333" i="13"/>
  <c r="AT333" i="13"/>
  <c r="R332" i="13"/>
  <c r="AA333" i="13" s="1"/>
  <c r="L332" i="13"/>
  <c r="O332" i="13" s="1"/>
  <c r="Q332" i="13"/>
  <c r="Z333" i="13" s="1"/>
  <c r="F543" i="7" s="1"/>
  <c r="K332" i="13"/>
  <c r="BK332" i="13"/>
  <c r="J543" i="7"/>
  <c r="G543" i="7"/>
  <c r="H543" i="7"/>
  <c r="I543" i="7"/>
  <c r="K543" i="7"/>
  <c r="M332" i="13"/>
  <c r="P332" i="13" s="1"/>
  <c r="S332" i="13"/>
  <c r="AB333" i="13" s="1"/>
  <c r="J544" i="7" l="1"/>
  <c r="BI333" i="13"/>
  <c r="N332" i="13"/>
  <c r="BH333" i="13"/>
  <c r="BJ333" i="13"/>
  <c r="I333" i="13"/>
  <c r="AV333" i="13"/>
  <c r="AJ334" i="13" s="1"/>
  <c r="BF333" i="13"/>
  <c r="BA333" i="13"/>
  <c r="AW333" i="13"/>
  <c r="AK334" i="13" s="1"/>
  <c r="J333" i="13"/>
  <c r="BG333" i="13"/>
  <c r="H333" i="13"/>
  <c r="AU333" i="13"/>
  <c r="AI334" i="13" s="1"/>
  <c r="BE333" i="13"/>
  <c r="L543" i="7"/>
  <c r="G443" i="12" s="1"/>
  <c r="K544" i="7" l="1"/>
  <c r="G544" i="7"/>
  <c r="H544" i="7"/>
  <c r="I544" i="7"/>
  <c r="H443" i="12"/>
  <c r="I443" i="12" s="1"/>
  <c r="Q333" i="13"/>
  <c r="Z334" i="13" s="1"/>
  <c r="K333" i="13"/>
  <c r="BK333" i="13"/>
  <c r="R333" i="13"/>
  <c r="AA334" i="13" s="1"/>
  <c r="L333" i="13"/>
  <c r="O333" i="13" s="1"/>
  <c r="S333" i="13"/>
  <c r="AB334" i="13" s="1"/>
  <c r="M333" i="13"/>
  <c r="P333" i="13" s="1"/>
  <c r="BP333" i="13" l="1"/>
  <c r="AT334" i="13" s="1"/>
  <c r="BN333" i="13"/>
  <c r="AR334" i="13" s="1"/>
  <c r="BO333" i="13"/>
  <c r="AS334" i="13" s="1"/>
  <c r="F544" i="7"/>
  <c r="L544" i="7"/>
  <c r="G444" i="12" s="1"/>
  <c r="H444" i="12" s="1"/>
  <c r="I444" i="12" s="1"/>
  <c r="N333" i="13"/>
  <c r="J444" i="12"/>
  <c r="BA334" i="13"/>
  <c r="BN334" i="13" l="1"/>
  <c r="BO334" i="13"/>
  <c r="BP334" i="13"/>
  <c r="BJ334" i="13"/>
  <c r="BI334" i="13"/>
  <c r="BH334" i="13"/>
  <c r="AW334" i="13"/>
  <c r="AK335" i="13" s="1"/>
  <c r="J334" i="13"/>
  <c r="BG334" i="13"/>
  <c r="I334" i="13"/>
  <c r="AV334" i="13"/>
  <c r="AJ335" i="13" s="1"/>
  <c r="BF334" i="13"/>
  <c r="BE334" i="13"/>
  <c r="AU334" i="13"/>
  <c r="AI335" i="13" s="1"/>
  <c r="H334" i="13"/>
  <c r="J445" i="12"/>
  <c r="H545" i="7"/>
  <c r="J545" i="7"/>
  <c r="G545" i="7"/>
  <c r="I545" i="7"/>
  <c r="K545" i="7"/>
  <c r="AR335" i="13" l="1"/>
  <c r="AS335" i="13"/>
  <c r="AT335" i="13"/>
  <c r="R334" i="13"/>
  <c r="AA335" i="13" s="1"/>
  <c r="L334" i="13"/>
  <c r="O334" i="13" s="1"/>
  <c r="S334" i="13"/>
  <c r="AB335" i="13" s="1"/>
  <c r="M334" i="13"/>
  <c r="P334" i="13" s="1"/>
  <c r="Q334" i="13"/>
  <c r="Z335" i="13" s="1"/>
  <c r="BK334" i="13"/>
  <c r="K334" i="13"/>
  <c r="L545" i="7"/>
  <c r="G445" i="12" s="1"/>
  <c r="F545" i="7" l="1"/>
  <c r="BI335" i="13"/>
  <c r="N334" i="13"/>
  <c r="BJ335" i="13"/>
  <c r="BH335" i="13"/>
  <c r="H445" i="12"/>
  <c r="I445" i="12" s="1"/>
  <c r="AW335" i="13"/>
  <c r="AK336" i="13" s="1"/>
  <c r="J335" i="13"/>
  <c r="BG335" i="13"/>
  <c r="BA335" i="13"/>
  <c r="I335" i="13"/>
  <c r="AV335" i="13"/>
  <c r="AJ336" i="13" s="1"/>
  <c r="BF335" i="13"/>
  <c r="H335" i="13"/>
  <c r="AU335" i="13"/>
  <c r="AI336" i="13" s="1"/>
  <c r="BE335" i="13"/>
  <c r="BN335" i="13" l="1"/>
  <c r="AR336" i="13" s="1"/>
  <c r="BO335" i="13"/>
  <c r="AS336" i="13" s="1"/>
  <c r="BP335" i="13"/>
  <c r="AT336" i="13" s="1"/>
  <c r="I546" i="7"/>
  <c r="H546" i="7"/>
  <c r="K546" i="7"/>
  <c r="G546" i="7"/>
  <c r="J546" i="7"/>
  <c r="Q335" i="13"/>
  <c r="Z336" i="13" s="1"/>
  <c r="BK335" i="13"/>
  <c r="K335" i="13"/>
  <c r="J446" i="12"/>
  <c r="R335" i="13"/>
  <c r="AA336" i="13" s="1"/>
  <c r="L335" i="13"/>
  <c r="O335" i="13" s="1"/>
  <c r="M335" i="13"/>
  <c r="P335" i="13" s="1"/>
  <c r="S335" i="13"/>
  <c r="AB336" i="13" s="1"/>
  <c r="F546" i="7" l="1"/>
  <c r="H547" i="7" s="1"/>
  <c r="BJ336" i="13"/>
  <c r="BH336" i="13"/>
  <c r="N335" i="13"/>
  <c r="BI336" i="13"/>
  <c r="I336" i="13"/>
  <c r="AV336" i="13"/>
  <c r="AJ337" i="13" s="1"/>
  <c r="BF336" i="13"/>
  <c r="J336" i="13"/>
  <c r="BG336" i="13"/>
  <c r="AW336" i="13"/>
  <c r="AK337" i="13" s="1"/>
  <c r="H336" i="13"/>
  <c r="AU336" i="13"/>
  <c r="AI337" i="13" s="1"/>
  <c r="BE336" i="13"/>
  <c r="L546" i="7"/>
  <c r="G446" i="12" s="1"/>
  <c r="BA336" i="13"/>
  <c r="I547" i="7" l="1"/>
  <c r="J547" i="7"/>
  <c r="G547" i="7"/>
  <c r="K547" i="7"/>
  <c r="H446" i="12"/>
  <c r="I446" i="12" s="1"/>
  <c r="S336" i="13"/>
  <c r="AB337" i="13" s="1"/>
  <c r="M336" i="13"/>
  <c r="P336" i="13" s="1"/>
  <c r="L336" i="13"/>
  <c r="O336" i="13" s="1"/>
  <c r="R336" i="13"/>
  <c r="AA337" i="13" s="1"/>
  <c r="BK336" i="13"/>
  <c r="K336" i="13"/>
  <c r="Q336" i="13"/>
  <c r="Z337" i="13" s="1"/>
  <c r="BO336" i="13" l="1"/>
  <c r="AS337" i="13" s="1"/>
  <c r="BP336" i="13"/>
  <c r="AT337" i="13" s="1"/>
  <c r="BN336" i="13"/>
  <c r="AR337" i="13" s="1"/>
  <c r="F547" i="7"/>
  <c r="L547" i="7"/>
  <c r="G447" i="12" s="1"/>
  <c r="H447" i="12" s="1"/>
  <c r="I447" i="12" s="1"/>
  <c r="N336" i="13"/>
  <c r="BA337" i="13"/>
  <c r="J447" i="12"/>
  <c r="BP337" i="13" l="1"/>
  <c r="BN337" i="13"/>
  <c r="BO337" i="13"/>
  <c r="BH337" i="13"/>
  <c r="BI337" i="13"/>
  <c r="BJ337" i="13"/>
  <c r="G548" i="7"/>
  <c r="J548" i="7"/>
  <c r="I548" i="7"/>
  <c r="H548" i="7"/>
  <c r="K548" i="7"/>
  <c r="H337" i="13"/>
  <c r="AU337" i="13"/>
  <c r="AI338" i="13" s="1"/>
  <c r="BE337" i="13"/>
  <c r="AV337" i="13"/>
  <c r="AJ338" i="13" s="1"/>
  <c r="I337" i="13"/>
  <c r="BF337" i="13"/>
  <c r="AW337" i="13"/>
  <c r="AK338" i="13" s="1"/>
  <c r="J337" i="13"/>
  <c r="BG337" i="13"/>
  <c r="J448" i="12"/>
  <c r="AR338" i="13" l="1"/>
  <c r="AT338" i="13"/>
  <c r="AS338" i="13"/>
  <c r="L548" i="7"/>
  <c r="G448" i="12" s="1"/>
  <c r="S337" i="13"/>
  <c r="AB338" i="13" s="1"/>
  <c r="M337" i="13"/>
  <c r="P337" i="13" s="1"/>
  <c r="R337" i="13"/>
  <c r="AA338" i="13" s="1"/>
  <c r="L337" i="13"/>
  <c r="O337" i="13" s="1"/>
  <c r="Q337" i="13"/>
  <c r="Z338" i="13" s="1"/>
  <c r="BK337" i="13"/>
  <c r="K337" i="13"/>
  <c r="F548" i="7" l="1"/>
  <c r="N337" i="13"/>
  <c r="BH338" i="13"/>
  <c r="BJ338" i="13"/>
  <c r="BI338" i="13"/>
  <c r="J338" i="13"/>
  <c r="AW338" i="13"/>
  <c r="AK339" i="13" s="1"/>
  <c r="BG338" i="13"/>
  <c r="BA338" i="13"/>
  <c r="AV338" i="13"/>
  <c r="AJ339" i="13" s="1"/>
  <c r="I338" i="13"/>
  <c r="BF338" i="13"/>
  <c r="BE338" i="13"/>
  <c r="H338" i="13"/>
  <c r="AU338" i="13"/>
  <c r="AI339" i="13" s="1"/>
  <c r="H448" i="12"/>
  <c r="I448" i="12" s="1"/>
  <c r="BN338" i="13" l="1"/>
  <c r="AR339" i="13" s="1"/>
  <c r="BO338" i="13"/>
  <c r="AS339" i="13" s="1"/>
  <c r="BP338" i="13"/>
  <c r="AT339" i="13" s="1"/>
  <c r="BK338" i="13"/>
  <c r="Q338" i="13"/>
  <c r="Z339" i="13" s="1"/>
  <c r="K338" i="13"/>
  <c r="R338" i="13"/>
  <c r="AA339" i="13" s="1"/>
  <c r="L338" i="13"/>
  <c r="O338" i="13" s="1"/>
  <c r="S338" i="13"/>
  <c r="AB339" i="13" s="1"/>
  <c r="M338" i="13"/>
  <c r="P338" i="13" s="1"/>
  <c r="J449" i="12"/>
  <c r="K549" i="7"/>
  <c r="H549" i="7"/>
  <c r="G549" i="7"/>
  <c r="I549" i="7"/>
  <c r="J549" i="7"/>
  <c r="F549" i="7" l="1"/>
  <c r="BJ339" i="13"/>
  <c r="BI339" i="13"/>
  <c r="BH339" i="13"/>
  <c r="N338" i="13"/>
  <c r="J339" i="13"/>
  <c r="AW339" i="13"/>
  <c r="AK340" i="13" s="1"/>
  <c r="BG339" i="13"/>
  <c r="H339" i="13"/>
  <c r="AU339" i="13"/>
  <c r="AI340" i="13" s="1"/>
  <c r="BE339" i="13"/>
  <c r="L549" i="7"/>
  <c r="G449" i="12" s="1"/>
  <c r="I339" i="13"/>
  <c r="AV339" i="13"/>
  <c r="AJ340" i="13" s="1"/>
  <c r="BF339" i="13"/>
  <c r="BA339" i="13"/>
  <c r="K550" i="7" l="1"/>
  <c r="H550" i="7"/>
  <c r="I550" i="7"/>
  <c r="J550" i="7"/>
  <c r="H449" i="12"/>
  <c r="I449" i="12" s="1"/>
  <c r="Q339" i="13"/>
  <c r="Z340" i="13" s="1"/>
  <c r="BK339" i="13"/>
  <c r="K339" i="13"/>
  <c r="S339" i="13"/>
  <c r="AB340" i="13" s="1"/>
  <c r="M339" i="13"/>
  <c r="P339" i="13" s="1"/>
  <c r="L339" i="13"/>
  <c r="O339" i="13" s="1"/>
  <c r="R339" i="13"/>
  <c r="AA340" i="13" s="1"/>
  <c r="G550" i="7"/>
  <c r="BN339" i="13" l="1"/>
  <c r="AR340" i="13" s="1"/>
  <c r="BO339" i="13"/>
  <c r="AS340" i="13" s="1"/>
  <c r="BP339" i="13"/>
  <c r="F550" i="7"/>
  <c r="N339" i="13"/>
  <c r="AT340" i="13"/>
  <c r="J450" i="12"/>
  <c r="BA340" i="13"/>
  <c r="L550" i="7"/>
  <c r="G450" i="12" s="1"/>
  <c r="H551" i="7" l="1"/>
  <c r="BI340" i="13"/>
  <c r="BH340" i="13"/>
  <c r="BJ340" i="13"/>
  <c r="J551" i="7"/>
  <c r="I551" i="7"/>
  <c r="K551" i="7"/>
  <c r="G551" i="7"/>
  <c r="H340" i="13"/>
  <c r="AU340" i="13"/>
  <c r="AI341" i="13" s="1"/>
  <c r="BE340" i="13"/>
  <c r="I340" i="13"/>
  <c r="AV340" i="13"/>
  <c r="AJ341" i="13" s="1"/>
  <c r="BF340" i="13"/>
  <c r="BG340" i="13"/>
  <c r="AW340" i="13"/>
  <c r="AK341" i="13" s="1"/>
  <c r="J340" i="13"/>
  <c r="H450" i="12"/>
  <c r="I450" i="12" s="1"/>
  <c r="BO340" i="13" l="1"/>
  <c r="AS341" i="13" s="1"/>
  <c r="BP340" i="13"/>
  <c r="AT341" i="13" s="1"/>
  <c r="BN340" i="13"/>
  <c r="AR341" i="13" s="1"/>
  <c r="L551" i="7"/>
  <c r="G451" i="12" s="1"/>
  <c r="H451" i="12" s="1"/>
  <c r="I451" i="12" s="1"/>
  <c r="Q340" i="13"/>
  <c r="Z341" i="13" s="1"/>
  <c r="BK340" i="13"/>
  <c r="K340" i="13"/>
  <c r="S340" i="13"/>
  <c r="AB341" i="13" s="1"/>
  <c r="M340" i="13"/>
  <c r="P340" i="13" s="1"/>
  <c r="R340" i="13"/>
  <c r="AA341" i="13" s="1"/>
  <c r="L340" i="13"/>
  <c r="O340" i="13" s="1"/>
  <c r="J451" i="12"/>
  <c r="BP341" i="13" l="1"/>
  <c r="BN341" i="13"/>
  <c r="BO341" i="13"/>
  <c r="F551" i="7"/>
  <c r="BH341" i="13"/>
  <c r="BI341" i="13"/>
  <c r="BJ341" i="13"/>
  <c r="N340" i="13"/>
  <c r="I341" i="13"/>
  <c r="AV341" i="13"/>
  <c r="AJ342" i="13" s="1"/>
  <c r="AS342" i="13" s="1"/>
  <c r="BF341" i="13"/>
  <c r="AW341" i="13"/>
  <c r="AK342" i="13" s="1"/>
  <c r="BG341" i="13"/>
  <c r="J341" i="13"/>
  <c r="BA341" i="13"/>
  <c r="AU341" i="13"/>
  <c r="AI342" i="13" s="1"/>
  <c r="H341" i="13"/>
  <c r="BE341" i="13"/>
  <c r="J452" i="12"/>
  <c r="AR342" i="13" l="1"/>
  <c r="AT342" i="13"/>
  <c r="R341" i="13"/>
  <c r="AA342" i="13" s="1"/>
  <c r="L341" i="13"/>
  <c r="O341" i="13" s="1"/>
  <c r="M341" i="13"/>
  <c r="P341" i="13" s="1"/>
  <c r="S341" i="13"/>
  <c r="AB342" i="13" s="1"/>
  <c r="BK341" i="13"/>
  <c r="K341" i="13"/>
  <c r="Q341" i="13"/>
  <c r="Z342" i="13" s="1"/>
  <c r="H552" i="7"/>
  <c r="K552" i="7"/>
  <c r="I552" i="7"/>
  <c r="J552" i="7"/>
  <c r="G552" i="7"/>
  <c r="F552" i="7" l="1"/>
  <c r="BJ342" i="13"/>
  <c r="BI342" i="13"/>
  <c r="N341" i="13"/>
  <c r="BH342" i="13"/>
  <c r="L552" i="7"/>
  <c r="G452" i="12" s="1"/>
  <c r="BA342" i="13"/>
  <c r="H342" i="13"/>
  <c r="BE342" i="13"/>
  <c r="AU342" i="13"/>
  <c r="AI343" i="13" s="1"/>
  <c r="I342" i="13"/>
  <c r="BF342" i="13"/>
  <c r="AV342" i="13"/>
  <c r="AJ343" i="13" s="1"/>
  <c r="BG342" i="13"/>
  <c r="J342" i="13"/>
  <c r="AW342" i="13"/>
  <c r="AK343" i="13" s="1"/>
  <c r="K553" i="7" l="1"/>
  <c r="G553" i="7"/>
  <c r="J553" i="7"/>
  <c r="H553" i="7"/>
  <c r="I553" i="7"/>
  <c r="H452" i="12"/>
  <c r="I452" i="12" s="1"/>
  <c r="BK342" i="13"/>
  <c r="Q342" i="13"/>
  <c r="Z343" i="13" s="1"/>
  <c r="K342" i="13"/>
  <c r="S342" i="13"/>
  <c r="AB343" i="13" s="1"/>
  <c r="M342" i="13"/>
  <c r="P342" i="13" s="1"/>
  <c r="L342" i="13"/>
  <c r="O342" i="13" s="1"/>
  <c r="R342" i="13"/>
  <c r="AA343" i="13" s="1"/>
  <c r="BN342" i="13" l="1"/>
  <c r="AR343" i="13" s="1"/>
  <c r="BO342" i="13"/>
  <c r="AS343" i="13" s="1"/>
  <c r="BP342" i="13"/>
  <c r="AT343" i="13" s="1"/>
  <c r="F553" i="7"/>
  <c r="L553" i="7"/>
  <c r="G453" i="12" s="1"/>
  <c r="H453" i="12" s="1"/>
  <c r="I453" i="12" s="1"/>
  <c r="N342" i="13"/>
  <c r="J453" i="12"/>
  <c r="BA343" i="13"/>
  <c r="BN343" i="13" l="1"/>
  <c r="BO343" i="13"/>
  <c r="BP343" i="13"/>
  <c r="BI343" i="13"/>
  <c r="BH343" i="13"/>
  <c r="BJ343" i="13"/>
  <c r="J554" i="7"/>
  <c r="I554" i="7"/>
  <c r="G554" i="7"/>
  <c r="K554" i="7"/>
  <c r="H554" i="7"/>
  <c r="J343" i="13"/>
  <c r="AW343" i="13"/>
  <c r="AK344" i="13" s="1"/>
  <c r="BG343" i="13"/>
  <c r="H343" i="13"/>
  <c r="BE343" i="13"/>
  <c r="AU343" i="13"/>
  <c r="AI344" i="13" s="1"/>
  <c r="J454" i="12"/>
  <c r="AV343" i="13"/>
  <c r="AJ344" i="13" s="1"/>
  <c r="I343" i="13"/>
  <c r="BF343" i="13"/>
  <c r="AS344" i="13" l="1"/>
  <c r="AR344" i="13"/>
  <c r="AT344" i="13"/>
  <c r="Q343" i="13"/>
  <c r="Z344" i="13" s="1"/>
  <c r="K343" i="13"/>
  <c r="BK343" i="13"/>
  <c r="M343" i="13"/>
  <c r="P343" i="13" s="1"/>
  <c r="S343" i="13"/>
  <c r="AB344" i="13" s="1"/>
  <c r="L343" i="13"/>
  <c r="O343" i="13" s="1"/>
  <c r="R343" i="13"/>
  <c r="AA344" i="13" s="1"/>
  <c r="L554" i="7"/>
  <c r="G454" i="12" s="1"/>
  <c r="F554" i="7" l="1"/>
  <c r="BJ344" i="13"/>
  <c r="BI344" i="13"/>
  <c r="BH344" i="13"/>
  <c r="N343" i="13"/>
  <c r="J344" i="13"/>
  <c r="AW344" i="13"/>
  <c r="AK345" i="13" s="1"/>
  <c r="BG344" i="13"/>
  <c r="BF344" i="13"/>
  <c r="I344" i="13"/>
  <c r="AV344" i="13"/>
  <c r="AJ345" i="13" s="1"/>
  <c r="BA344" i="13"/>
  <c r="H344" i="13"/>
  <c r="AU344" i="13"/>
  <c r="AI345" i="13" s="1"/>
  <c r="BE344" i="13"/>
  <c r="H454" i="12"/>
  <c r="I454" i="12" s="1"/>
  <c r="BO344" i="13" l="1"/>
  <c r="AS345" i="13" s="1"/>
  <c r="BP344" i="13"/>
  <c r="AT345" i="13" s="1"/>
  <c r="BN344" i="13"/>
  <c r="AR345" i="13" s="1"/>
  <c r="J455" i="12"/>
  <c r="K344" i="13"/>
  <c r="Q344" i="13"/>
  <c r="Z345" i="13" s="1"/>
  <c r="BK344" i="13"/>
  <c r="S344" i="13"/>
  <c r="AB345" i="13" s="1"/>
  <c r="M344" i="13"/>
  <c r="P344" i="13" s="1"/>
  <c r="L344" i="13"/>
  <c r="O344" i="13" s="1"/>
  <c r="R344" i="13"/>
  <c r="AA345" i="13" s="1"/>
  <c r="J555" i="7"/>
  <c r="H555" i="7"/>
  <c r="K555" i="7"/>
  <c r="G555" i="7"/>
  <c r="I555" i="7"/>
  <c r="F555" i="7" l="1"/>
  <c r="BJ345" i="13"/>
  <c r="BH345" i="13"/>
  <c r="N344" i="13"/>
  <c r="BI345" i="13"/>
  <c r="AU345" i="13"/>
  <c r="AI346" i="13" s="1"/>
  <c r="BE345" i="13"/>
  <c r="H345" i="13"/>
  <c r="AV345" i="13"/>
  <c r="AJ346" i="13" s="1"/>
  <c r="I345" i="13"/>
  <c r="BF345" i="13"/>
  <c r="J345" i="13"/>
  <c r="AW345" i="13"/>
  <c r="AK346" i="13" s="1"/>
  <c r="BG345" i="13"/>
  <c r="L555" i="7"/>
  <c r="G455" i="12" s="1"/>
  <c r="BA345" i="13"/>
  <c r="R345" i="13" l="1"/>
  <c r="AA346" i="13" s="1"/>
  <c r="L345" i="13"/>
  <c r="O345" i="13" s="1"/>
  <c r="BK345" i="13"/>
  <c r="Q345" i="13"/>
  <c r="Z346" i="13" s="1"/>
  <c r="K345" i="13"/>
  <c r="J556" i="7"/>
  <c r="H556" i="7"/>
  <c r="H455" i="12"/>
  <c r="I455" i="12" s="1"/>
  <c r="M345" i="13"/>
  <c r="P345" i="13" s="1"/>
  <c r="S345" i="13"/>
  <c r="AB346" i="13" s="1"/>
  <c r="I556" i="7"/>
  <c r="G556" i="7"/>
  <c r="K556" i="7"/>
  <c r="BP345" i="13" l="1"/>
  <c r="AT346" i="13" s="1"/>
  <c r="BN345" i="13"/>
  <c r="AR346" i="13" s="1"/>
  <c r="BO345" i="13"/>
  <c r="AS346" i="13" s="1"/>
  <c r="F556" i="7"/>
  <c r="N345" i="13"/>
  <c r="L556" i="7"/>
  <c r="G456" i="12" s="1"/>
  <c r="J456" i="12"/>
  <c r="BA346" i="13"/>
  <c r="BI346" i="13" l="1"/>
  <c r="BJ346" i="13"/>
  <c r="BH346" i="13"/>
  <c r="AV346" i="13"/>
  <c r="BF346" i="13"/>
  <c r="I346" i="13"/>
  <c r="AW346" i="13"/>
  <c r="J346" i="13"/>
  <c r="BG346" i="13"/>
  <c r="H456" i="12"/>
  <c r="I456" i="12" s="1"/>
  <c r="H346" i="13"/>
  <c r="AU346" i="13"/>
  <c r="BE346" i="13"/>
  <c r="BN346" i="13" l="1"/>
  <c r="BO346" i="13"/>
  <c r="BP346" i="13"/>
  <c r="K346" i="13"/>
  <c r="Q346" i="13"/>
  <c r="BK346" i="13"/>
  <c r="S346" i="13"/>
  <c r="M346" i="13"/>
  <c r="P346" i="13" s="1"/>
  <c r="R346" i="13"/>
  <c r="L346" i="13"/>
  <c r="O346" i="13" s="1"/>
  <c r="N346" i="13" l="1"/>
</calcChain>
</file>

<file path=xl/sharedStrings.xml><?xml version="1.0" encoding="utf-8"?>
<sst xmlns="http://schemas.openxmlformats.org/spreadsheetml/2006/main" count="174" uniqueCount="70">
  <si>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</si>
  <si>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</si>
  <si>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</si>
  <si>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</si>
  <si>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</si>
  <si>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</si>
  <si>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</si>
  <si>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</si>
  <si>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</si>
  <si>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</si>
  <si>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</si>
  <si>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</si>
  <si>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</si>
  <si>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</si>
  <si>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</si>
  <si>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</si>
  <si>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</si>
  <si>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</si>
  <si>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</si>
  <si>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</si>
  <si>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</si>
  <si>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</si>
  <si>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</si>
  <si>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</si>
  <si>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</si>
  <si>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</si>
  <si>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</si>
  <si>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</si>
  <si>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</si>
  <si>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</si>
  <si>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</si>
  <si>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</si>
  <si>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</si>
  <si>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</si>
  <si>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</si>
  <si>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</si>
  <si>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</si>
  <si>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</si>
  <si>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</si>
  <si>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</si>
  <si>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</si>
  <si>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</si>
  <si>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</si>
  <si>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</si>
  <si>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</si>
  <si>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</si>
  <si>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</si>
  <si>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</si>
  <si>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</si>
  <si>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</si>
  <si>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</si>
  <si>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</si>
  <si>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</si>
  <si>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</si>
  <si>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</si>
  <si>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</si>
  <si>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</si>
  <si>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</si>
  <si>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</si>
  <si>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</si>
  <si>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</si>
  <si>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</si>
  <si>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</si>
  <si>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</si>
  <si>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</si>
  <si>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</si>
  <si>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</si>
  <si>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</si>
  <si>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</si>
  <si>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Impact of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</si>
</sst>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6" max="6" width="10" bestFit="1" customWidth="1"/>
    <col min="12" max="13" width="9.44140625" customWidth="1"/>
  </cols>
  <sheetData>
    <row r="1" spans="1:38" x14ac:dyDescent="0.3">
      <c r="A1" t="s">
        <v>10</v>
      </c>
      <c r="G1" t="s">
        <v>11</v>
      </c>
      <c r="M1" t="s">
        <v>58</v>
      </c>
    </row>
    <row r="2" spans="1:38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38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38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N4">
        <f>G4</f>
        <v>0.13</v>
      </c>
      <c r="O4">
        <f t="shared" ref="O4:S4" si="0">H4</f>
        <v>0.2</v>
      </c>
      <c r="P4">
        <f t="shared" si="0"/>
        <v>0.32</v>
      </c>
      <c r="Q4">
        <f t="shared" si="0"/>
        <v>0.25</v>
      </c>
      <c r="R4">
        <f t="shared" si="0"/>
        <v>0.1</v>
      </c>
      <c r="S4">
        <f t="shared" si="0"/>
        <v>0.46948356807511737</v>
      </c>
    </row>
    <row r="5" spans="1:38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O5">
        <f t="shared" ref="O5" si="1">H5</f>
        <v>2.7510298994511961E-3</v>
      </c>
      <c r="P5">
        <f t="shared" ref="P5" si="2">I5</f>
        <v>1.3422615899161938E-2</v>
      </c>
      <c r="Q5">
        <f t="shared" ref="Q5" si="3">J5</f>
        <v>5.7126856145125027E-2</v>
      </c>
      <c r="R5">
        <f t="shared" ref="R5" si="4">K5</f>
        <v>0.39346934028736658</v>
      </c>
      <c r="S5">
        <f t="shared" ref="S5" si="5">L5</f>
        <v>275</v>
      </c>
    </row>
    <row r="6" spans="1:38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M6" s="2">
        <v>0</v>
      </c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6">G6*(1-G$5)+G$4*$F6*$L$4/1000</f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ref="L7:L70" si="7">SUM(G7:K7,L$5)</f>
        <v>275</v>
      </c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6"/>
        <v>1.8309859154929577E-4</v>
      </c>
      <c r="H8" s="2">
        <f t="shared" si="6"/>
        <v>2.8169014084507049E-4</v>
      </c>
      <c r="I8" s="2">
        <f t="shared" si="6"/>
        <v>4.5070422535211269E-4</v>
      </c>
      <c r="J8" s="2">
        <f t="shared" si="6"/>
        <v>3.5211267605633799E-4</v>
      </c>
      <c r="K8" s="2">
        <f t="shared" si="6"/>
        <v>1.4084507042253525E-4</v>
      </c>
      <c r="L8" s="2">
        <f t="shared" si="7"/>
        <v>275.00140845070422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6"/>
        <v>3.6619718309859154E-4</v>
      </c>
      <c r="H9" s="2">
        <f t="shared" si="6"/>
        <v>5.626053436902955E-4</v>
      </c>
      <c r="I9" s="2">
        <f t="shared" si="6"/>
        <v>8.9535882100319464E-4</v>
      </c>
      <c r="J9" s="2">
        <f t="shared" si="6"/>
        <v>6.8411026192073058E-4</v>
      </c>
      <c r="K9" s="2">
        <f t="shared" si="6"/>
        <v>2.2627192390318784E-4</v>
      </c>
      <c r="L9" s="2">
        <f t="shared" si="7"/>
        <v>275.00273454353362</v>
      </c>
      <c r="M9" s="2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6"/>
        <v>5.4929577464788728E-4</v>
      </c>
      <c r="H10" s="2">
        <f t="shared" si="6"/>
        <v>8.4274774041328301E-4</v>
      </c>
      <c r="I10" s="2">
        <f t="shared" si="6"/>
        <v>1.334044988809055E-3</v>
      </c>
      <c r="J10" s="2">
        <f t="shared" si="6"/>
        <v>9.9714186945691922E-4</v>
      </c>
      <c r="K10" s="2">
        <f t="shared" si="6"/>
        <v>2.7808592970198257E-4</v>
      </c>
      <c r="L10" s="2">
        <f t="shared" si="7"/>
        <v>275.004001316303</v>
      </c>
      <c r="M10" s="2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6"/>
        <v>7.3239436619718307E-4</v>
      </c>
      <c r="H11" s="2">
        <f t="shared" si="6"/>
        <v>1.1221194570267816E-3</v>
      </c>
      <c r="I11" s="2">
        <f t="shared" si="6"/>
        <v>1.766842840684182E-3</v>
      </c>
      <c r="J11" s="2">
        <f t="shared" si="6"/>
        <v>1.2922909653805107E-3</v>
      </c>
      <c r="K11" s="2">
        <f t="shared" si="6"/>
        <v>3.0951271282147975E-4</v>
      </c>
      <c r="L11" s="2">
        <f t="shared" si="7"/>
        <v>275.0052231603421</v>
      </c>
      <c r="M11" s="2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6"/>
        <v>9.1549295774647887E-4</v>
      </c>
      <c r="H12" s="2">
        <f t="shared" si="6"/>
        <v>1.4007226136948155E-3</v>
      </c>
      <c r="I12" s="2">
        <f t="shared" si="6"/>
        <v>2.1938314132316067E-3</v>
      </c>
      <c r="J12" s="2">
        <f t="shared" si="6"/>
        <v>1.5705791213599116E-3</v>
      </c>
      <c r="K12" s="2">
        <f t="shared" si="6"/>
        <v>3.2857402031959419E-4</v>
      </c>
      <c r="L12" s="2">
        <f t="shared" si="7"/>
        <v>275.00640920012637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6"/>
        <v>1.0985915492957746E-3</v>
      </c>
      <c r="H13" s="2">
        <f t="shared" si="6"/>
        <v>1.6785593247487741E-3</v>
      </c>
      <c r="I13" s="2">
        <f t="shared" si="6"/>
        <v>2.6150886821763959E-3</v>
      </c>
      <c r="J13" s="2">
        <f t="shared" si="6"/>
        <v>1.832969549885785E-3</v>
      </c>
      <c r="K13" s="2">
        <f t="shared" si="6"/>
        <v>3.4013528773141094E-4</v>
      </c>
      <c r="L13" s="2">
        <f t="shared" si="7"/>
        <v>275.00756534439381</v>
      </c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6"/>
        <v>1.2816901408450702E-3</v>
      </c>
      <c r="H14" s="2">
        <f t="shared" si="6"/>
        <v>1.9556316987034581E-3</v>
      </c>
      <c r="I14" s="2">
        <f t="shared" si="6"/>
        <v>3.0306915766054091E-3</v>
      </c>
      <c r="J14" s="2">
        <f t="shared" si="6"/>
        <v>2.0803704381474031E-3</v>
      </c>
      <c r="K14" s="2">
        <f t="shared" si="6"/>
        <v>3.4714755088181436E-4</v>
      </c>
      <c r="L14" s="2">
        <f t="shared" si="7"/>
        <v>275.00869553140518</v>
      </c>
      <c r="M14" s="2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6"/>
        <v>1.4647887323943659E-3</v>
      </c>
      <c r="H15" s="2">
        <f t="shared" si="6"/>
        <v>2.231941838273081E-3</v>
      </c>
      <c r="I15" s="2">
        <f t="shared" si="6"/>
        <v>3.4407159930159217E-3</v>
      </c>
      <c r="J15" s="2">
        <f t="shared" si="6"/>
        <v>2.3136380914551237E-3</v>
      </c>
      <c r="K15" s="2">
        <f t="shared" si="6"/>
        <v>3.5140070347650706E-4</v>
      </c>
      <c r="L15" s="2">
        <f t="shared" si="7"/>
        <v>275.00980248535859</v>
      </c>
      <c r="M15" s="2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6"/>
        <v>1.6478873239436616E-3</v>
      </c>
      <c r="H16" s="2">
        <f t="shared" si="6"/>
        <v>2.5074918403872265E-3</v>
      </c>
      <c r="I16" s="2">
        <f t="shared" si="6"/>
        <v>3.845236809175678E-3</v>
      </c>
      <c r="J16" s="2">
        <f t="shared" si="6"/>
        <v>2.5335798970890231E-3</v>
      </c>
      <c r="K16" s="2">
        <f t="shared" si="6"/>
        <v>3.5398037092562458E-4</v>
      </c>
      <c r="L16" s="2">
        <f t="shared" si="7"/>
        <v>275.01088817624151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6"/>
        <v>1.8309859154929573E-3</v>
      </c>
      <c r="H17" s="2">
        <f t="shared" si="6"/>
        <v>2.782283796206762E-3</v>
      </c>
      <c r="I17" s="2">
        <f t="shared" si="6"/>
        <v>4.2443278977969063E-3</v>
      </c>
      <c r="J17" s="2">
        <f t="shared" si="6"/>
        <v>2.7409571188321759E-3</v>
      </c>
      <c r="K17" s="2">
        <f t="shared" si="6"/>
        <v>3.5554501832537699E-4</v>
      </c>
      <c r="L17" s="2">
        <f t="shared" si="7"/>
        <v>275.01195409974667</v>
      </c>
      <c r="M17" s="2"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6"/>
        <v>2.014084507042253E-3</v>
      </c>
      <c r="H18" s="2">
        <f t="shared" si="6"/>
        <v>3.0563197911397093E-3</v>
      </c>
      <c r="I18" s="2">
        <f t="shared" si="6"/>
        <v>4.6380621400267932E-3</v>
      </c>
      <c r="J18" s="2">
        <f t="shared" si="6"/>
        <v>2.936487531861032E-3</v>
      </c>
      <c r="K18" s="2">
        <f t="shared" si="6"/>
        <v>3.5649402494496651E-4</v>
      </c>
      <c r="L18" s="2">
        <f t="shared" si="7"/>
        <v>275.01300144799501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6"/>
        <v>2.1971830985915487E-3</v>
      </c>
      <c r="H19" s="2">
        <f t="shared" si="6"/>
        <v>3.3296019048570701E-3</v>
      </c>
      <c r="I19" s="2">
        <f t="shared" si="6"/>
        <v>5.0265114387568807E-3</v>
      </c>
      <c r="J19" s="2">
        <f t="shared" si="6"/>
        <v>3.1208479071127915E-3</v>
      </c>
      <c r="K19" s="2">
        <f t="shared" si="6"/>
        <v>3.570696265560178E-4</v>
      </c>
      <c r="L19" s="2">
        <f t="shared" si="7"/>
        <v>275.0140312139759</v>
      </c>
      <c r="M19" s="2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6"/>
        <v>2.3802816901408444E-3</v>
      </c>
      <c r="H20" s="2">
        <f t="shared" si="6"/>
        <v>3.6021322113086091E-3</v>
      </c>
      <c r="I20" s="2">
        <f t="shared" si="6"/>
        <v>5.4097467317538155E-3</v>
      </c>
      <c r="J20" s="2">
        <f t="shared" si="6"/>
        <v>3.2946763537286825E-3</v>
      </c>
      <c r="K20" s="2">
        <f t="shared" si="6"/>
        <v>3.5741874658090037E-4</v>
      </c>
      <c r="L20" s="2">
        <f t="shared" si="7"/>
        <v>275.01504425573353</v>
      </c>
      <c r="M20" s="2"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6"/>
        <v>2.56338028169014E-3</v>
      </c>
      <c r="H21" s="2">
        <f t="shared" si="6"/>
        <v>3.8739127787385938E-3</v>
      </c>
      <c r="I21" s="2">
        <f t="shared" si="6"/>
        <v>5.7878380046138501E-3</v>
      </c>
      <c r="J21" s="2">
        <f t="shared" si="6"/>
        <v>3.4585745276808169E-3</v>
      </c>
      <c r="K21" s="2">
        <f t="shared" si="6"/>
        <v>3.576304985799113E-4</v>
      </c>
      <c r="L21" s="2">
        <f t="shared" si="7"/>
        <v>275.01604133609129</v>
      </c>
      <c r="M21" s="2"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6"/>
        <v>2.7464788732394357E-3</v>
      </c>
      <c r="H22" s="2">
        <f t="shared" si="6"/>
        <v>4.1449456697014884E-3</v>
      </c>
      <c r="I22" s="2">
        <f t="shared" si="6"/>
        <v>6.1608543035434589E-3</v>
      </c>
      <c r="J22" s="2">
        <f t="shared" si="6"/>
        <v>3.613109714227139E-3</v>
      </c>
      <c r="K22" s="2">
        <f t="shared" si="6"/>
        <v>3.5775893265956689E-4</v>
      </c>
      <c r="L22" s="2">
        <f t="shared" si="7"/>
        <v>275.01702314749338</v>
      </c>
      <c r="M22" s="2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8">G22*(1-G$5)+G$4*$F22*$L$4/1000</f>
        <v>2.9295774647887314E-3</v>
      </c>
      <c r="H23" s="2">
        <f t="shared" si="8"/>
        <v>4.4152329410776089E-3</v>
      </c>
      <c r="I23" s="2">
        <f t="shared" si="8"/>
        <v>6.5288637479684088E-3</v>
      </c>
      <c r="J23" s="2">
        <f t="shared" si="8"/>
        <v>3.7588167914022696E-3</v>
      </c>
      <c r="K23" s="2">
        <f t="shared" si="8"/>
        <v>3.5783683186662994E-4</v>
      </c>
      <c r="L23" s="2">
        <f t="shared" si="7"/>
        <v>275.01799032777711</v>
      </c>
      <c r="M23" s="2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8"/>
        <v>3.1126760563380271E-3</v>
      </c>
      <c r="H24" s="2">
        <f t="shared" si="8"/>
        <v>4.6847766440887327E-3</v>
      </c>
      <c r="I24" s="2">
        <f t="shared" si="8"/>
        <v>6.8919335429735787E-3</v>
      </c>
      <c r="J24" s="2">
        <f t="shared" si="8"/>
        <v>3.8962000813402898E-3</v>
      </c>
      <c r="K24" s="2">
        <f t="shared" si="8"/>
        <v>3.5788408012408103E-4</v>
      </c>
      <c r="L24" s="2">
        <f t="shared" si="7"/>
        <v>275.01894347040485</v>
      </c>
      <c r="M24" s="2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8"/>
        <v>3.2957746478873228E-3</v>
      </c>
      <c r="H25" s="2">
        <f t="shared" si="8"/>
        <v>4.9535788243136643E-3</v>
      </c>
      <c r="I25" s="2">
        <f t="shared" si="8"/>
        <v>7.2501299915758068E-3</v>
      </c>
      <c r="J25" s="2">
        <f t="shared" si="8"/>
        <v>4.0257350958372764E-3</v>
      </c>
      <c r="K25" s="2">
        <f t="shared" si="8"/>
        <v>3.579127376408431E-4</v>
      </c>
      <c r="L25" s="2">
        <f t="shared" si="7"/>
        <v>275.01988313129726</v>
      </c>
      <c r="M25" s="2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8"/>
        <v>3.4788732394366185E-3</v>
      </c>
      <c r="H26" s="2">
        <f t="shared" si="8"/>
        <v>5.2216415217037591E-3</v>
      </c>
      <c r="I26" s="2">
        <f t="shared" si="8"/>
        <v>7.6035185068320035E-3</v>
      </c>
      <c r="J26" s="2">
        <f t="shared" si="8"/>
        <v>4.1478701821953366E-3</v>
      </c>
      <c r="K26" s="2">
        <f t="shared" si="8"/>
        <v>3.5793011930339053E-4</v>
      </c>
      <c r="L26" s="2">
        <f t="shared" si="7"/>
        <v>275.02080983356944</v>
      </c>
      <c r="M26" s="2"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8"/>
        <v>3.6619718309859142E-3</v>
      </c>
      <c r="H27" s="2">
        <f t="shared" si="8"/>
        <v>5.4889667705984068E-3</v>
      </c>
      <c r="I27" s="2">
        <f t="shared" si="8"/>
        <v>7.9521636237847408E-3</v>
      </c>
      <c r="J27" s="2">
        <f t="shared" si="8"/>
        <v>4.2630280750447485E-3</v>
      </c>
      <c r="K27" s="2">
        <f t="shared" si="8"/>
        <v>3.5794066181464232E-4</v>
      </c>
      <c r="L27" s="2">
        <f t="shared" si="7"/>
        <v>275.02172407096225</v>
      </c>
      <c r="M27" s="2"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8"/>
        <v>3.9061032863849754E-3</v>
      </c>
      <c r="H28" s="2">
        <f t="shared" si="8"/>
        <v>5.8494533133554901E-3</v>
      </c>
      <c r="I28" s="2">
        <f t="shared" si="8"/>
        <v>8.44636375303154E-3</v>
      </c>
      <c r="J28" s="2">
        <f t="shared" si="8"/>
        <v>4.4889782515341549E-3</v>
      </c>
      <c r="K28" s="2">
        <f t="shared" si="8"/>
        <v>4.0489541297845856E-4</v>
      </c>
      <c r="L28" s="2">
        <f t="shared" si="7"/>
        <v>275.02309579401731</v>
      </c>
      <c r="M28" s="2"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8"/>
        <v>4.1502347417840361E-3</v>
      </c>
      <c r="H29" s="2">
        <f t="shared" si="8"/>
        <v>6.208948146855099E-3</v>
      </c>
      <c r="I29" s="2">
        <f t="shared" si="8"/>
        <v>8.9339304237661434E-3</v>
      </c>
      <c r="J29" s="2">
        <f t="shared" si="8"/>
        <v>4.7020206047952854E-3</v>
      </c>
      <c r="K29" s="2">
        <f t="shared" si="8"/>
        <v>4.3337490917849062E-4</v>
      </c>
      <c r="L29" s="2">
        <f t="shared" si="7"/>
        <v>275.02442850882636</v>
      </c>
      <c r="M29" s="2"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8"/>
        <v>4.3943661971830974E-3</v>
      </c>
      <c r="H30" s="2">
        <f t="shared" si="8"/>
        <v>6.567453999319052E-3</v>
      </c>
      <c r="I30" s="2">
        <f t="shared" si="8"/>
        <v>9.4149526743542433E-3</v>
      </c>
      <c r="J30" s="2">
        <f t="shared" si="8"/>
        <v>4.9028925181888484E-3</v>
      </c>
      <c r="K30" s="2">
        <f t="shared" si="8"/>
        <v>4.5064859679697951E-4</v>
      </c>
      <c r="L30" s="2">
        <f t="shared" si="7"/>
        <v>275.02573031398583</v>
      </c>
      <c r="M30" s="2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8"/>
        <v>4.6384976525821586E-3</v>
      </c>
      <c r="H31" s="2">
        <f t="shared" si="8"/>
        <v>6.9249735914637487E-3</v>
      </c>
      <c r="I31" s="2">
        <f t="shared" si="8"/>
        <v>9.8895183480337476E-3</v>
      </c>
      <c r="J31" s="2">
        <f t="shared" si="8"/>
        <v>5.0922892506823809E-3</v>
      </c>
      <c r="K31" s="2">
        <f t="shared" si="8"/>
        <v>4.6112561794389148E-4</v>
      </c>
      <c r="L31" s="2">
        <f t="shared" si="7"/>
        <v>275.02700640446068</v>
      </c>
      <c r="M31" s="2"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8"/>
        <v>4.8826291079812198E-3</v>
      </c>
      <c r="H32" s="2">
        <f t="shared" si="8"/>
        <v>7.2815096365208155E-3</v>
      </c>
      <c r="I32" s="2">
        <f t="shared" si="8"/>
        <v>1.0357714108956525E-2</v>
      </c>
      <c r="J32" s="2">
        <f t="shared" si="8"/>
        <v>5.2708663432843991E-3</v>
      </c>
      <c r="K32" s="2">
        <f t="shared" si="8"/>
        <v>4.6748025249195122E-4</v>
      </c>
      <c r="L32" s="2">
        <f t="shared" si="7"/>
        <v>275.02826019944922</v>
      </c>
      <c r="M32" s="2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8"/>
        <v>5.126760563380281E-3</v>
      </c>
      <c r="H33" s="2">
        <f t="shared" si="8"/>
        <v>7.6370648402576983E-3</v>
      </c>
      <c r="I33" s="2">
        <f t="shared" si="8"/>
        <v>1.081962545801482E-2</v>
      </c>
      <c r="J33" s="2">
        <f t="shared" si="8"/>
        <v>5.4392418880065269E-3</v>
      </c>
      <c r="K33" s="2">
        <f t="shared" si="8"/>
        <v>4.7133453317661859E-4</v>
      </c>
      <c r="L33" s="2">
        <f t="shared" si="7"/>
        <v>275.02949402728285</v>
      </c>
      <c r="M33" s="2"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8"/>
        <v>5.3708920187793422E-3</v>
      </c>
      <c r="H34" s="2">
        <f t="shared" si="8"/>
        <v>7.9916419009981952E-3</v>
      </c>
      <c r="I34" s="2">
        <f t="shared" si="8"/>
        <v>1.1275336748455243E-2</v>
      </c>
      <c r="J34" s="2">
        <f t="shared" si="8"/>
        <v>5.5979986672069571E-3</v>
      </c>
      <c r="K34" s="2">
        <f t="shared" si="8"/>
        <v>4.7367227258300756E-4</v>
      </c>
      <c r="L34" s="2">
        <f t="shared" si="7"/>
        <v>275.03070954160802</v>
      </c>
      <c r="M34" s="2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8"/>
        <v>5.6150234741784034E-3</v>
      </c>
      <c r="H35" s="2">
        <f t="shared" si="8"/>
        <v>8.3452435096429359E-3</v>
      </c>
      <c r="I35" s="2">
        <f t="shared" si="8"/>
        <v>1.1724931201283172E-2</v>
      </c>
      <c r="J35" s="2">
        <f t="shared" si="8"/>
        <v>5.7476861707199409E-3</v>
      </c>
      <c r="K35" s="2">
        <f t="shared" si="8"/>
        <v>4.7509018320740086E-4</v>
      </c>
      <c r="L35" s="2">
        <f t="shared" si="7"/>
        <v>275.03190797453902</v>
      </c>
      <c r="M35" s="2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8"/>
        <v>5.8591549295774646E-3</v>
      </c>
      <c r="H36" s="2">
        <f t="shared" si="8"/>
        <v>8.6978723496898003E-3</v>
      </c>
      <c r="I36" s="2">
        <f t="shared" si="8"/>
        <v>1.2168490920460398E-2</v>
      </c>
      <c r="J36" s="2">
        <f t="shared" si="8"/>
        <v>5.8888224977530152E-3</v>
      </c>
      <c r="K36" s="2">
        <f t="shared" si="8"/>
        <v>4.7595018947382768E-4</v>
      </c>
      <c r="L36" s="2">
        <f t="shared" si="7"/>
        <v>275.03309029088695</v>
      </c>
      <c r="M36" s="2"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8"/>
        <v>6.1032863849765258E-3</v>
      </c>
      <c r="H37" s="2">
        <f t="shared" si="8"/>
        <v>9.0495310972542875E-3</v>
      </c>
      <c r="I37" s="2">
        <f t="shared" si="8"/>
        <v>1.2606096907898767E-2</v>
      </c>
      <c r="J37" s="2">
        <f t="shared" si="8"/>
        <v>6.02189615013482E-3</v>
      </c>
      <c r="K37" s="2">
        <f t="shared" si="8"/>
        <v>4.7647180964196053E-4</v>
      </c>
      <c r="L37" s="2">
        <f t="shared" si="7"/>
        <v>275.03425728234993</v>
      </c>
      <c r="M37" s="2"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8"/>
        <v>6.4084507042253521E-3</v>
      </c>
      <c r="H38" s="2">
        <f t="shared" si="8"/>
        <v>9.494119134704845E-3</v>
      </c>
      <c r="I38" s="2">
        <f t="shared" si="8"/>
        <v>1.3188063820036617E-2</v>
      </c>
      <c r="J38" s="2">
        <f t="shared" si="8"/>
        <v>6.2647386151390826E-3</v>
      </c>
      <c r="K38" s="2">
        <f t="shared" si="8"/>
        <v>5.237365450741693E-4</v>
      </c>
      <c r="L38" s="2">
        <f t="shared" si="7"/>
        <v>275.03587910881919</v>
      </c>
      <c r="M38" s="2"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9">G38*(1-G$5)+G$4*$F38*$L$4/1000</f>
        <v>6.7136150234741784E-3</v>
      </c>
      <c r="H39" s="2">
        <f t="shared" si="9"/>
        <v>9.9374840971714375E-3</v>
      </c>
      <c r="I39" s="2">
        <f t="shared" si="9"/>
        <v>1.3762219213846818E-2</v>
      </c>
      <c r="J39" s="2">
        <f t="shared" si="9"/>
        <v>6.4937082535791186E-3</v>
      </c>
      <c r="K39" s="2">
        <f t="shared" si="9"/>
        <v>5.5240405623700989E-4</v>
      </c>
      <c r="L39" s="2">
        <f t="shared" si="7"/>
        <v>275.03745943064433</v>
      </c>
      <c r="M39" s="2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9"/>
        <v>7.0187793427230047E-3</v>
      </c>
      <c r="H40" s="2">
        <f t="shared" si="9"/>
        <v>1.0379629349369916E-2</v>
      </c>
      <c r="I40" s="2">
        <f t="shared" si="9"/>
        <v>1.4328667940339473E-2</v>
      </c>
      <c r="J40" s="2">
        <f t="shared" si="9"/>
        <v>6.7095975764223893E-3</v>
      </c>
      <c r="K40" s="2">
        <f t="shared" si="9"/>
        <v>5.6979178069492694E-4</v>
      </c>
      <c r="L40" s="2">
        <f t="shared" si="7"/>
        <v>275.03900646598953</v>
      </c>
      <c r="M40" s="2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9"/>
        <v>7.3239436619718309E-3</v>
      </c>
      <c r="H41" s="2">
        <f t="shared" si="9"/>
        <v>1.0820558246759697E-2</v>
      </c>
      <c r="I41" s="2">
        <f t="shared" si="9"/>
        <v>1.4887513443149848E-2</v>
      </c>
      <c r="J41" s="2">
        <f t="shared" si="9"/>
        <v>6.9131538209763243E-3</v>
      </c>
      <c r="K41" s="2">
        <f t="shared" si="9"/>
        <v>5.8033796868128882E-4</v>
      </c>
      <c r="L41" s="2">
        <f t="shared" si="7"/>
        <v>275.04052550714152</v>
      </c>
      <c r="M41" s="2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9"/>
        <v>7.6291079812206572E-3</v>
      </c>
      <c r="H42" s="2">
        <f t="shared" si="9"/>
        <v>1.1260274135569225E-2</v>
      </c>
      <c r="I42" s="2">
        <f t="shared" si="9"/>
        <v>1.5438857777429026E-2</v>
      </c>
      <c r="J42" s="2">
        <f t="shared" si="9"/>
        <v>7.1050815372301849E-3</v>
      </c>
      <c r="K42" s="2">
        <f t="shared" si="9"/>
        <v>5.867345550381103E-4</v>
      </c>
      <c r="L42" s="2">
        <f t="shared" si="7"/>
        <v>275.04202005598648</v>
      </c>
      <c r="M42" s="2"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9"/>
        <v>7.9342723004694835E-3</v>
      </c>
      <c r="H43" s="2">
        <f t="shared" si="9"/>
        <v>1.1698780352821375E-2</v>
      </c>
      <c r="I43" s="2">
        <f t="shared" si="9"/>
        <v>1.5982801628480994E-2</v>
      </c>
      <c r="J43" s="2">
        <f t="shared" si="9"/>
        <v>7.2860450264473492E-3</v>
      </c>
      <c r="K43" s="2">
        <f t="shared" si="9"/>
        <v>5.9061428078102207E-4</v>
      </c>
      <c r="L43" s="2">
        <f t="shared" si="7"/>
        <v>275.043492513589</v>
      </c>
      <c r="M43" s="2">
        <v>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9"/>
        <v>8.2394366197183107E-3</v>
      </c>
      <c r="H44" s="2">
        <f t="shared" si="9"/>
        <v>1.2136080226358769E-2</v>
      </c>
      <c r="I44" s="2">
        <f t="shared" si="9"/>
        <v>1.6519444330149582E-2</v>
      </c>
      <c r="J44" s="2">
        <f t="shared" si="9"/>
        <v>7.4566706404484845E-3</v>
      </c>
      <c r="K44" s="2">
        <f t="shared" si="9"/>
        <v>5.9296745339537443E-4</v>
      </c>
      <c r="L44" s="2">
        <f t="shared" si="7"/>
        <v>275.04494459927008</v>
      </c>
      <c r="M44" s="2"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9"/>
        <v>8.5446009389671361E-3</v>
      </c>
      <c r="H45" s="2">
        <f t="shared" si="9"/>
        <v>1.2572177074869035E-2</v>
      </c>
      <c r="I45" s="2">
        <f t="shared" si="9"/>
        <v>1.7048883882958582E-2</v>
      </c>
      <c r="J45" s="2">
        <f t="shared" si="9"/>
        <v>7.6175489495439027E-3</v>
      </c>
      <c r="K45" s="2">
        <f t="shared" si="9"/>
        <v>5.9439472473357528E-4</v>
      </c>
      <c r="L45" s="2">
        <f t="shared" si="7"/>
        <v>275.04637760557108</v>
      </c>
      <c r="M45" s="2"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9"/>
        <v>8.8497652582159615E-3</v>
      </c>
      <c r="H46" s="2">
        <f t="shared" si="9"/>
        <v>1.3007074207909993E-2</v>
      </c>
      <c r="I46" s="2">
        <f t="shared" si="9"/>
        <v>1.7571216972008405E-2</v>
      </c>
      <c r="J46" s="2">
        <f t="shared" si="9"/>
        <v>7.7692367866187568E-3</v>
      </c>
      <c r="K46" s="2">
        <f t="shared" si="9"/>
        <v>5.9526040855992321E-4</v>
      </c>
      <c r="L46" s="2">
        <f t="shared" si="7"/>
        <v>275.04779255363331</v>
      </c>
      <c r="M46" s="2"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9"/>
        <v>9.1549295774647869E-3</v>
      </c>
      <c r="H47" s="2">
        <f t="shared" si="9"/>
        <v>1.3440774925934771E-2</v>
      </c>
      <c r="I47" s="2">
        <f t="shared" si="9"/>
        <v>1.8086538984632489E-2</v>
      </c>
      <c r="J47" s="2">
        <f t="shared" si="9"/>
        <v>7.91225917444607E-3</v>
      </c>
      <c r="K47" s="2">
        <f t="shared" si="9"/>
        <v>5.9578547234222061E-4</v>
      </c>
      <c r="L47" s="2">
        <f t="shared" si="7"/>
        <v>275.04919028813481</v>
      </c>
      <c r="M47" s="2"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9"/>
        <v>9.5211267605633792E-3</v>
      </c>
      <c r="H48" s="2">
        <f t="shared" si="9"/>
        <v>1.396717923393187E-2</v>
      </c>
      <c r="I48" s="2">
        <f t="shared" si="9"/>
        <v>1.8745178769600777E-2</v>
      </c>
      <c r="J48" s="2">
        <f t="shared" si="9"/>
        <v>8.1644820349172191E-3</v>
      </c>
      <c r="K48" s="2">
        <f t="shared" si="9"/>
        <v>6.4305229643200055E-4</v>
      </c>
      <c r="L48" s="2">
        <f t="shared" si="7"/>
        <v>275.05104101909546</v>
      </c>
      <c r="M48" s="2"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9"/>
        <v>9.8873239436619714E-3</v>
      </c>
      <c r="H49" s="2">
        <f t="shared" si="9"/>
        <v>1.4492135387938469E-2</v>
      </c>
      <c r="I49" s="2">
        <f t="shared" si="9"/>
        <v>1.9394977885719526E-2</v>
      </c>
      <c r="J49" s="2">
        <f t="shared" si="9"/>
        <v>8.4022961963217211E-3</v>
      </c>
      <c r="K49" s="2">
        <f t="shared" si="9"/>
        <v>6.7172107442969571E-4</v>
      </c>
      <c r="L49" s="2">
        <f t="shared" si="7"/>
        <v>275.05284845448807</v>
      </c>
      <c r="M49" s="2"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9"/>
        <v>1.0253521126760564E-2</v>
      </c>
      <c r="H50" s="2">
        <f t="shared" si="9"/>
        <v>1.5015647371869497E-2</v>
      </c>
      <c r="I50" s="2">
        <f t="shared" si="9"/>
        <v>2.0036054997891E-2</v>
      </c>
      <c r="J50" s="2">
        <f t="shared" si="9"/>
        <v>8.6265247823383955E-3</v>
      </c>
      <c r="K50" s="2">
        <f t="shared" si="9"/>
        <v>6.8910956726179269E-4</v>
      </c>
      <c r="L50" s="2">
        <f t="shared" si="7"/>
        <v>275.05462085784615</v>
      </c>
      <c r="M50" s="2"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9"/>
        <v>1.0619718309859156E-2</v>
      </c>
      <c r="H51" s="2">
        <f t="shared" si="9"/>
        <v>1.5537719158680009E-2</v>
      </c>
      <c r="I51" s="2">
        <f t="shared" si="9"/>
        <v>2.0668527178224053E-2</v>
      </c>
      <c r="J51" s="2">
        <f t="shared" si="9"/>
        <v>8.8379438941780693E-3</v>
      </c>
      <c r="K51" s="2">
        <f t="shared" si="9"/>
        <v>6.9965622129065301E-4</v>
      </c>
      <c r="L51" s="2">
        <f t="shared" si="7"/>
        <v>275.05636356476225</v>
      </c>
      <c r="M51" s="2"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9"/>
        <v>1.0985915492957748E-2</v>
      </c>
      <c r="H52" s="2">
        <f t="shared" si="9"/>
        <v>1.6058354710395347E-2</v>
      </c>
      <c r="I52" s="2">
        <f t="shared" si="9"/>
        <v>2.1292509927413588E-2</v>
      </c>
      <c r="J52" s="2">
        <f t="shared" si="9"/>
        <v>9.0372852968293484E-3</v>
      </c>
      <c r="K52" s="2">
        <f t="shared" si="9"/>
        <v>7.0605309031653843E-4</v>
      </c>
      <c r="L52" s="2">
        <f t="shared" si="7"/>
        <v>275.05808011851792</v>
      </c>
      <c r="M52" s="2">
        <v>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9"/>
        <v>1.135211267605634E-2</v>
      </c>
      <c r="H53" s="2">
        <f t="shared" si="9"/>
        <v>1.65775579781412E-2</v>
      </c>
      <c r="I53" s="2">
        <f t="shared" si="9"/>
        <v>2.1908117195833049E-2</v>
      </c>
      <c r="J53" s="2">
        <f t="shared" si="9"/>
        <v>9.2252389518476009E-3</v>
      </c>
      <c r="K53" s="2">
        <f t="shared" si="9"/>
        <v>7.0993298750690408E-4</v>
      </c>
      <c r="L53" s="2">
        <f t="shared" si="7"/>
        <v>275.05977295978937</v>
      </c>
      <c r="M53" s="2"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9"/>
        <v>1.1779342723004698E-2</v>
      </c>
      <c r="H54" s="2">
        <f t="shared" si="9"/>
        <v>1.7189229615788611E-2</v>
      </c>
      <c r="I54" s="2">
        <f t="shared" si="9"/>
        <v>2.2665696146127821E-2</v>
      </c>
      <c r="J54" s="2">
        <f t="shared" si="9"/>
        <v>9.519826297472455E-3</v>
      </c>
      <c r="K54" s="2">
        <f t="shared" si="9"/>
        <v>7.5923462091690547E-4</v>
      </c>
      <c r="L54" s="2">
        <f t="shared" si="7"/>
        <v>275.0619133294033</v>
      </c>
      <c r="M54" s="2"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10">G54*(1-G$5)+G$4*$F54*$L$4/1000</f>
        <v>1.2206572769953055E-2</v>
      </c>
      <c r="H55" s="2">
        <f t="shared" si="10"/>
        <v>1.7799218526472208E-2</v>
      </c>
      <c r="I55" s="2">
        <f t="shared" si="10"/>
        <v>2.3413106405159496E-2</v>
      </c>
      <c r="J55" s="2">
        <f t="shared" si="10"/>
        <v>9.797584794181623E-3</v>
      </c>
      <c r="K55" s="2">
        <f t="shared" si="10"/>
        <v>7.8913757315398399E-4</v>
      </c>
      <c r="L55" s="2">
        <f t="shared" si="7"/>
        <v>275.06400562006894</v>
      </c>
      <c r="M55" s="2"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10"/>
        <v>1.2633802816901412E-2</v>
      </c>
      <c r="H56" s="2">
        <f t="shared" si="10"/>
        <v>1.8407529339424182E-2</v>
      </c>
      <c r="I56" s="2">
        <f t="shared" si="10"/>
        <v>2.4150484463365096E-2</v>
      </c>
      <c r="J56" s="2">
        <f t="shared" si="10"/>
        <v>1.00594758212062E-2</v>
      </c>
      <c r="K56" s="2">
        <f t="shared" si="10"/>
        <v>8.0727463050169466E-4</v>
      </c>
      <c r="L56" s="2">
        <f t="shared" si="7"/>
        <v>275.06605856707142</v>
      </c>
      <c r="M56" s="2"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10"/>
        <v>1.3122065727699535E-2</v>
      </c>
      <c r="H57" s="2">
        <f t="shared" si="10"/>
        <v>1.9108063384756589E-2</v>
      </c>
      <c r="I57" s="2">
        <f t="shared" si="10"/>
        <v>2.5028199720906967E-2</v>
      </c>
      <c r="J57" s="2">
        <f t="shared" si="10"/>
        <v>1.0423776729223025E-2</v>
      </c>
      <c r="K57" s="2">
        <f t="shared" si="10"/>
        <v>8.6522366866755918E-4</v>
      </c>
      <c r="L57" s="2">
        <f t="shared" si="7"/>
        <v>275.06854732923125</v>
      </c>
      <c r="M57" s="2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10"/>
        <v>1.3610328638497657E-2</v>
      </c>
      <c r="H58" s="2">
        <f t="shared" si="10"/>
        <v>1.9806670239984704E-2</v>
      </c>
      <c r="I58" s="2">
        <f t="shared" si="10"/>
        <v>2.5894133743678018E-2</v>
      </c>
      <c r="J58" s="2">
        <f t="shared" si="10"/>
        <v>1.0767266271674033E-2</v>
      </c>
      <c r="K58" s="2">
        <f t="shared" si="10"/>
        <v>9.0037153701601354E-4</v>
      </c>
      <c r="L58" s="2">
        <f t="shared" si="7"/>
        <v>275.07097877043083</v>
      </c>
      <c r="M58" s="2">
        <v>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10"/>
        <v>1.422065727699531E-2</v>
      </c>
      <c r="H59" s="2">
        <f t="shared" si="10"/>
        <v>2.0691148634096171E-2</v>
      </c>
      <c r="I59" s="2">
        <f t="shared" si="10"/>
        <v>2.7048914150235474E-2</v>
      </c>
      <c r="J59" s="2">
        <f t="shared" si="10"/>
        <v>1.1325875120483647E-2</v>
      </c>
      <c r="K59" s="2">
        <f t="shared" si="10"/>
        <v>1.0155865104079179E-3</v>
      </c>
      <c r="L59" s="2">
        <f t="shared" si="7"/>
        <v>275.07430218169225</v>
      </c>
      <c r="M59" s="2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10"/>
        <v>1.4769953051643197E-2</v>
      </c>
      <c r="H60" s="2">
        <f t="shared" si="10"/>
        <v>2.1479297088084996E-2</v>
      </c>
      <c r="I60" s="2">
        <f t="shared" si="10"/>
        <v>2.8037959641163793E-2</v>
      </c>
      <c r="J60" s="2">
        <f t="shared" si="10"/>
        <v>1.1735201509927141E-2</v>
      </c>
      <c r="K60" s="2">
        <f t="shared" si="10"/>
        <v>1.0385195674205714E-3</v>
      </c>
      <c r="L60" s="2">
        <f t="shared" si="7"/>
        <v>275.07706093085824</v>
      </c>
      <c r="M60" s="2">
        <v>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10"/>
        <v>1.5319248826291085E-2</v>
      </c>
      <c r="H61" s="2">
        <f t="shared" si="10"/>
        <v>2.2265277322111691E-2</v>
      </c>
      <c r="I61" s="2">
        <f t="shared" si="10"/>
        <v>2.9013729554360587E-2</v>
      </c>
      <c r="J61" s="2">
        <f t="shared" si="10"/>
        <v>1.2121144369604493E-2</v>
      </c>
      <c r="K61" s="2">
        <f t="shared" si="10"/>
        <v>1.0524291696196834E-3</v>
      </c>
      <c r="L61" s="2">
        <f t="shared" si="7"/>
        <v>275.07977182924196</v>
      </c>
      <c r="M61" s="2">
        <v>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10"/>
        <v>1.5868544600938971E-2</v>
      </c>
      <c r="H62" s="2">
        <f t="shared" si="10"/>
        <v>2.3049095301014202E-2</v>
      </c>
      <c r="I62" s="2">
        <f t="shared" si="10"/>
        <v>2.997640208280658E-2</v>
      </c>
      <c r="J62" s="2">
        <f t="shared" si="10"/>
        <v>1.248503952705682E-2</v>
      </c>
      <c r="K62" s="2">
        <f t="shared" si="10"/>
        <v>1.0608657698178512E-3</v>
      </c>
      <c r="L62" s="2">
        <f t="shared" si="7"/>
        <v>275.08243994728161</v>
      </c>
      <c r="M62" s="2"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10"/>
        <v>1.6478873239436621E-2</v>
      </c>
      <c r="H63" s="2">
        <f t="shared" si="10"/>
        <v>2.3924653686836047E-2</v>
      </c>
      <c r="I63" s="2">
        <f t="shared" si="10"/>
        <v>3.1076387769450604E-2</v>
      </c>
      <c r="J63" s="2">
        <f t="shared" si="10"/>
        <v>1.2945517390216238E-2</v>
      </c>
      <c r="K63" s="2">
        <f t="shared" si="10"/>
        <v>1.1129311833092894E-3</v>
      </c>
      <c r="L63" s="2">
        <f t="shared" si="7"/>
        <v>275.08553836326922</v>
      </c>
      <c r="M63" s="2"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10"/>
        <v>1.7089201877934272E-2</v>
      </c>
      <c r="H64" s="2">
        <f t="shared" si="10"/>
        <v>2.4797803385359782E-2</v>
      </c>
      <c r="I64" s="2">
        <f t="shared" si="10"/>
        <v>3.2161608770728232E-2</v>
      </c>
      <c r="J64" s="2">
        <f t="shared" si="10"/>
        <v>1.3379689600728934E-2</v>
      </c>
      <c r="K64" s="2">
        <f t="shared" si="10"/>
        <v>1.1445104529024626E-3</v>
      </c>
      <c r="L64" s="2">
        <f t="shared" si="7"/>
        <v>275.08857281408763</v>
      </c>
      <c r="M64" s="2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10"/>
        <v>1.7699530516431923E-2</v>
      </c>
      <c r="H65" s="2">
        <f t="shared" si="10"/>
        <v>2.566855102295618E-2</v>
      </c>
      <c r="I65" s="2">
        <f t="shared" si="10"/>
        <v>3.3232263267340002E-2</v>
      </c>
      <c r="J65" s="2">
        <f t="shared" si="10"/>
        <v>1.378905891782946E-2</v>
      </c>
      <c r="K65" s="2">
        <f t="shared" si="10"/>
        <v>1.1636642481220529E-3</v>
      </c>
      <c r="L65" s="2">
        <f t="shared" si="7"/>
        <v>275.09155306797265</v>
      </c>
      <c r="M65" s="2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10"/>
        <v>1.8309859154929574E-2</v>
      </c>
      <c r="H66" s="2">
        <f t="shared" si="10"/>
        <v>2.6536903207766676E-2</v>
      </c>
      <c r="I66" s="2">
        <f t="shared" si="10"/>
        <v>3.4288546779883043E-2</v>
      </c>
      <c r="J66" s="2">
        <f t="shared" si="10"/>
        <v>1.4175042252841757E-2</v>
      </c>
      <c r="K66" s="2">
        <f t="shared" si="10"/>
        <v>1.1752816121725915E-3</v>
      </c>
      <c r="L66" s="2">
        <f t="shared" si="7"/>
        <v>275.09448563300759</v>
      </c>
      <c r="M66" s="2">
        <v>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10"/>
        <v>1.8920187793427225E-2</v>
      </c>
      <c r="H67" s="2">
        <f t="shared" si="10"/>
        <v>2.7402866529753503E-2</v>
      </c>
      <c r="I67" s="2">
        <f t="shared" si="10"/>
        <v>3.5330652204556605E-2</v>
      </c>
      <c r="J67" s="2">
        <f t="shared" si="10"/>
        <v>1.4538975573400391E-2</v>
      </c>
      <c r="K67" s="2">
        <f t="shared" si="10"/>
        <v>1.1823278996542868E-3</v>
      </c>
      <c r="L67" s="2">
        <f t="shared" si="7"/>
        <v>275.0973750100008</v>
      </c>
      <c r="M67" s="2">
        <v>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10"/>
        <v>1.9591549295774644E-2</v>
      </c>
      <c r="H68" s="2">
        <f t="shared" si="10"/>
        <v>2.8360344274364742E-2</v>
      </c>
      <c r="I68" s="2">
        <f t="shared" si="10"/>
        <v>3.6509004590172374E-2</v>
      </c>
      <c r="J68" s="2">
        <f t="shared" si="10"/>
        <v>1.4999489419527834E-2</v>
      </c>
      <c r="K68" s="2">
        <f t="shared" si="10"/>
        <v>1.233550045856596E-3</v>
      </c>
      <c r="L68" s="2">
        <f t="shared" si="7"/>
        <v>275.10069393762569</v>
      </c>
      <c r="M68" s="2"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10"/>
        <v>2.0262910798122064E-2</v>
      </c>
      <c r="H69" s="2">
        <f t="shared" si="10"/>
        <v>2.9315187969072495E-2</v>
      </c>
      <c r="I69" s="2">
        <f t="shared" si="10"/>
        <v>3.7671540404322162E-2</v>
      </c>
      <c r="J69" s="2">
        <f t="shared" si="10"/>
        <v>1.5433695557414716E-2</v>
      </c>
      <c r="K69" s="2">
        <f t="shared" si="10"/>
        <v>1.2646178479845797E-3</v>
      </c>
      <c r="L69" s="2">
        <f t="shared" si="7"/>
        <v>275.1039479525769</v>
      </c>
      <c r="M69" s="2">
        <v>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10"/>
        <v>2.0934272300469483E-2</v>
      </c>
      <c r="H70" s="2">
        <f t="shared" si="10"/>
        <v>3.0267404860226804E-2</v>
      </c>
      <c r="I70" s="2">
        <f t="shared" si="10"/>
        <v>3.88184719467696E-2</v>
      </c>
      <c r="J70" s="2">
        <f t="shared" si="10"/>
        <v>1.5843096863725203E-2</v>
      </c>
      <c r="K70" s="2">
        <f t="shared" si="10"/>
        <v>1.283461422505087E-3</v>
      </c>
      <c r="L70" s="2">
        <f t="shared" si="7"/>
        <v>275.10714670739372</v>
      </c>
      <c r="M70" s="2">
        <v>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11">G70*(1-G$5)+G$4*$F70*$L$4/1000</f>
        <v>2.1605633802816902E-2</v>
      </c>
      <c r="H71" s="2">
        <f t="shared" si="11"/>
        <v>3.1217002174242788E-2</v>
      </c>
      <c r="I71" s="2">
        <f t="shared" si="11"/>
        <v>3.9950008667660131E-2</v>
      </c>
      <c r="J71" s="2">
        <f t="shared" si="11"/>
        <v>1.6229110360504465E-2</v>
      </c>
      <c r="K71" s="2">
        <f t="shared" si="11"/>
        <v>1.2948906281903545E-3</v>
      </c>
      <c r="L71" s="2">
        <f t="shared" ref="L71:L134" si="12">SUM(G71:K71,L$5)</f>
        <v>275.11029664563341</v>
      </c>
      <c r="M71" s="2"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11"/>
        <v>2.2338028169014087E-2</v>
      </c>
      <c r="H72" s="2">
        <f t="shared" si="11"/>
        <v>3.2257883831270498E-2</v>
      </c>
      <c r="I72" s="2">
        <f t="shared" si="11"/>
        <v>4.1216591947554393E-2</v>
      </c>
      <c r="J72" s="2">
        <f t="shared" si="11"/>
        <v>1.6710443011801919E-2</v>
      </c>
      <c r="K72" s="2">
        <f t="shared" si="11"/>
        <v>1.3487711486621431E-3</v>
      </c>
      <c r="L72" s="2">
        <f t="shared" si="12"/>
        <v>275.11387171810833</v>
      </c>
      <c r="M72" s="2">
        <v>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11"/>
        <v>2.3131455399061036E-2</v>
      </c>
      <c r="H73" s="2">
        <f t="shared" si="11"/>
        <v>3.3389798705352955E-2</v>
      </c>
      <c r="I73" s="2">
        <f t="shared" si="11"/>
        <v>4.2616409108362369E-2</v>
      </c>
      <c r="J73" s="2">
        <f t="shared" si="11"/>
        <v>1.7281649533989533E-2</v>
      </c>
      <c r="K73" s="2">
        <f t="shared" si="11"/>
        <v>1.4283996930970686E-3</v>
      </c>
      <c r="L73" s="2">
        <f t="shared" si="12"/>
        <v>275.11784771243987</v>
      </c>
      <c r="M73" s="2">
        <v>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11"/>
        <v>2.3985915492957751E-2</v>
      </c>
      <c r="H74" s="2">
        <f t="shared" si="11"/>
        <v>3.4612496361388197E-2</v>
      </c>
      <c r="I74" s="2">
        <f t="shared" si="11"/>
        <v>4.41476718028758E-2</v>
      </c>
      <c r="J74" s="2">
        <f t="shared" si="11"/>
        <v>1.7937595715373757E-2</v>
      </c>
      <c r="K74" s="2">
        <f t="shared" si="11"/>
        <v>1.5236452034926525E-3</v>
      </c>
      <c r="L74" s="2">
        <f t="shared" si="12"/>
        <v>275.1222073245761</v>
      </c>
      <c r="M74" s="2"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11"/>
        <v>2.4840375586854466E-2</v>
      </c>
      <c r="H75" s="2">
        <f t="shared" si="11"/>
        <v>3.58318303396137E-2</v>
      </c>
      <c r="I75" s="2">
        <f t="shared" si="11"/>
        <v>4.5658380946400061E-2</v>
      </c>
      <c r="J75" s="2">
        <f t="shared" si="11"/>
        <v>1.8556069753615102E-2</v>
      </c>
      <c r="K75" s="2">
        <f t="shared" si="11"/>
        <v>1.5814145257475524E-3</v>
      </c>
      <c r="L75" s="2">
        <f t="shared" si="12"/>
        <v>275.1264680711522</v>
      </c>
      <c r="M75" s="2">
        <v>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11"/>
        <v>2.569483568075118E-2</v>
      </c>
      <c r="H76" s="2">
        <f t="shared" si="11"/>
        <v>3.7047809893607689E-2</v>
      </c>
      <c r="I76" s="2">
        <f t="shared" si="11"/>
        <v>4.7148812421355442E-2</v>
      </c>
      <c r="J76" s="2">
        <f t="shared" si="11"/>
        <v>1.9139212314444338E-2</v>
      </c>
      <c r="K76" s="2">
        <f t="shared" si="11"/>
        <v>1.6164533908859687E-3</v>
      </c>
      <c r="L76" s="2">
        <f t="shared" si="12"/>
        <v>275.13064712370107</v>
      </c>
      <c r="M76" s="2">
        <v>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11"/>
        <v>2.6549295774647895E-2</v>
      </c>
      <c r="H77" s="2">
        <f t="shared" si="11"/>
        <v>3.826044425149152E-2</v>
      </c>
      <c r="I77" s="2">
        <f t="shared" si="11"/>
        <v>4.8619238407098475E-2</v>
      </c>
      <c r="J77" s="2">
        <f t="shared" si="11"/>
        <v>1.9689041774088981E-2</v>
      </c>
      <c r="K77" s="2">
        <f t="shared" si="11"/>
        <v>1.6377055368739543E-3</v>
      </c>
      <c r="L77" s="2">
        <f t="shared" si="12"/>
        <v>275.13475572574418</v>
      </c>
      <c r="M77" s="2">
        <v>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11"/>
        <v>2.740375586854461E-2</v>
      </c>
      <c r="H78" s="2">
        <f t="shared" si="11"/>
        <v>3.9469742615999705E-2</v>
      </c>
      <c r="I78" s="2">
        <f t="shared" si="11"/>
        <v>5.0069927429626737E-2</v>
      </c>
      <c r="J78" s="2">
        <f t="shared" si="11"/>
        <v>2.0207461205288154E-2</v>
      </c>
      <c r="K78" s="2">
        <f t="shared" si="11"/>
        <v>1.6505956150003566E-3</v>
      </c>
      <c r="L78" s="2">
        <f t="shared" si="12"/>
        <v>275.13880148273444</v>
      </c>
      <c r="M78" s="2">
        <v>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11"/>
        <v>2.8319248826291089E-2</v>
      </c>
      <c r="H79" s="2">
        <f t="shared" si="11"/>
        <v>4.0769610878164796E-2</v>
      </c>
      <c r="I79" s="2">
        <f t="shared" si="11"/>
        <v>5.1651379152400506E-2</v>
      </c>
      <c r="J79" s="2">
        <f t="shared" si="11"/>
        <v>2.0813635856237155E-2</v>
      </c>
      <c r="K79" s="2">
        <f t="shared" si="11"/>
        <v>1.7053621993976221E-3</v>
      </c>
      <c r="L79" s="2">
        <f t="shared" si="12"/>
        <v>275.14325923691251</v>
      </c>
      <c r="M79" s="2">
        <v>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11"/>
        <v>2.9295774647887334E-2</v>
      </c>
      <c r="H80" s="2">
        <f t="shared" si="11"/>
        <v>4.2159799877490349E-2</v>
      </c>
      <c r="I80" s="2">
        <f t="shared" si="11"/>
        <v>5.3361838397920448E-2</v>
      </c>
      <c r="J80" s="2">
        <f t="shared" si="11"/>
        <v>2.1502552547121346E-2</v>
      </c>
      <c r="K80" s="2">
        <f t="shared" si="11"/>
        <v>1.7855281687698152E-3</v>
      </c>
      <c r="L80" s="2">
        <f t="shared" si="12"/>
        <v>275.14810549363921</v>
      </c>
      <c r="M80" s="2">
        <v>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11"/>
        <v>3.0272300469483579E-2</v>
      </c>
      <c r="H81" s="2">
        <f t="shared" si="11"/>
        <v>4.3546164425312867E-2</v>
      </c>
      <c r="I81" s="2">
        <f t="shared" si="11"/>
        <v>5.5049338805976608E-2</v>
      </c>
      <c r="J81" s="2">
        <f t="shared" si="11"/>
        <v>2.215211359330942E-2</v>
      </c>
      <c r="K81" s="2">
        <f t="shared" si="11"/>
        <v>1.8341512870596341E-3</v>
      </c>
      <c r="L81" s="2">
        <f t="shared" si="12"/>
        <v>275.15285406858112</v>
      </c>
      <c r="M81" s="2">
        <v>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11"/>
        <v>3.1309859154929585E-2</v>
      </c>
      <c r="H82" s="2">
        <f t="shared" si="11"/>
        <v>4.5022611756427813E-2</v>
      </c>
      <c r="I82" s="2">
        <f t="shared" si="11"/>
        <v>5.6864423286009796E-2</v>
      </c>
      <c r="J82" s="2">
        <f t="shared" si="11"/>
        <v>2.2881938151073214E-2</v>
      </c>
      <c r="K82" s="2">
        <f t="shared" si="11"/>
        <v>1.9105910558807552E-3</v>
      </c>
      <c r="L82" s="2">
        <f t="shared" si="12"/>
        <v>275.15798942340433</v>
      </c>
      <c r="M82" s="2">
        <v>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11"/>
        <v>3.2347417840375592E-2</v>
      </c>
      <c r="H83" s="2">
        <f t="shared" si="11"/>
        <v>4.6494997336789898E-2</v>
      </c>
      <c r="I83" s="2">
        <f t="shared" si="11"/>
        <v>5.8655144584242966E-2</v>
      </c>
      <c r="J83" s="2">
        <f t="shared" si="11"/>
        <v>2.3570070126314454E-2</v>
      </c>
      <c r="K83" s="2">
        <f t="shared" si="11"/>
        <v>1.9569541192921112E-3</v>
      </c>
      <c r="L83" s="2">
        <f t="shared" si="12"/>
        <v>275.16302458400702</v>
      </c>
      <c r="M83" s="2">
        <v>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11"/>
        <v>3.3446009389671363E-2</v>
      </c>
      <c r="H84" s="2">
        <f t="shared" si="11"/>
        <v>4.8057229054011906E-2</v>
      </c>
      <c r="I84" s="2">
        <f t="shared" si="11"/>
        <v>6.0572064460091543E-2</v>
      </c>
      <c r="J84" s="2">
        <f t="shared" si="11"/>
        <v>2.4336262177216007E-2</v>
      </c>
      <c r="K84" s="2">
        <f t="shared" si="11"/>
        <v>2.0320230955368111E-3</v>
      </c>
      <c r="L84" s="2">
        <f t="shared" si="12"/>
        <v>275.1684435881765</v>
      </c>
      <c r="M84" s="2">
        <v>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11"/>
        <v>3.4544600938967135E-2</v>
      </c>
      <c r="H85" s="2">
        <f t="shared" si="11"/>
        <v>4.9615163025069971E-2</v>
      </c>
      <c r="I85" s="2">
        <f t="shared" si="11"/>
        <v>6.2463254256737134E-2</v>
      </c>
      <c r="J85" s="2">
        <f t="shared" si="11"/>
        <v>2.5058684085046169E-2</v>
      </c>
      <c r="K85" s="2">
        <f t="shared" si="11"/>
        <v>2.0775547312224607E-3</v>
      </c>
      <c r="L85" s="2">
        <f t="shared" si="12"/>
        <v>275.17375925703703</v>
      </c>
      <c r="M85" s="2">
        <v>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11"/>
        <v>3.5643192488262906E-2</v>
      </c>
      <c r="H86" s="2">
        <f t="shared" si="11"/>
        <v>5.116881107319228E-2</v>
      </c>
      <c r="I86" s="2">
        <f t="shared" si="11"/>
        <v>6.4329059339149938E-2</v>
      </c>
      <c r="J86" s="2">
        <f t="shared" si="11"/>
        <v>2.5739836300471632E-2</v>
      </c>
      <c r="K86" s="2">
        <f t="shared" si="11"/>
        <v>2.1051710642526729E-3</v>
      </c>
      <c r="L86" s="2">
        <f t="shared" si="12"/>
        <v>275.17898607026535</v>
      </c>
      <c r="M86" s="2">
        <v>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13">G86*(1-G$5)+G$4*$F86*$L$4/1000</f>
        <v>3.7107981220657275E-2</v>
      </c>
      <c r="H87" s="2">
        <f t="shared" si="13"/>
        <v>5.3281565270771124E-2</v>
      </c>
      <c r="I87" s="2">
        <f t="shared" si="13"/>
        <v>6.7071228887303033E-2</v>
      </c>
      <c r="J87" s="2">
        <f t="shared" si="13"/>
        <v>2.7086301783386228E-2</v>
      </c>
      <c r="K87" s="2">
        <f t="shared" si="13"/>
        <v>2.4036113577894022E-3</v>
      </c>
      <c r="L87" s="2">
        <f t="shared" si="12"/>
        <v>275.18695068851991</v>
      </c>
      <c r="M87" s="2">
        <v>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13"/>
        <v>3.8511737089201879E-2</v>
      </c>
      <c r="H88" s="2">
        <f t="shared" si="13"/>
        <v>5.5294610504767208E-2</v>
      </c>
      <c r="I88" s="2">
        <f t="shared" si="13"/>
        <v>6.9626356605096862E-2</v>
      </c>
      <c r="J88" s="2">
        <f t="shared" si="13"/>
        <v>2.8238477034335203E-2</v>
      </c>
      <c r="K88" s="2">
        <f t="shared" si="13"/>
        <v>2.537676189105555E-3</v>
      </c>
      <c r="L88" s="2">
        <f t="shared" si="12"/>
        <v>275.1942088574225</v>
      </c>
      <c r="M88" s="2">
        <v>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13"/>
        <v>3.9915492957746483E-2</v>
      </c>
      <c r="H89" s="2">
        <f t="shared" si="13"/>
        <v>5.7302117791135622E-2</v>
      </c>
      <c r="I89" s="2">
        <f t="shared" si="13"/>
        <v>7.2147187824961434E-2</v>
      </c>
      <c r="J89" s="2">
        <f t="shared" si="13"/>
        <v>2.9324832135469242E-2</v>
      </c>
      <c r="K89" s="2">
        <f t="shared" si="13"/>
        <v>2.6189906196880039E-3</v>
      </c>
      <c r="L89" s="2">
        <f t="shared" si="12"/>
        <v>275.20130862132902</v>
      </c>
      <c r="M89" s="2">
        <v>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13"/>
        <v>4.1380281690140852E-2</v>
      </c>
      <c r="H90" s="2">
        <f t="shared" si="13"/>
        <v>5.9397999078550895E-2</v>
      </c>
      <c r="I90" s="2">
        <f t="shared" si="13"/>
        <v>7.4784417637399195E-2</v>
      </c>
      <c r="J90" s="2">
        <f t="shared" si="13"/>
        <v>3.0466498077037055E-2</v>
      </c>
      <c r="K90" s="2">
        <f t="shared" si="13"/>
        <v>2.7152586717208455E-3</v>
      </c>
      <c r="L90" s="2">
        <f t="shared" si="12"/>
        <v>275.20874445515483</v>
      </c>
      <c r="M90" s="2">
        <v>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13"/>
        <v>4.2845070422535221E-2</v>
      </c>
      <c r="H91" s="2">
        <f t="shared" si="13"/>
        <v>6.1488114533878792E-2</v>
      </c>
      <c r="I91" s="2">
        <f t="shared" si="13"/>
        <v>7.7386248927026779E-2</v>
      </c>
      <c r="J91" s="2">
        <f t="shared" si="13"/>
        <v>3.1542944232595134E-2</v>
      </c>
      <c r="K91" s="2">
        <f t="shared" si="13"/>
        <v>2.7736481968295753E-3</v>
      </c>
      <c r="L91" s="2">
        <f t="shared" si="12"/>
        <v>275.21603602631285</v>
      </c>
      <c r="M91" s="2">
        <v>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13"/>
        <v>4.4370892018779355E-2</v>
      </c>
      <c r="H92" s="2">
        <f t="shared" si="13"/>
        <v>6.3666376732710805E-2</v>
      </c>
      <c r="I92" s="2">
        <f t="shared" si="13"/>
        <v>8.010339157640331E-2</v>
      </c>
      <c r="J92" s="2">
        <f t="shared" si="13"/>
        <v>3.2675267295495455E-2</v>
      </c>
      <c r="K92" s="2">
        <f t="shared" si="13"/>
        <v>2.8560115908215916E-3</v>
      </c>
      <c r="L92" s="2">
        <f t="shared" si="12"/>
        <v>275.22367193921423</v>
      </c>
      <c r="M92" s="2"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13"/>
        <v>4.614084507042255E-2</v>
      </c>
      <c r="H93" s="2">
        <f t="shared" si="13"/>
        <v>6.6214233321565064E-2</v>
      </c>
      <c r="I93" s="2">
        <f t="shared" si="13"/>
        <v>8.3385002030790176E-2</v>
      </c>
      <c r="J93" s="2">
        <f t="shared" si="13"/>
        <v>3.4212387869746778E-2</v>
      </c>
      <c r="K93" s="2">
        <f t="shared" si="13"/>
        <v>3.0937609417457882E-3</v>
      </c>
      <c r="L93" s="2">
        <f t="shared" si="12"/>
        <v>275.23304622923428</v>
      </c>
      <c r="M93" s="2">
        <v>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13"/>
        <v>4.7910798122065744E-2</v>
      </c>
      <c r="H94" s="2">
        <f t="shared" si="13"/>
        <v>6.8755080680763872E-2</v>
      </c>
      <c r="I94" s="2">
        <f t="shared" si="13"/>
        <v>8.6622564688517131E-2</v>
      </c>
      <c r="J94" s="2">
        <f t="shared" si="13"/>
        <v>3.5661697578075136E-2</v>
      </c>
      <c r="K94" s="2">
        <f t="shared" si="13"/>
        <v>3.2379632124080915E-3</v>
      </c>
      <c r="L94" s="2">
        <f t="shared" si="12"/>
        <v>275.24218810428181</v>
      </c>
      <c r="M94" s="2">
        <v>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13"/>
        <v>4.9741784037558703E-2</v>
      </c>
      <c r="H95" s="2">
        <f t="shared" si="13"/>
        <v>7.1382834806522619E-2</v>
      </c>
      <c r="I95" s="2">
        <f t="shared" si="13"/>
        <v>8.9966905528023985E-2</v>
      </c>
      <c r="J95" s="2">
        <f t="shared" si="13"/>
        <v>3.7145583671204865E-2</v>
      </c>
      <c r="K95" s="2">
        <f t="shared" si="13"/>
        <v>3.3723746675724696E-3</v>
      </c>
      <c r="L95" s="2">
        <f t="shared" si="12"/>
        <v>275.25160948271088</v>
      </c>
      <c r="M95" s="2">
        <v>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13"/>
        <v>5.1633802816901428E-2</v>
      </c>
      <c r="H96" s="2">
        <f t="shared" si="13"/>
        <v>7.409725661572801E-2</v>
      </c>
      <c r="I96" s="2">
        <f t="shared" si="13"/>
        <v>9.3416591306790295E-2</v>
      </c>
      <c r="J96" s="2">
        <f t="shared" si="13"/>
        <v>3.8662070908975402E-2</v>
      </c>
      <c r="K96" s="2">
        <f t="shared" si="13"/>
        <v>3.5008476929537669E-3</v>
      </c>
      <c r="L96" s="2">
        <f t="shared" si="12"/>
        <v>275.26131056934133</v>
      </c>
      <c r="M96" s="2">
        <v>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13"/>
        <v>5.3647887323943683E-2</v>
      </c>
      <c r="H97" s="2">
        <f t="shared" si="13"/>
        <v>7.6992004396606611E-2</v>
      </c>
      <c r="I97" s="2">
        <f t="shared" si="13"/>
        <v>9.712044276194351E-2</v>
      </c>
      <c r="J97" s="2">
        <f t="shared" si="13"/>
        <v>4.032666778250546E-2</v>
      </c>
      <c r="K97" s="2">
        <f t="shared" si="13"/>
        <v>3.6726672354085864E-3</v>
      </c>
      <c r="L97" s="2">
        <f t="shared" si="12"/>
        <v>275.2717596695004</v>
      </c>
      <c r="M97" s="2"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13"/>
        <v>5.5723004694835702E-2</v>
      </c>
      <c r="H98" s="2">
        <f t="shared" si="13"/>
        <v>7.9972685353403669E-2</v>
      </c>
      <c r="I98" s="2">
        <f t="shared" si="13"/>
        <v>0.10092481358345068</v>
      </c>
      <c r="J98" s="2">
        <f t="shared" si="13"/>
        <v>4.2013542361920522E-2</v>
      </c>
      <c r="K98" s="2">
        <f t="shared" si="13"/>
        <v>3.8238294126527426E-3</v>
      </c>
      <c r="L98" s="2">
        <f t="shared" si="12"/>
        <v>275.28245787540624</v>
      </c>
      <c r="M98" s="2"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13"/>
        <v>5.7920187793427252E-2</v>
      </c>
      <c r="H99" s="2">
        <f t="shared" si="13"/>
        <v>8.3132959794997893E-2</v>
      </c>
      <c r="I99" s="2">
        <f t="shared" si="13"/>
        <v>0.10497858928025085</v>
      </c>
      <c r="J99" s="2">
        <f t="shared" si="13"/>
        <v>4.3838792883940027E-2</v>
      </c>
      <c r="K99" s="2">
        <f t="shared" si="13"/>
        <v>4.0094106213552621E-3</v>
      </c>
      <c r="L99" s="2">
        <f t="shared" si="12"/>
        <v>275.29387994037398</v>
      </c>
      <c r="M99" s="2">
        <v>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13"/>
        <v>6.0178403755868567E-2</v>
      </c>
      <c r="H100" s="2">
        <f t="shared" si="13"/>
        <v>8.6378436940727846E-2</v>
      </c>
      <c r="I100" s="2">
        <f t="shared" si="13"/>
        <v>0.10912818744471556</v>
      </c>
      <c r="J100" s="2">
        <f t="shared" si="13"/>
        <v>4.5677143473978089E-2</v>
      </c>
      <c r="K100" s="2">
        <f t="shared" si="13"/>
        <v>4.1689196711073816E-3</v>
      </c>
      <c r="L100" s="2">
        <f t="shared" si="12"/>
        <v>275.30553109128641</v>
      </c>
      <c r="M100" s="2">
        <v>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13"/>
        <v>6.2558685446009413E-2</v>
      </c>
      <c r="H101" s="2">
        <f t="shared" si="13"/>
        <v>8.9802779109021957E-2</v>
      </c>
      <c r="I101" s="2">
        <f t="shared" si="13"/>
        <v>0.11352255663045085</v>
      </c>
      <c r="J101" s="2">
        <f t="shared" si="13"/>
        <v>4.76452166583523E-2</v>
      </c>
      <c r="K101" s="2">
        <f t="shared" si="13"/>
        <v>4.359563513898693E-3</v>
      </c>
      <c r="L101" s="2">
        <f t="shared" si="12"/>
        <v>275.31788880135775</v>
      </c>
      <c r="M101" s="2"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13"/>
        <v>6.5183098591549318E-2</v>
      </c>
      <c r="H102" s="2">
        <f t="shared" si="13"/>
        <v>9.3593287664085228E-2</v>
      </c>
      <c r="I102" s="2">
        <f t="shared" si="13"/>
        <v>0.11845888085362308</v>
      </c>
      <c r="J102" s="2">
        <f t="shared" si="13"/>
        <v>4.9970343577114801E-2</v>
      </c>
      <c r="K102" s="2">
        <f t="shared" si="13"/>
        <v>4.6629882768671055E-3</v>
      </c>
      <c r="L102" s="2">
        <f t="shared" si="12"/>
        <v>275.33186859896324</v>
      </c>
      <c r="M102" s="2">
        <v>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14">G102*(1-G$5)+G$4*$F102*$L$4/1000</f>
        <v>6.7807511737089224E-2</v>
      </c>
      <c r="H103" s="2">
        <f t="shared" si="14"/>
        <v>9.7373368416779404E-2</v>
      </c>
      <c r="I103" s="2">
        <f t="shared" si="14"/>
        <v>0.12332894669279393</v>
      </c>
      <c r="J103" s="2">
        <f t="shared" si="14"/>
        <v>5.2162643304869999E-2</v>
      </c>
      <c r="K103" s="2">
        <f t="shared" si="14"/>
        <v>4.8470246985234857E-3</v>
      </c>
      <c r="L103" s="2">
        <f t="shared" si="12"/>
        <v>275.34551949485007</v>
      </c>
      <c r="M103" s="2">
        <v>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14"/>
        <v>7.0615023474178432E-2</v>
      </c>
      <c r="H104" s="2">
        <f t="shared" si="14"/>
        <v>0.10142474019514565</v>
      </c>
      <c r="I104" s="2">
        <f t="shared" si="14"/>
        <v>0.12858434773415406</v>
      </c>
      <c r="J104" s="2">
        <f t="shared" si="14"/>
        <v>5.458181651750707E-2</v>
      </c>
      <c r="K104" s="2">
        <f t="shared" si="14"/>
        <v>5.0994935011844178E-3</v>
      </c>
      <c r="L104" s="2">
        <f t="shared" si="12"/>
        <v>275.3603054214222</v>
      </c>
      <c r="M104" s="2"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14"/>
        <v>7.3483568075117398E-2</v>
      </c>
      <c r="H105" s="2">
        <f t="shared" si="14"/>
        <v>0.10555886324223084</v>
      </c>
      <c r="I105" s="2">
        <f t="shared" si="14"/>
        <v>0.13391944228772401</v>
      </c>
      <c r="J105" s="2">
        <f t="shared" si="14"/>
        <v>5.6980160862054464E-2</v>
      </c>
      <c r="K105" s="2">
        <f t="shared" si="14"/>
        <v>5.2995719274267234E-3</v>
      </c>
      <c r="L105" s="2">
        <f t="shared" si="12"/>
        <v>275.37524160639458</v>
      </c>
      <c r="M105" s="2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14"/>
        <v>7.6535211267605666E-2</v>
      </c>
      <c r="H106" s="2">
        <f t="shared" si="14"/>
        <v>0.10996330333405055</v>
      </c>
      <c r="I106" s="2">
        <f t="shared" si="14"/>
        <v>0.1396336301416678</v>
      </c>
      <c r="J106" s="2">
        <f t="shared" si="14"/>
        <v>5.9593608010300766E-2</v>
      </c>
      <c r="K106" s="2">
        <f t="shared" si="14"/>
        <v>5.5617706977122696E-3</v>
      </c>
      <c r="L106" s="2">
        <f t="shared" si="12"/>
        <v>275.39128752345135</v>
      </c>
      <c r="M106" s="2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14"/>
        <v>7.9830985915492994E-2</v>
      </c>
      <c r="H107" s="2">
        <f t="shared" si="14"/>
        <v>0.11473121353394743</v>
      </c>
      <c r="I107" s="2">
        <f t="shared" si="14"/>
        <v>0.14587205761400859</v>
      </c>
      <c r="J107" s="2">
        <f t="shared" si="14"/>
        <v>6.2527240707341433E-2</v>
      </c>
      <c r="K107" s="2">
        <f t="shared" si="14"/>
        <v>5.9085957180594504E-3</v>
      </c>
      <c r="L107" s="2">
        <f t="shared" si="12"/>
        <v>275.40887009348887</v>
      </c>
      <c r="M107" s="2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14"/>
        <v>8.3126760563380322E-2</v>
      </c>
      <c r="H108" s="2">
        <f t="shared" si="14"/>
        <v>0.11948600707032649</v>
      </c>
      <c r="I108" s="2">
        <f t="shared" si="14"/>
        <v>0.15202674907057337</v>
      </c>
      <c r="J108" s="2">
        <f t="shared" si="14"/>
        <v>6.5293284191315623E-2</v>
      </c>
      <c r="K108" s="2">
        <f t="shared" si="14"/>
        <v>6.1189557264554736E-3</v>
      </c>
      <c r="L108" s="2">
        <f t="shared" si="12"/>
        <v>275.42605175662203</v>
      </c>
      <c r="M108" s="2">
        <v>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14"/>
        <v>8.6605633802816939E-2</v>
      </c>
      <c r="H109" s="2">
        <f t="shared" si="14"/>
        <v>0.12450941016836632</v>
      </c>
      <c r="I109" s="2">
        <f t="shared" si="14"/>
        <v>0.15854953269309094</v>
      </c>
      <c r="J109" s="2">
        <f t="shared" si="14"/>
        <v>6.8253424983145988E-2</v>
      </c>
      <c r="K109" s="2">
        <f t="shared" si="14"/>
        <v>6.3873905915476032E-3</v>
      </c>
      <c r="L109" s="2">
        <f t="shared" si="12"/>
        <v>275.44430539223896</v>
      </c>
      <c r="M109" s="2">
        <v>0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14"/>
        <v>9.0206572769953086E-2</v>
      </c>
      <c r="H110" s="2">
        <f t="shared" si="14"/>
        <v>0.12970678716151648</v>
      </c>
      <c r="I110" s="2">
        <f t="shared" si="14"/>
        <v>0.16528523298001818</v>
      </c>
      <c r="J110" s="2">
        <f t="shared" si="14"/>
        <v>7.1279204021829703E-2</v>
      </c>
      <c r="K110" s="2">
        <f t="shared" si="14"/>
        <v>6.6441012809768281E-3</v>
      </c>
      <c r="L110" s="2">
        <f t="shared" si="12"/>
        <v>275.4631218982143</v>
      </c>
      <c r="M110" s="2">
        <v>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14"/>
        <v>9.4417840375586884E-2</v>
      </c>
      <c r="H111" s="2">
        <f t="shared" si="14"/>
        <v>0.13582883315131003</v>
      </c>
      <c r="I111" s="2">
        <f t="shared" si="14"/>
        <v>0.17343286996702248</v>
      </c>
      <c r="J111" s="2">
        <f t="shared" si="14"/>
        <v>7.5305838736831401E-2</v>
      </c>
      <c r="K111" s="2">
        <f t="shared" si="14"/>
        <v>7.2692877528667387E-3</v>
      </c>
      <c r="L111" s="2">
        <f t="shared" si="12"/>
        <v>275.48625466998362</v>
      </c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14"/>
        <v>9.8751173708920212E-2</v>
      </c>
      <c r="H112" s="2">
        <f t="shared" si="14"/>
        <v>0.14212183063676986</v>
      </c>
      <c r="I112" s="2">
        <f t="shared" si="14"/>
        <v>0.18177161383583249</v>
      </c>
      <c r="J112" s="2">
        <f t="shared" si="14"/>
        <v>7.9337186253757783E-2</v>
      </c>
      <c r="K112" s="2">
        <f t="shared" si="14"/>
        <v>7.7423792297205626E-3</v>
      </c>
      <c r="L112" s="2">
        <f t="shared" si="12"/>
        <v>275.50972418366501</v>
      </c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14"/>
        <v>0.10338967136150237</v>
      </c>
      <c r="H113" s="2">
        <f t="shared" si="14"/>
        <v>0.14886699946606516</v>
      </c>
      <c r="I113" s="2">
        <f t="shared" si="14"/>
        <v>0.19074960365753016</v>
      </c>
      <c r="J113" s="2">
        <f t="shared" si="14"/>
        <v>8.372509002110759E-2</v>
      </c>
      <c r="K113" s="2">
        <f t="shared" si="14"/>
        <v>8.2640654993186968E-3</v>
      </c>
      <c r="L113" s="2">
        <f t="shared" si="12"/>
        <v>275.53499543000555</v>
      </c>
      <c r="M113" s="2">
        <v>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14"/>
        <v>0.1080892018779343</v>
      </c>
      <c r="H114" s="2">
        <f t="shared" si="14"/>
        <v>0.15568750884784924</v>
      </c>
      <c r="I114" s="2">
        <f t="shared" si="14"/>
        <v>0.19975732011208866</v>
      </c>
      <c r="J114" s="2">
        <f t="shared" si="14"/>
        <v>8.7979697533180135E-2</v>
      </c>
      <c r="K114" s="2">
        <f t="shared" si="14"/>
        <v>8.6274325733885857E-3</v>
      </c>
      <c r="L114" s="2">
        <f t="shared" si="12"/>
        <v>275.56014116094445</v>
      </c>
      <c r="M114" s="2">
        <v>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14"/>
        <v>0.11284976525821599</v>
      </c>
      <c r="H115" s="2">
        <f t="shared" si="14"/>
        <v>0.16258315151800956</v>
      </c>
      <c r="I115" s="2">
        <f t="shared" si="14"/>
        <v>0.20879436419033309</v>
      </c>
      <c r="J115" s="2">
        <f t="shared" si="14"/>
        <v>9.2108623585975338E-2</v>
      </c>
      <c r="K115" s="2">
        <f t="shared" si="14"/>
        <v>8.8947742013495579E-3</v>
      </c>
      <c r="L115" s="2">
        <f t="shared" si="12"/>
        <v>275.58523067875387</v>
      </c>
      <c r="M115" s="2">
        <v>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14"/>
        <v>0.11791549295774652</v>
      </c>
      <c r="H116" s="2">
        <f t="shared" si="14"/>
        <v>0.16992930763708347</v>
      </c>
      <c r="I116" s="2">
        <f t="shared" si="14"/>
        <v>0.21846128120597164</v>
      </c>
      <c r="J116" s="2">
        <f t="shared" si="14"/>
        <v>9.6588531534212541E-2</v>
      </c>
      <c r="K116" s="2">
        <f t="shared" si="14"/>
        <v>9.2916668793629337E-3</v>
      </c>
      <c r="L116" s="2">
        <f t="shared" si="12"/>
        <v>275.61218628021436</v>
      </c>
      <c r="M116" s="2">
        <v>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14"/>
        <v>0.12346948356807516</v>
      </c>
      <c r="H117" s="2">
        <f t="shared" si="14"/>
        <v>0.17800642796994795</v>
      </c>
      <c r="I117" s="2">
        <f t="shared" si="14"/>
        <v>0.22920032084185249</v>
      </c>
      <c r="J117" s="2">
        <f t="shared" si="14"/>
        <v>0.10175148356169764</v>
      </c>
      <c r="K117" s="2">
        <f t="shared" si="14"/>
        <v>9.907981311653595E-3</v>
      </c>
      <c r="L117" s="2">
        <f t="shared" si="12"/>
        <v>275.6423356972532</v>
      </c>
      <c r="M117" s="2">
        <v>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14"/>
        <v>0.12926760563380285</v>
      </c>
      <c r="H118" s="2">
        <f t="shared" si="14"/>
        <v>0.18643691475773536</v>
      </c>
      <c r="I118" s="2">
        <f t="shared" si="14"/>
        <v>0.24039615344071119</v>
      </c>
      <c r="J118" s="2">
        <f t="shared" si="14"/>
        <v>0.10708897593949951</v>
      </c>
      <c r="K118" s="2">
        <f t="shared" si="14"/>
        <v>1.0469588338091314E-2</v>
      </c>
      <c r="L118" s="2">
        <f t="shared" si="12"/>
        <v>275.67365923810985</v>
      </c>
      <c r="M118" s="2">
        <v>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15">G118*(1-G$5)+G$4*$F118*$L$4/1000</f>
        <v>0.13518779342723009</v>
      </c>
      <c r="H119" s="2">
        <f t="shared" si="15"/>
        <v>0.19503200245153268</v>
      </c>
      <c r="I119" s="2">
        <f t="shared" si="15"/>
        <v>0.25174217816249217</v>
      </c>
      <c r="J119" s="2">
        <f t="shared" si="15"/>
        <v>0.11235629594209656</v>
      </c>
      <c r="K119" s="2">
        <f t="shared" si="15"/>
        <v>1.0904116931950857E-2</v>
      </c>
      <c r="L119" s="2">
        <f t="shared" si="12"/>
        <v>275.7052223869153</v>
      </c>
      <c r="M119" s="2">
        <v>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15"/>
        <v>0.14153521126760568</v>
      </c>
      <c r="H120" s="2">
        <f t="shared" si="15"/>
        <v>0.20426072179740112</v>
      </c>
      <c r="I120" s="2">
        <f t="shared" si="15"/>
        <v>0.26398755274493857</v>
      </c>
      <c r="J120" s="2">
        <f t="shared" si="15"/>
        <v>0.11814430675676638</v>
      </c>
      <c r="K120" s="2">
        <f t="shared" si="15"/>
        <v>1.1496310344301069E-2</v>
      </c>
      <c r="L120" s="2">
        <f t="shared" si="12"/>
        <v>275.73942410291102</v>
      </c>
      <c r="M120" s="2">
        <v>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15"/>
        <v>0.1483708920187794</v>
      </c>
      <c r="H121" s="2">
        <f t="shared" si="15"/>
        <v>0.21421522636933563</v>
      </c>
      <c r="I121" s="2">
        <f t="shared" si="15"/>
        <v>0.27727044030209569</v>
      </c>
      <c r="J121" s="2">
        <f t="shared" si="15"/>
        <v>0.12454063384641034</v>
      </c>
      <c r="K121" s="2">
        <f t="shared" si="15"/>
        <v>1.2231080659831414E-2</v>
      </c>
      <c r="L121" s="2">
        <f t="shared" si="12"/>
        <v>275.77662827319648</v>
      </c>
      <c r="M121" s="2">
        <v>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15"/>
        <v>0.15563380281690148</v>
      </c>
      <c r="H122" s="2">
        <f t="shared" si="15"/>
        <v>0.22479962279686366</v>
      </c>
      <c r="I122" s="2">
        <f t="shared" si="15"/>
        <v>0.2914266799540296</v>
      </c>
      <c r="J122" s="2">
        <f t="shared" si="15"/>
        <v>0.13139315512267852</v>
      </c>
      <c r="K122" s="2">
        <f t="shared" si="15"/>
        <v>1.3005379881699876E-2</v>
      </c>
      <c r="L122" s="2">
        <f t="shared" si="12"/>
        <v>275.81625864057219</v>
      </c>
      <c r="M122" s="2">
        <v>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15"/>
        <v>0.16307981220657283</v>
      </c>
      <c r="H123" s="2">
        <f t="shared" si="15"/>
        <v>0.23563659137419701</v>
      </c>
      <c r="I123" s="2">
        <f t="shared" si="15"/>
        <v>0.30584361006389127</v>
      </c>
      <c r="J123" s="2">
        <f t="shared" si="15"/>
        <v>0.13820632607782224</v>
      </c>
      <c r="K123" s="2">
        <f t="shared" si="15"/>
        <v>1.3615861169977268E-2</v>
      </c>
      <c r="L123" s="2">
        <f t="shared" si="12"/>
        <v>275.85638220089248</v>
      </c>
      <c r="M123" s="2"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15"/>
        <v>0.17101408450704231</v>
      </c>
      <c r="H124" s="2">
        <f t="shared" si="15"/>
        <v>0.24719492083587488</v>
      </c>
      <c r="I124" s="2">
        <f t="shared" si="15"/>
        <v>0.3212689051927155</v>
      </c>
      <c r="J124" s="2">
        <f t="shared" si="15"/>
        <v>0.14556924913206956</v>
      </c>
      <c r="K124" s="2">
        <f t="shared" si="15"/>
        <v>1.4361723642958468E-2</v>
      </c>
      <c r="L124" s="2">
        <f t="shared" si="12"/>
        <v>275.89940888331068</v>
      </c>
      <c r="M124" s="2">
        <v>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15"/>
        <v>0.17925352112676063</v>
      </c>
      <c r="H125" s="2">
        <f t="shared" si="15"/>
        <v>0.25919093655569109</v>
      </c>
      <c r="I125" s="2">
        <f t="shared" si="15"/>
        <v>0.3372383262188145</v>
      </c>
      <c r="J125" s="2">
        <f t="shared" si="15"/>
        <v>0.15309840600028318</v>
      </c>
      <c r="K125" s="2">
        <f t="shared" si="15"/>
        <v>1.5048853884788209E-2</v>
      </c>
      <c r="L125" s="2">
        <f t="shared" si="12"/>
        <v>275.94383004378636</v>
      </c>
      <c r="M125" s="2">
        <v>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15"/>
        <v>0.18792018779342728</v>
      </c>
      <c r="H126" s="2">
        <f t="shared" si="15"/>
        <v>0.27181122787289291</v>
      </c>
      <c r="I126" s="2">
        <f t="shared" si="15"/>
        <v>0.35404503903283641</v>
      </c>
      <c r="J126" s="2">
        <f t="shared" si="15"/>
        <v>0.16101904205132372</v>
      </c>
      <c r="K126" s="2">
        <f t="shared" si="15"/>
        <v>1.5794257941326287E-2</v>
      </c>
      <c r="L126" s="2">
        <f t="shared" si="12"/>
        <v>275.99058975469183</v>
      </c>
      <c r="M126" s="2">
        <v>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15"/>
        <v>0.19689201877934279</v>
      </c>
      <c r="H127" s="2">
        <f t="shared" si="15"/>
        <v>0.28486628395941649</v>
      </c>
      <c r="I127" s="2">
        <f t="shared" si="15"/>
        <v>0.37137733550514834</v>
      </c>
      <c r="J127" s="2">
        <f t="shared" si="15"/>
        <v>0.16907405152619248</v>
      </c>
      <c r="K127" s="2">
        <f t="shared" si="15"/>
        <v>1.6481110139528358E-2</v>
      </c>
      <c r="L127" s="2">
        <f t="shared" si="12"/>
        <v>276.0386907999096</v>
      </c>
      <c r="M127" s="2">
        <v>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15"/>
        <v>0.20641314553990617</v>
      </c>
      <c r="H128" s="2">
        <f t="shared" si="15"/>
        <v>0.29873049561884224</v>
      </c>
      <c r="I128" s="2">
        <f t="shared" si="15"/>
        <v>0.38982909989531839</v>
      </c>
      <c r="J128" s="2">
        <f t="shared" si="15"/>
        <v>0.1777252416617118</v>
      </c>
      <c r="K128" s="2">
        <f t="shared" si="15"/>
        <v>1.7320242267696538E-2</v>
      </c>
      <c r="L128" s="2">
        <f t="shared" si="12"/>
        <v>276.09001822498345</v>
      </c>
      <c r="M128" s="2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15"/>
        <v>0.21697183098591555</v>
      </c>
      <c r="H129" s="2">
        <f t="shared" si="15"/>
        <v>0.31415281054891597</v>
      </c>
      <c r="I129" s="2">
        <f t="shared" si="15"/>
        <v>0.41058718394974597</v>
      </c>
      <c r="J129" s="2">
        <f t="shared" si="15"/>
        <v>0.18787752166719446</v>
      </c>
      <c r="K129" s="2">
        <f t="shared" si="15"/>
        <v>1.8627323696708151E-2</v>
      </c>
      <c r="L129" s="2">
        <f t="shared" si="12"/>
        <v>276.14821667084846</v>
      </c>
      <c r="M129" s="2"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15"/>
        <v>0.22820187793427235</v>
      </c>
      <c r="H130" s="2">
        <f t="shared" si="15"/>
        <v>0.33056556207926358</v>
      </c>
      <c r="I130" s="2">
        <f t="shared" si="15"/>
        <v>0.43271922237473287</v>
      </c>
      <c r="J130" s="2">
        <f t="shared" si="15"/>
        <v>0.19874091364546542</v>
      </c>
      <c r="K130" s="2">
        <f t="shared" si="15"/>
        <v>1.9936540583027323E-2</v>
      </c>
      <c r="L130" s="2">
        <f t="shared" si="12"/>
        <v>276.21016411661674</v>
      </c>
      <c r="M130" s="2"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15"/>
        <v>0.23882159624413152</v>
      </c>
      <c r="H131" s="2">
        <f t="shared" si="15"/>
        <v>0.34599419450326874</v>
      </c>
      <c r="I131" s="2">
        <f t="shared" si="15"/>
        <v>0.45305184353103534</v>
      </c>
      <c r="J131" s="2">
        <f t="shared" si="15"/>
        <v>0.20781000527275781</v>
      </c>
      <c r="K131" s="2">
        <f t="shared" si="15"/>
        <v>2.0261137196718296E-2</v>
      </c>
      <c r="L131" s="2">
        <f t="shared" si="12"/>
        <v>276.26593877674793</v>
      </c>
      <c r="M131" s="2"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15"/>
        <v>0.25029577464788738</v>
      </c>
      <c r="H132" s="2">
        <f t="shared" si="15"/>
        <v>0.36269493628877814</v>
      </c>
      <c r="I132" s="2">
        <f t="shared" si="15"/>
        <v>0.47521483410831011</v>
      </c>
      <c r="J132" s="2">
        <f t="shared" si="15"/>
        <v>0.21800420069555382</v>
      </c>
      <c r="K132" s="2">
        <f t="shared" si="15"/>
        <v>2.1115291990265933E-2</v>
      </c>
      <c r="L132" s="2">
        <f t="shared" si="12"/>
        <v>276.32732503773082</v>
      </c>
      <c r="M132" s="2">
        <v>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15"/>
        <v>0.26195305164319255</v>
      </c>
      <c r="H133" s="2">
        <f t="shared" si="15"/>
        <v>0.37963142397513761</v>
      </c>
      <c r="I133" s="2">
        <f t="shared" si="15"/>
        <v>0.49753104360124145</v>
      </c>
      <c r="J133" s="2">
        <f t="shared" si="15"/>
        <v>0.22796814645897281</v>
      </c>
      <c r="K133" s="2">
        <f t="shared" si="15"/>
        <v>2.1774208131115622E-2</v>
      </c>
      <c r="L133" s="2">
        <f t="shared" si="12"/>
        <v>276.38885787380968</v>
      </c>
      <c r="M133" s="2">
        <v>0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15"/>
        <v>0.27379342723004702</v>
      </c>
      <c r="H134" s="2">
        <f t="shared" si="15"/>
        <v>0.39680300901832533</v>
      </c>
      <c r="I134" s="2">
        <f t="shared" si="15"/>
        <v>0.51999841541117608</v>
      </c>
      <c r="J134" s="2">
        <f t="shared" si="15"/>
        <v>0.23771499600218349</v>
      </c>
      <c r="K134" s="2">
        <f t="shared" si="15"/>
        <v>2.2314706043143024E-2</v>
      </c>
      <c r="L134" s="2">
        <f t="shared" si="12"/>
        <v>276.45062455370487</v>
      </c>
      <c r="M134" s="2">
        <v>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16">G134*(1-G$5)+G$4*$F134*$L$4/1000</f>
        <v>0.285755868544601</v>
      </c>
      <c r="H135" s="2">
        <f t="shared" si="16"/>
        <v>0.41411514794486831</v>
      </c>
      <c r="I135" s="2">
        <f t="shared" si="16"/>
        <v>0.54246468580261031</v>
      </c>
      <c r="J135" s="2">
        <f t="shared" si="16"/>
        <v>0.24713978045770851</v>
      </c>
      <c r="K135" s="2">
        <f t="shared" si="16"/>
        <v>2.273643131191333E-2</v>
      </c>
      <c r="L135" s="2">
        <f t="shared" ref="L135:L198" si="17">SUM(G135:K135,L$5)</f>
        <v>276.51221191406171</v>
      </c>
      <c r="M135" s="2">
        <v>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16"/>
        <v>0.29857276995305171</v>
      </c>
      <c r="H136" s="2">
        <f t="shared" si="16"/>
        <v>0.43269421465021124</v>
      </c>
      <c r="I136" s="2">
        <f t="shared" si="16"/>
        <v>0.56673268646087027</v>
      </c>
      <c r="J136" s="2">
        <f t="shared" si="16"/>
        <v>0.25766934909570688</v>
      </c>
      <c r="K136" s="2">
        <f t="shared" si="16"/>
        <v>2.364949761270323E-2</v>
      </c>
      <c r="L136" s="2">
        <f t="shared" si="17"/>
        <v>276.57931851777255</v>
      </c>
      <c r="M136" s="2">
        <v>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16"/>
        <v>0.3129765258215963</v>
      </c>
      <c r="H137" s="2">
        <f t="shared" si="16"/>
        <v>0.45366348434153453</v>
      </c>
      <c r="I137" s="2">
        <f t="shared" si="16"/>
        <v>0.59458105035403874</v>
      </c>
      <c r="J137" s="2">
        <f t="shared" si="16"/>
        <v>0.27064903977334032</v>
      </c>
      <c r="K137" s="2">
        <f t="shared" si="16"/>
        <v>2.5423957595478011E-2</v>
      </c>
      <c r="L137" s="2">
        <f t="shared" si="17"/>
        <v>276.65729405788596</v>
      </c>
      <c r="M137" s="2">
        <v>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16"/>
        <v>0.32780751173708927</v>
      </c>
      <c r="H138" s="2">
        <f t="shared" si="16"/>
        <v>0.47523234394027247</v>
      </c>
      <c r="I138" s="2">
        <f t="shared" si="16"/>
        <v>0.62310725954773727</v>
      </c>
      <c r="J138" s="2">
        <f t="shared" si="16"/>
        <v>0.28370883777295586</v>
      </c>
      <c r="K138" s="2">
        <f t="shared" si="16"/>
        <v>2.6828860477116648E-2</v>
      </c>
      <c r="L138" s="2">
        <f t="shared" si="17"/>
        <v>276.73668481347516</v>
      </c>
      <c r="M138" s="2">
        <v>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16"/>
        <v>0.34343192488262919</v>
      </c>
      <c r="H139" s="2">
        <f t="shared" si="16"/>
        <v>0.49796252423835252</v>
      </c>
      <c r="I139" s="2">
        <f t="shared" si="16"/>
        <v>0.6532036240355622</v>
      </c>
      <c r="J139" s="2">
        <f t="shared" si="16"/>
        <v>0.29754839216720708</v>
      </c>
      <c r="K139" s="2">
        <f t="shared" si="16"/>
        <v>2.8291305787246764E-2</v>
      </c>
      <c r="L139" s="2">
        <f t="shared" si="17"/>
        <v>276.82043777111102</v>
      </c>
      <c r="M139" s="2">
        <v>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16"/>
        <v>0.36003286384976535</v>
      </c>
      <c r="H140" s="2">
        <f t="shared" si="16"/>
        <v>0.522132520548653</v>
      </c>
      <c r="I140" s="2">
        <f t="shared" si="16"/>
        <v>0.68529977245145057</v>
      </c>
      <c r="J140" s="2">
        <f t="shared" si="16"/>
        <v>0.31247527060076574</v>
      </c>
      <c r="K140" s="2">
        <f t="shared" si="16"/>
        <v>2.9929497414913818E-2</v>
      </c>
      <c r="L140" s="2">
        <f t="shared" si="17"/>
        <v>276.90986992486557</v>
      </c>
      <c r="M140" s="2">
        <v>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16"/>
        <v>0.37681690140845081</v>
      </c>
      <c r="H141" s="2">
        <f t="shared" si="16"/>
        <v>0.54651771461727938</v>
      </c>
      <c r="I141" s="2">
        <f t="shared" si="16"/>
        <v>0.71741581082066197</v>
      </c>
      <c r="J141" s="2">
        <f t="shared" si="16"/>
        <v>0.3269015360734111</v>
      </c>
      <c r="K141" s="2">
        <f t="shared" si="16"/>
        <v>3.1063955934000964E-2</v>
      </c>
      <c r="L141" s="2">
        <f t="shared" si="17"/>
        <v>276.9987159188538</v>
      </c>
      <c r="M141" s="2">
        <v>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16"/>
        <v>0.39372300469483579</v>
      </c>
      <c r="H142" s="2">
        <f t="shared" si="16"/>
        <v>0.57102361771514898</v>
      </c>
      <c r="I142" s="2">
        <f t="shared" si="16"/>
        <v>0.7494012374262089</v>
      </c>
      <c r="J142" s="2">
        <f t="shared" si="16"/>
        <v>0.34073841613772682</v>
      </c>
      <c r="K142" s="2">
        <f t="shared" si="16"/>
        <v>3.1845936521614535E-2</v>
      </c>
      <c r="L142" s="2">
        <f t="shared" si="17"/>
        <v>277.08673221249552</v>
      </c>
      <c r="M142" s="2">
        <v>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16"/>
        <v>0.41087323943661985</v>
      </c>
      <c r="H143" s="2">
        <f t="shared" si="16"/>
        <v>0.59583769119534347</v>
      </c>
      <c r="I143" s="2">
        <f t="shared" si="16"/>
        <v>0.78155827490319474</v>
      </c>
      <c r="J143" s="2">
        <f t="shared" si="16"/>
        <v>0.35425432231318615</v>
      </c>
      <c r="K143" s="2">
        <f t="shared" si="16"/>
        <v>3.2508025150532305E-2</v>
      </c>
      <c r="L143" s="2">
        <f t="shared" si="17"/>
        <v>277.17503155299886</v>
      </c>
      <c r="M143" s="2">
        <v>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16"/>
        <v>0.42887793427230059</v>
      </c>
      <c r="H144" s="2">
        <f t="shared" si="16"/>
        <v>0.62189805440807699</v>
      </c>
      <c r="I144" s="2">
        <f t="shared" si="16"/>
        <v>0.81538696720264869</v>
      </c>
      <c r="J144" s="2">
        <f t="shared" si="16"/>
        <v>0.36864129974915194</v>
      </c>
      <c r="K144" s="2">
        <f t="shared" si="16"/>
        <v>3.3566879198723198E-2</v>
      </c>
      <c r="L144" s="2">
        <f t="shared" si="17"/>
        <v>277.26837113483089</v>
      </c>
      <c r="M144" s="2">
        <v>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16"/>
        <v>0.4488356807511738</v>
      </c>
      <c r="H145" s="2">
        <f t="shared" si="16"/>
        <v>0.6508914196181026</v>
      </c>
      <c r="I145" s="2">
        <f t="shared" si="16"/>
        <v>0.85356910169608524</v>
      </c>
      <c r="J145" s="2">
        <f t="shared" si="16"/>
        <v>0.38596226293937108</v>
      </c>
      <c r="K145" s="2">
        <f t="shared" si="16"/>
        <v>3.5711454060952191E-2</v>
      </c>
      <c r="L145" s="2">
        <f t="shared" si="17"/>
        <v>277.37496991906568</v>
      </c>
      <c r="M145" s="2">
        <v>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16"/>
        <v>0.46879342723004702</v>
      </c>
      <c r="H146" s="2">
        <f t="shared" si="16"/>
        <v>0.67980502321354963</v>
      </c>
      <c r="I146" s="2">
        <f t="shared" si="16"/>
        <v>0.89123873206400628</v>
      </c>
      <c r="J146" s="2">
        <f t="shared" si="16"/>
        <v>0.40229373395712759</v>
      </c>
      <c r="K146" s="2">
        <f t="shared" si="16"/>
        <v>3.7012204466943074E-2</v>
      </c>
      <c r="L146" s="2">
        <f t="shared" si="17"/>
        <v>277.47914312093167</v>
      </c>
      <c r="M146" s="2">
        <v>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16"/>
        <v>0.49052112676056348</v>
      </c>
      <c r="H147" s="2">
        <f t="shared" si="16"/>
        <v>0.71136208931584044</v>
      </c>
      <c r="I147" s="2">
        <f t="shared" si="16"/>
        <v>0.93275954496417235</v>
      </c>
      <c r="J147" s="2">
        <f t="shared" si="16"/>
        <v>0.42109599524795899</v>
      </c>
      <c r="K147" s="2">
        <f t="shared" si="16"/>
        <v>3.9162651816228036E-2</v>
      </c>
      <c r="L147" s="2">
        <f t="shared" si="17"/>
        <v>277.59490140810476</v>
      </c>
      <c r="M147" s="2">
        <v>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16"/>
        <v>0.51322535211267617</v>
      </c>
      <c r="H148" s="2">
        <f t="shared" si="16"/>
        <v>0.7443346884035853</v>
      </c>
      <c r="I148" s="2">
        <f t="shared" si="16"/>
        <v>0.97612679580950323</v>
      </c>
      <c r="J148" s="2">
        <f t="shared" si="16"/>
        <v>0.44070207673512651</v>
      </c>
      <c r="K148" s="2">
        <f t="shared" si="16"/>
        <v>4.1218137774587327E-2</v>
      </c>
      <c r="L148" s="2">
        <f t="shared" si="17"/>
        <v>277.7156070508355</v>
      </c>
      <c r="M148" s="2">
        <v>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16"/>
        <v>0.53605164319248833</v>
      </c>
      <c r="H149" s="2">
        <f t="shared" si="16"/>
        <v>0.77740437231260717</v>
      </c>
      <c r="I149" s="2">
        <f t="shared" si="16"/>
        <v>1.0192124141877026</v>
      </c>
      <c r="J149" s="2">
        <f t="shared" si="16"/>
        <v>0.45942286620964456</v>
      </c>
      <c r="K149" s="2">
        <f t="shared" si="16"/>
        <v>4.2558749742556051E-2</v>
      </c>
      <c r="L149" s="2">
        <f t="shared" si="17"/>
        <v>277.83465004564499</v>
      </c>
      <c r="M149" s="2">
        <v>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16"/>
        <v>0.55863380281690145</v>
      </c>
      <c r="H150" s="2">
        <f t="shared" si="16"/>
        <v>0.81000749367796976</v>
      </c>
      <c r="I150" s="2">
        <f t="shared" si="16"/>
        <v>1.0611187718924975</v>
      </c>
      <c r="J150" s="2">
        <f t="shared" si="16"/>
        <v>0.47660471226885354</v>
      </c>
      <c r="K150" s="2">
        <f t="shared" si="16"/>
        <v>4.3184078576676735E-2</v>
      </c>
      <c r="L150" s="2">
        <f t="shared" si="17"/>
        <v>277.94954885923289</v>
      </c>
      <c r="M150" s="2">
        <v>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18">G150*(1-G$5)+G$4*$F150*$L$4/1000</f>
        <v>0.58200938967136151</v>
      </c>
      <c r="H151" s="2">
        <f t="shared" si="18"/>
        <v>0.8437415801586361</v>
      </c>
      <c r="I151" s="2">
        <f t="shared" si="18"/>
        <v>1.1044156882972804</v>
      </c>
      <c r="J151" s="2">
        <f t="shared" si="18"/>
        <v>0.49433083507617448</v>
      </c>
      <c r="K151" s="2">
        <f t="shared" si="18"/>
        <v>4.4173688325470931E-2</v>
      </c>
      <c r="L151" s="2">
        <f t="shared" si="17"/>
        <v>278.06867118152894</v>
      </c>
      <c r="M151" s="2">
        <v>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18"/>
        <v>0.60678873239436626</v>
      </c>
      <c r="H152" s="2">
        <f t="shared" si="18"/>
        <v>0.879542487571909</v>
      </c>
      <c r="I152" s="2">
        <f t="shared" si="18"/>
        <v>1.1505868458845767</v>
      </c>
      <c r="J152" s="2">
        <f t="shared" si="18"/>
        <v>0.51374385073230278</v>
      </c>
      <c r="K152" s="2">
        <f t="shared" si="18"/>
        <v>4.5853729185837903E-2</v>
      </c>
      <c r="L152" s="2">
        <f t="shared" si="17"/>
        <v>278.19651564576901</v>
      </c>
      <c r="M152" s="2">
        <v>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18"/>
        <v>0.63236150234741795</v>
      </c>
      <c r="H153" s="2">
        <f t="shared" si="18"/>
        <v>0.91646556289545589</v>
      </c>
      <c r="I153" s="2">
        <f t="shared" si="18"/>
        <v>1.1980913174011516</v>
      </c>
      <c r="J153" s="2">
        <f t="shared" si="18"/>
        <v>0.53357368343194445</v>
      </c>
      <c r="K153" s="2">
        <f t="shared" si="18"/>
        <v>4.7483054115718112E-2</v>
      </c>
      <c r="L153" s="2">
        <f t="shared" si="17"/>
        <v>278.3279751201917</v>
      </c>
      <c r="M153" s="2">
        <v>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18"/>
        <v>0.65921596244131464</v>
      </c>
      <c r="H154" s="2">
        <f t="shared" si="18"/>
        <v>0.95525889272072351</v>
      </c>
      <c r="I154" s="2">
        <f t="shared" si="18"/>
        <v>1.2481130842205315</v>
      </c>
      <c r="J154" s="2">
        <f t="shared" si="18"/>
        <v>0.55473548886396618</v>
      </c>
      <c r="K154" s="2">
        <f t="shared" si="18"/>
        <v>4.9457205133282348E-2</v>
      </c>
      <c r="L154" s="2">
        <f t="shared" si="17"/>
        <v>278.46678063337981</v>
      </c>
      <c r="M154" s="2">
        <v>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18"/>
        <v>0.68759624413145548</v>
      </c>
      <c r="H155" s="2">
        <f t="shared" si="18"/>
        <v>0.99629291877611803</v>
      </c>
      <c r="I155" s="2">
        <f t="shared" si="18"/>
        <v>1.3012192966218985</v>
      </c>
      <c r="J155" s="2">
        <f t="shared" si="18"/>
        <v>0.57762265918177114</v>
      </c>
      <c r="K155" s="2">
        <f t="shared" si="18"/>
        <v>5.1828297172525739E-2</v>
      </c>
      <c r="L155" s="2">
        <f t="shared" si="17"/>
        <v>278.61455941588378</v>
      </c>
      <c r="M155" s="2">
        <v>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18"/>
        <v>0.71853990610328644</v>
      </c>
      <c r="H156" s="2">
        <f t="shared" si="18"/>
        <v>1.0411577209707703</v>
      </c>
      <c r="I156" s="2">
        <f t="shared" si="18"/>
        <v>1.3599225438872722</v>
      </c>
      <c r="J156" s="2">
        <f t="shared" si="18"/>
        <v>0.60413193487805061</v>
      </c>
      <c r="K156" s="2">
        <f t="shared" si="18"/>
        <v>5.5238268177242901E-2</v>
      </c>
      <c r="L156" s="2">
        <f t="shared" si="17"/>
        <v>278.77899037401664</v>
      </c>
      <c r="M156" s="2">
        <v>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18"/>
        <v>0.75113145539906112</v>
      </c>
      <c r="H157" s="2">
        <f t="shared" si="18"/>
        <v>1.0884343100207579</v>
      </c>
      <c r="I157" s="2">
        <f t="shared" si="18"/>
        <v>1.4218941780407381</v>
      </c>
      <c r="J157" s="2">
        <f t="shared" si="18"/>
        <v>0.63229583307962434</v>
      </c>
      <c r="K157" s="2">
        <f t="shared" si="18"/>
        <v>5.8574125774137772E-2</v>
      </c>
      <c r="L157" s="2">
        <f t="shared" si="17"/>
        <v>278.95232990231432</v>
      </c>
      <c r="M157" s="2">
        <v>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18"/>
        <v>0.7848215962441315</v>
      </c>
      <c r="H158" s="2">
        <f t="shared" si="18"/>
        <v>1.1372709806057952</v>
      </c>
      <c r="I158" s="2">
        <f t="shared" si="18"/>
        <v>1.4857382161044315</v>
      </c>
      <c r="J158" s="2">
        <f t="shared" si="18"/>
        <v>0.66096349237648888</v>
      </c>
      <c r="K158" s="2">
        <f t="shared" si="18"/>
        <v>6.1442496105625036E-2</v>
      </c>
      <c r="L158" s="2">
        <f t="shared" si="17"/>
        <v>279.13023678143645</v>
      </c>
      <c r="M158" s="2">
        <v>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18"/>
        <v>0.81936619718309867</v>
      </c>
      <c r="H159" s="2">
        <f t="shared" si="18"/>
        <v>1.1872878540404739</v>
      </c>
      <c r="I159" s="2">
        <f t="shared" si="18"/>
        <v>1.5508285865527209</v>
      </c>
      <c r="J159" s="2">
        <f t="shared" si="18"/>
        <v>0.68963665091294679</v>
      </c>
      <c r="K159" s="2">
        <f t="shared" si="18"/>
        <v>6.3839527650387307E-2</v>
      </c>
      <c r="L159" s="2">
        <f t="shared" si="17"/>
        <v>279.31095881633962</v>
      </c>
      <c r="M159" s="2">
        <v>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18"/>
        <v>0.85702347417840385</v>
      </c>
      <c r="H160" s="2">
        <f t="shared" si="18"/>
        <v>1.2419558619552227</v>
      </c>
      <c r="I160" s="2">
        <f t="shared" si="18"/>
        <v>1.6227072457907346</v>
      </c>
      <c r="J160" s="2">
        <f t="shared" si="18"/>
        <v>0.72265771753942387</v>
      </c>
      <c r="K160" s="2">
        <f t="shared" si="18"/>
        <v>6.7687766971767052E-2</v>
      </c>
      <c r="L160" s="2">
        <f t="shared" si="17"/>
        <v>279.51203206643555</v>
      </c>
      <c r="M160" s="2">
        <v>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18"/>
        <v>0.89510798122065738</v>
      </c>
      <c r="H161" s="2">
        <f t="shared" si="18"/>
        <v>1.29713075354096</v>
      </c>
      <c r="I161" s="2">
        <f t="shared" si="18"/>
        <v>1.6946727485869379</v>
      </c>
      <c r="J161" s="2">
        <f t="shared" si="18"/>
        <v>0.75461399068710311</v>
      </c>
      <c r="K161" s="2">
        <f t="shared" si="18"/>
        <v>7.0350480603748197E-2</v>
      </c>
      <c r="L161" s="2">
        <f t="shared" si="17"/>
        <v>279.71187595463942</v>
      </c>
      <c r="M161" s="2">
        <v>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18"/>
        <v>0.93557276995305172</v>
      </c>
      <c r="H162" s="2">
        <f t="shared" si="18"/>
        <v>1.3558158291812317</v>
      </c>
      <c r="I162" s="2">
        <f t="shared" si="18"/>
        <v>1.7715314410106953</v>
      </c>
      <c r="J162" s="2">
        <f t="shared" si="18"/>
        <v>0.7893221672044729</v>
      </c>
      <c r="K162" s="2">
        <f t="shared" si="18"/>
        <v>7.3796483975072491E-2</v>
      </c>
      <c r="L162" s="2">
        <f t="shared" si="17"/>
        <v>279.92603869132455</v>
      </c>
      <c r="M162" s="2">
        <v>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18"/>
        <v>0.97872300469483575</v>
      </c>
      <c r="H163" s="2">
        <f t="shared" si="18"/>
        <v>1.4184709158228264</v>
      </c>
      <c r="I163" s="2">
        <f t="shared" si="18"/>
        <v>1.8539688173660345</v>
      </c>
      <c r="J163" s="2">
        <f t="shared" si="18"/>
        <v>0.82721189396370165</v>
      </c>
      <c r="K163" s="2">
        <f t="shared" si="18"/>
        <v>7.7952318372784296E-2</v>
      </c>
      <c r="L163" s="2">
        <f t="shared" si="17"/>
        <v>280.1563269502202</v>
      </c>
      <c r="M163" s="2">
        <v>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18"/>
        <v>1.0265727699530518</v>
      </c>
      <c r="H164" s="2">
        <f t="shared" si="18"/>
        <v>1.4881836833960742</v>
      </c>
      <c r="I164" s="2">
        <f t="shared" si="18"/>
        <v>1.946867743600192</v>
      </c>
      <c r="J164" s="2">
        <f t="shared" si="18"/>
        <v>0.87197465843842381</v>
      </c>
      <c r="K164" s="2">
        <f t="shared" si="18"/>
        <v>8.40879828258633E-2</v>
      </c>
      <c r="L164" s="2">
        <f t="shared" si="17"/>
        <v>280.41768683821363</v>
      </c>
      <c r="M164" s="2">
        <v>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18"/>
        <v>1.0723474178403758</v>
      </c>
      <c r="H165" s="2">
        <f t="shared" si="18"/>
        <v>1.5545121807984437</v>
      </c>
      <c r="I165" s="2">
        <f t="shared" si="18"/>
        <v>2.0334117420094064</v>
      </c>
      <c r="J165" s="2">
        <f t="shared" si="18"/>
        <v>0.9101896565777019</v>
      </c>
      <c r="K165" s="2">
        <f t="shared" si="18"/>
        <v>8.6213207302909253E-2</v>
      </c>
      <c r="L165" s="2">
        <f t="shared" si="17"/>
        <v>280.65667420452883</v>
      </c>
      <c r="M165" s="2">
        <v>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18"/>
        <v>1.1202582159624415</v>
      </c>
      <c r="H166" s="2">
        <f t="shared" si="18"/>
        <v>1.6239445914977995</v>
      </c>
      <c r="I166" s="2">
        <f t="shared" si="18"/>
        <v>2.1240523095320381</v>
      </c>
      <c r="J166" s="2">
        <f t="shared" si="18"/>
        <v>0.9503295332363485</v>
      </c>
      <c r="K166" s="2">
        <f t="shared" si="18"/>
        <v>8.9145413595272283E-2</v>
      </c>
      <c r="L166" s="2">
        <f t="shared" si="17"/>
        <v>280.90773006382392</v>
      </c>
      <c r="M166" s="2">
        <v>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19">G166*(1-G$5)+G$4*$F166*$L$4/1000</f>
        <v>1.1702441314553993</v>
      </c>
      <c r="H167" s="2">
        <f t="shared" si="19"/>
        <v>1.6963784798222412</v>
      </c>
      <c r="I167" s="2">
        <f t="shared" si="19"/>
        <v>2.2185842247525884</v>
      </c>
      <c r="J167" s="2">
        <f t="shared" si="19"/>
        <v>0.99216695526407217</v>
      </c>
      <c r="K167" s="2">
        <f t="shared" si="19"/>
        <v>9.2520130743648177E-2</v>
      </c>
      <c r="L167" s="2">
        <f t="shared" si="17"/>
        <v>281.16989392203794</v>
      </c>
      <c r="M167" s="2">
        <v>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19"/>
        <v>1.221267605633803</v>
      </c>
      <c r="H168" s="2">
        <f t="shared" si="19"/>
        <v>1.7702093444856244</v>
      </c>
      <c r="I168" s="2">
        <f t="shared" si="19"/>
        <v>2.3144012649952499</v>
      </c>
      <c r="J168" s="2">
        <f t="shared" si="19"/>
        <v>1.0336096420664542</v>
      </c>
      <c r="K168" s="2">
        <f t="shared" si="19"/>
        <v>9.5365122227723836E-2</v>
      </c>
      <c r="L168" s="2">
        <f t="shared" si="17"/>
        <v>281.43485297940884</v>
      </c>
      <c r="M168" s="2">
        <v>0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19"/>
        <v>1.2749154929577466</v>
      </c>
      <c r="H169" s="2">
        <f t="shared" si="19"/>
        <v>1.8478746569182622</v>
      </c>
      <c r="I169" s="2">
        <f t="shared" si="19"/>
        <v>2.4153922838068533</v>
      </c>
      <c r="J169" s="2">
        <f t="shared" si="19"/>
        <v>1.0777317868184166</v>
      </c>
      <c r="K169" s="2">
        <f t="shared" si="19"/>
        <v>9.910947613216009E-2</v>
      </c>
      <c r="L169" s="2">
        <f t="shared" si="17"/>
        <v>281.71502369663347</v>
      </c>
      <c r="M169" s="2">
        <v>0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19"/>
        <v>1.3324694835680753</v>
      </c>
      <c r="H170" s="2">
        <f t="shared" si="19"/>
        <v>1.9313356994256092</v>
      </c>
      <c r="I170" s="2">
        <f t="shared" si="19"/>
        <v>2.5246427624378618</v>
      </c>
      <c r="J170" s="2">
        <f t="shared" si="19"/>
        <v>1.1268451092435212</v>
      </c>
      <c r="K170" s="2">
        <f t="shared" si="19"/>
        <v>0.10438523641169614</v>
      </c>
      <c r="L170" s="2">
        <f t="shared" si="17"/>
        <v>282.01967829108679</v>
      </c>
      <c r="M170" s="2">
        <v>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19"/>
        <v>1.3843474178403756</v>
      </c>
      <c r="H171" s="2">
        <f t="shared" si="19"/>
        <v>2.0058347437433817</v>
      </c>
      <c r="I171" s="2">
        <f t="shared" si="19"/>
        <v>2.6184549828714911</v>
      </c>
      <c r="J171" s="2">
        <f t="shared" si="19"/>
        <v>1.1622372490058914</v>
      </c>
      <c r="K171" s="2">
        <f t="shared" si="19"/>
        <v>0.10321894959143024</v>
      </c>
      <c r="L171" s="2">
        <f t="shared" si="17"/>
        <v>282.27409334305258</v>
      </c>
      <c r="M171" s="2">
        <v>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19"/>
        <v>1.435492957746479</v>
      </c>
      <c r="H172" s="2">
        <f t="shared" si="19"/>
        <v>2.079002078399375</v>
      </c>
      <c r="I172" s="2">
        <f t="shared" si="19"/>
        <v>2.7092051810021838</v>
      </c>
      <c r="J172" s="2">
        <f t="shared" si="19"/>
        <v>1.1941990963871632</v>
      </c>
      <c r="K172" s="2">
        <f t="shared" si="19"/>
        <v>0.10194818059523007</v>
      </c>
      <c r="L172" s="2">
        <f t="shared" si="17"/>
        <v>282.51984749413043</v>
      </c>
      <c r="M172" s="2">
        <v>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19"/>
        <v>1.4904835680751174</v>
      </c>
      <c r="H173" s="2">
        <f t="shared" si="19"/>
        <v>2.1578836204878131</v>
      </c>
      <c r="I173" s="2">
        <f t="shared" si="19"/>
        <v>2.80820206281299</v>
      </c>
      <c r="J173" s="2">
        <f t="shared" si="19"/>
        <v>1.2317294301081356</v>
      </c>
      <c r="K173" s="2">
        <f t="shared" si="19"/>
        <v>0.10413516671649567</v>
      </c>
      <c r="L173" s="2">
        <f t="shared" si="17"/>
        <v>282.79243384820057</v>
      </c>
      <c r="M173" s="2">
        <v>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19"/>
        <v>1.5487699530516432</v>
      </c>
      <c r="H174" s="2">
        <f t="shared" si="19"/>
        <v>2.2416185796306625</v>
      </c>
      <c r="I174" s="2">
        <f t="shared" si="19"/>
        <v>2.9139828235603726</v>
      </c>
      <c r="J174" s="2">
        <f t="shared" si="19"/>
        <v>1.2734538020225656</v>
      </c>
      <c r="K174" s="2">
        <f t="shared" si="19"/>
        <v>0.1079968521190149</v>
      </c>
      <c r="L174" s="2">
        <f t="shared" si="17"/>
        <v>283.08582201038428</v>
      </c>
      <c r="M174" s="2">
        <v>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19"/>
        <v>1.6058967136150235</v>
      </c>
      <c r="H175" s="2">
        <f t="shared" si="19"/>
        <v>2.3233391438385951</v>
      </c>
      <c r="I175" s="2">
        <f t="shared" si="19"/>
        <v>3.0154892696928255</v>
      </c>
      <c r="J175" s="2">
        <f t="shared" si="19"/>
        <v>1.3105645447965375</v>
      </c>
      <c r="K175" s="2">
        <f t="shared" si="19"/>
        <v>0.10944706393446482</v>
      </c>
      <c r="L175" s="2">
        <f t="shared" si="17"/>
        <v>283.36473673587744</v>
      </c>
      <c r="M175" s="2">
        <v>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19"/>
        <v>1.6550892018779344</v>
      </c>
      <c r="H176" s="2">
        <f t="shared" si="19"/>
        <v>2.3926283195610387</v>
      </c>
      <c r="I176" s="2">
        <f t="shared" si="19"/>
        <v>3.0961027173556288</v>
      </c>
      <c r="J176" s="2">
        <f t="shared" si="19"/>
        <v>1.3302970515441805</v>
      </c>
      <c r="K176" s="2">
        <f t="shared" si="19"/>
        <v>0.10422337547863618</v>
      </c>
      <c r="L176" s="2">
        <f t="shared" si="17"/>
        <v>283.57834066581739</v>
      </c>
      <c r="M176" s="2">
        <v>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19"/>
        <v>1.7119718309859155</v>
      </c>
      <c r="H177" s="2">
        <f t="shared" si="19"/>
        <v>2.4735578646048544</v>
      </c>
      <c r="I177" s="2">
        <f t="shared" si="19"/>
        <v>3.1945636991389357</v>
      </c>
      <c r="J177" s="2">
        <f t="shared" si="19"/>
        <v>1.3636910346118345</v>
      </c>
      <c r="K177" s="2">
        <f t="shared" si="19"/>
        <v>0.10697054123113564</v>
      </c>
      <c r="L177" s="2">
        <f t="shared" si="17"/>
        <v>283.85075497057267</v>
      </c>
      <c r="M177" s="2">
        <v>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19"/>
        <v>1.760981220657277</v>
      </c>
      <c r="H178" s="2">
        <f t="shared" si="19"/>
        <v>2.5421520939941673</v>
      </c>
      <c r="I178" s="2">
        <f t="shared" si="19"/>
        <v>3.27232279529257</v>
      </c>
      <c r="J178" s="2">
        <f t="shared" si="19"/>
        <v>1.3800364793422475</v>
      </c>
      <c r="K178" s="2">
        <f t="shared" si="19"/>
        <v>0.10258044345917008</v>
      </c>
      <c r="L178" s="2">
        <f t="shared" si="17"/>
        <v>284.05807303274543</v>
      </c>
      <c r="M178" s="2">
        <v>0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19"/>
        <v>1.8125539906103287</v>
      </c>
      <c r="H179" s="2">
        <f t="shared" si="19"/>
        <v>2.6145012805793315</v>
      </c>
      <c r="I179" s="2">
        <f t="shared" si="19"/>
        <v>3.3553480201207977</v>
      </c>
      <c r="J179" s="2">
        <f t="shared" si="19"/>
        <v>1.4003777376677067</v>
      </c>
      <c r="K179" s="2">
        <f t="shared" si="19"/>
        <v>0.10188954554725234</v>
      </c>
      <c r="L179" s="2">
        <f t="shared" si="17"/>
        <v>284.28467057452542</v>
      </c>
      <c r="M179" s="2">
        <v>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19"/>
        <v>1.871755868544601</v>
      </c>
      <c r="H180" s="2">
        <f t="shared" si="19"/>
        <v>2.6983885215908772</v>
      </c>
      <c r="I180" s="2">
        <f t="shared" si="19"/>
        <v>3.4560381719692193</v>
      </c>
      <c r="J180" s="2">
        <f t="shared" si="19"/>
        <v>1.434228325357344</v>
      </c>
      <c r="K180" s="2">
        <f t="shared" si="19"/>
        <v>0.10733903938188176</v>
      </c>
      <c r="L180" s="2">
        <f t="shared" si="17"/>
        <v>284.56774992684393</v>
      </c>
      <c r="M180" s="2">
        <v>0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19"/>
        <v>1.9305305164319249</v>
      </c>
      <c r="H181" s="2">
        <f t="shared" si="19"/>
        <v>2.7813877092989121</v>
      </c>
      <c r="I181" s="2">
        <f t="shared" si="19"/>
        <v>3.5543251553920627</v>
      </c>
      <c r="J181" s="2">
        <f t="shared" si="19"/>
        <v>1.4653235391494759</v>
      </c>
      <c r="K181" s="2">
        <f t="shared" si="19"/>
        <v>0.11031568597484689</v>
      </c>
      <c r="L181" s="2">
        <f t="shared" si="17"/>
        <v>284.84188260624722</v>
      </c>
      <c r="M181" s="2">
        <v>0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19"/>
        <v>1.990037558685446</v>
      </c>
      <c r="H182" s="2">
        <f t="shared" si="19"/>
        <v>2.8652853243233127</v>
      </c>
      <c r="I182" s="2">
        <f t="shared" si="19"/>
        <v>3.6530956872899423</v>
      </c>
      <c r="J182" s="2">
        <f t="shared" si="19"/>
        <v>1.496050831840728</v>
      </c>
      <c r="K182" s="2">
        <f t="shared" si="19"/>
        <v>0.11268449367829952</v>
      </c>
      <c r="L182" s="2">
        <f t="shared" si="17"/>
        <v>285.11715389581775</v>
      </c>
      <c r="M182" s="2">
        <v>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20">G182*(1-G$5)+G$4*$F182*$L$4/1000</f>
        <v>2.0500328638497654</v>
      </c>
      <c r="H183" s="2">
        <f t="shared" si="20"/>
        <v>2.9497033082092088</v>
      </c>
      <c r="I183" s="2">
        <f t="shared" si="20"/>
        <v>3.7517423382102733</v>
      </c>
      <c r="J183" s="2">
        <f t="shared" si="20"/>
        <v>1.5259617380388282</v>
      </c>
      <c r="K183" s="2">
        <f t="shared" si="20"/>
        <v>0.11449683503186711</v>
      </c>
      <c r="L183" s="2">
        <f t="shared" si="17"/>
        <v>285.39193708333994</v>
      </c>
      <c r="M183" s="2">
        <v>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20"/>
        <v>2.1148497652582159</v>
      </c>
      <c r="H184" s="2">
        <f t="shared" si="20"/>
        <v>3.0413068960729701</v>
      </c>
      <c r="I184" s="2">
        <f t="shared" si="20"/>
        <v>3.860933437626501</v>
      </c>
      <c r="J184" s="2">
        <f t="shared" si="20"/>
        <v>1.5634362286708627</v>
      </c>
      <c r="K184" s="2">
        <f t="shared" si="20"/>
        <v>0.11930499581646439</v>
      </c>
      <c r="L184" s="2">
        <f t="shared" si="17"/>
        <v>285.69983132344504</v>
      </c>
      <c r="M184" s="2">
        <v>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20"/>
        <v>2.1798497652582158</v>
      </c>
      <c r="H185" s="2">
        <f t="shared" si="20"/>
        <v>3.1329401698684665</v>
      </c>
      <c r="I185" s="2">
        <f t="shared" si="20"/>
        <v>3.9691096110810098</v>
      </c>
      <c r="J185" s="2">
        <f t="shared" si="20"/>
        <v>1.5991220321435056</v>
      </c>
      <c r="K185" s="2">
        <f t="shared" si="20"/>
        <v>0.12236213781957313</v>
      </c>
      <c r="L185" s="2">
        <f t="shared" si="17"/>
        <v>286.00338371617079</v>
      </c>
      <c r="M185" s="2">
        <v>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20"/>
        <v>2.2497323943661969</v>
      </c>
      <c r="H186" s="2">
        <f t="shared" si="20"/>
        <v>3.2318330948771683</v>
      </c>
      <c r="I186" s="2">
        <f t="shared" si="20"/>
        <v>4.0878525566525203</v>
      </c>
      <c r="J186" s="2">
        <f t="shared" si="20"/>
        <v>1.6421588892162458</v>
      </c>
      <c r="K186" s="2">
        <f t="shared" si="20"/>
        <v>0.1279722567201548</v>
      </c>
      <c r="L186" s="2">
        <f t="shared" si="17"/>
        <v>286.3395491918323</v>
      </c>
      <c r="M186" s="2">
        <v>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20"/>
        <v>2.3139999999999996</v>
      </c>
      <c r="H187" s="2">
        <f t="shared" si="20"/>
        <v>3.3218154648397449</v>
      </c>
      <c r="I187" s="2">
        <f t="shared" si="20"/>
        <v>4.1911800650307578</v>
      </c>
      <c r="J187" s="2">
        <f t="shared" si="20"/>
        <v>1.6719390638803255</v>
      </c>
      <c r="K187" s="2">
        <f t="shared" si="20"/>
        <v>0.12705571701169985</v>
      </c>
      <c r="L187" s="2">
        <f t="shared" si="17"/>
        <v>286.62599031076252</v>
      </c>
      <c r="M187" s="2">
        <v>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20"/>
        <v>2.371370892018779</v>
      </c>
      <c r="H188" s="2">
        <f t="shared" si="20"/>
        <v>3.4009399619736334</v>
      </c>
      <c r="I188" s="2">
        <f t="shared" si="20"/>
        <v>4.2761441221306207</v>
      </c>
      <c r="J188" s="2">
        <f t="shared" si="20"/>
        <v>1.6867550799922717</v>
      </c>
      <c r="K188" s="2">
        <f t="shared" si="20"/>
        <v>0.12119464325842901</v>
      </c>
      <c r="L188" s="2">
        <f t="shared" si="17"/>
        <v>286.85640469937374</v>
      </c>
      <c r="M188" s="2">
        <v>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20"/>
        <v>2.4230657276995302</v>
      </c>
      <c r="H189" s="2">
        <f t="shared" si="20"/>
        <v>3.4711143908839301</v>
      </c>
      <c r="I189" s="2">
        <f t="shared" si="20"/>
        <v>4.3459959083408819</v>
      </c>
      <c r="J189" s="2">
        <f t="shared" si="20"/>
        <v>1.6898092107254004</v>
      </c>
      <c r="K189" s="2">
        <f t="shared" si="20"/>
        <v>0.11327352514513464</v>
      </c>
      <c r="L189" s="2">
        <f t="shared" si="17"/>
        <v>287.04325876279489</v>
      </c>
      <c r="M189" s="2">
        <v>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20"/>
        <v>2.4775680751173708</v>
      </c>
      <c r="H190" s="2">
        <f t="shared" si="20"/>
        <v>3.5454150166684091</v>
      </c>
      <c r="I190" s="2">
        <f t="shared" si="20"/>
        <v>4.421820898977038</v>
      </c>
      <c r="J190" s="2">
        <f t="shared" si="20"/>
        <v>1.698087929604353</v>
      </c>
      <c r="K190" s="2">
        <f t="shared" si="20"/>
        <v>0.11062874856336206</v>
      </c>
      <c r="L190" s="2">
        <f t="shared" si="17"/>
        <v>287.25352066893055</v>
      </c>
      <c r="M190" s="2">
        <v>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20"/>
        <v>2.5369530516431924</v>
      </c>
      <c r="H191" s="2">
        <f t="shared" si="20"/>
        <v>3.6270229762990089</v>
      </c>
      <c r="I191" s="2">
        <f t="shared" si="20"/>
        <v>4.5086468992310511</v>
      </c>
      <c r="J191" s="2">
        <f t="shared" si="20"/>
        <v>1.7152833826623444</v>
      </c>
      <c r="K191" s="2">
        <f t="shared" si="20"/>
        <v>0.11278047902302797</v>
      </c>
      <c r="L191" s="2">
        <f t="shared" si="17"/>
        <v>287.50068678885862</v>
      </c>
      <c r="M191" s="2">
        <v>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20"/>
        <v>2.5996338028169013</v>
      </c>
      <c r="H192" s="2">
        <f t="shared" si="20"/>
        <v>3.713476852527843</v>
      </c>
      <c r="I192" s="2">
        <f t="shared" si="20"/>
        <v>4.6024201434899314</v>
      </c>
      <c r="J192" s="2">
        <f t="shared" si="20"/>
        <v>1.7378345417161556</v>
      </c>
      <c r="K192" s="2">
        <f t="shared" si="20"/>
        <v>0.11662078078585852</v>
      </c>
      <c r="L192" s="2">
        <f t="shared" si="17"/>
        <v>287.76998612133667</v>
      </c>
      <c r="M192" s="2">
        <v>0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20"/>
        <v>2.6686009389671361</v>
      </c>
      <c r="H193" s="2">
        <f t="shared" si="20"/>
        <v>3.8093642530605956</v>
      </c>
      <c r="I193" s="2">
        <f t="shared" si="20"/>
        <v>4.7104088839132627</v>
      </c>
      <c r="J193" s="2">
        <f t="shared" si="20"/>
        <v>1.7711866258287283</v>
      </c>
      <c r="K193" s="2">
        <f t="shared" si="20"/>
        <v>0.12378572229873744</v>
      </c>
      <c r="L193" s="2">
        <f t="shared" si="17"/>
        <v>288.08334642406845</v>
      </c>
      <c r="M193" s="2">
        <v>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20"/>
        <v>2.7423896713615021</v>
      </c>
      <c r="H194" s="2">
        <f t="shared" si="20"/>
        <v>3.9124057048630885</v>
      </c>
      <c r="I194" s="2">
        <f t="shared" si="20"/>
        <v>4.8288166775533963</v>
      </c>
      <c r="J194" s="2">
        <f t="shared" si="20"/>
        <v>1.8119057106995453</v>
      </c>
      <c r="K194" s="2">
        <f t="shared" si="20"/>
        <v>0.13184039918913976</v>
      </c>
      <c r="L194" s="2">
        <f t="shared" si="17"/>
        <v>288.42735816366667</v>
      </c>
      <c r="M194" s="2">
        <v>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20"/>
        <v>2.8120892018779342</v>
      </c>
      <c r="H195" s="2">
        <f t="shared" si="20"/>
        <v>4.008872606738584</v>
      </c>
      <c r="I195" s="2">
        <f t="shared" si="20"/>
        <v>4.9355694011605005</v>
      </c>
      <c r="J195" s="2">
        <f t="shared" si="20"/>
        <v>1.842434792501328</v>
      </c>
      <c r="K195" s="2">
        <f t="shared" si="20"/>
        <v>0.13358026777114429</v>
      </c>
      <c r="L195" s="2">
        <f t="shared" si="17"/>
        <v>288.73254627004951</v>
      </c>
      <c r="M195" s="2">
        <v>0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20"/>
        <v>2.8848403755868546</v>
      </c>
      <c r="H196" s="2">
        <f t="shared" si="20"/>
        <v>4.1097689609634633</v>
      </c>
      <c r="I196" s="2">
        <f t="shared" si="20"/>
        <v>5.0484009610516392</v>
      </c>
      <c r="J196" s="2">
        <f t="shared" si="20"/>
        <v>1.8770883884397165</v>
      </c>
      <c r="K196" s="2">
        <f t="shared" si="20"/>
        <v>0.13698296925037637</v>
      </c>
      <c r="L196" s="2">
        <f t="shared" si="17"/>
        <v>289.05708165529205</v>
      </c>
      <c r="M196" s="2">
        <v>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20"/>
        <v>2.9641220657276994</v>
      </c>
      <c r="H197" s="2">
        <f t="shared" si="20"/>
        <v>4.2204346946579321</v>
      </c>
      <c r="I197" s="2">
        <f t="shared" si="20"/>
        <v>5.175793143623947</v>
      </c>
      <c r="J197" s="2">
        <f t="shared" si="20"/>
        <v>1.9223210188340307</v>
      </c>
      <c r="K197" s="2">
        <f t="shared" si="20"/>
        <v>0.14407028620178391</v>
      </c>
      <c r="L197" s="2">
        <f t="shared" si="17"/>
        <v>289.42674120904542</v>
      </c>
      <c r="M197" s="2">
        <v>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20"/>
        <v>3.0455399061032864</v>
      </c>
      <c r="H198" s="2">
        <f t="shared" si="20"/>
        <v>4.3340823685866887</v>
      </c>
      <c r="I198" s="2">
        <f t="shared" si="20"/>
        <v>5.3067336058234735</v>
      </c>
      <c r="J198" s="2">
        <f t="shared" si="20"/>
        <v>1.9690776324794006</v>
      </c>
      <c r="K198" s="2">
        <f t="shared" si="20"/>
        <v>0.15001215371617657</v>
      </c>
      <c r="L198" s="2">
        <f t="shared" si="17"/>
        <v>289.80544566670903</v>
      </c>
      <c r="M198" s="2">
        <v>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21">G198*(1-G$5)+G$4*$F198*$L$4/1000</f>
        <v>3.1274460093896712</v>
      </c>
      <c r="H199" s="2">
        <f t="shared" si="21"/>
        <v>4.448168568075384</v>
      </c>
      <c r="I199" s="2">
        <f t="shared" si="21"/>
        <v>5.4371183824275091</v>
      </c>
      <c r="J199" s="2">
        <f t="shared" si="21"/>
        <v>2.0141021549193683</v>
      </c>
      <c r="K199" s="2">
        <f t="shared" si="21"/>
        <v>0.15399166539406631</v>
      </c>
      <c r="L199" s="2">
        <f t="shared" ref="L199:L262" si="22">SUM(G199:K199,L$5)</f>
        <v>290.18082678020602</v>
      </c>
      <c r="M199" s="2">
        <v>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21"/>
        <v>3.2123427230046948</v>
      </c>
      <c r="H200" s="2">
        <f t="shared" si="21"/>
        <v>4.5665418519853072</v>
      </c>
      <c r="I200" s="2">
        <f t="shared" si="21"/>
        <v>5.5731145566035076</v>
      </c>
      <c r="J200" s="2">
        <f t="shared" si="21"/>
        <v>2.0623057416518256</v>
      </c>
      <c r="K200" s="2">
        <f t="shared" si="21"/>
        <v>0.15870583072095895</v>
      </c>
      <c r="L200" s="2">
        <f t="shared" si="22"/>
        <v>290.5730107039663</v>
      </c>
      <c r="M200" s="2">
        <v>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21"/>
        <v>3.2967511737089201</v>
      </c>
      <c r="H201" s="2">
        <f t="shared" si="21"/>
        <v>4.683838313742978</v>
      </c>
      <c r="I201" s="2">
        <f t="shared" si="21"/>
        <v>5.7060834284355142</v>
      </c>
      <c r="J201" s="2">
        <f t="shared" si="21"/>
        <v>2.1068166418831882</v>
      </c>
      <c r="K201" s="2">
        <f t="shared" si="21"/>
        <v>0.16118952967221351</v>
      </c>
      <c r="L201" s="2">
        <f t="shared" si="22"/>
        <v>290.9546790874428</v>
      </c>
      <c r="M201" s="2">
        <v>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21"/>
        <v>3.3675492957746478</v>
      </c>
      <c r="H202" s="2">
        <f t="shared" si="21"/>
        <v>4.7798731222911037</v>
      </c>
      <c r="I202" s="2">
        <f t="shared" si="21"/>
        <v>5.8037651627565348</v>
      </c>
      <c r="J202" s="2">
        <f t="shared" si="21"/>
        <v>2.1226110653999561</v>
      </c>
      <c r="K202" s="2">
        <f t="shared" si="21"/>
        <v>0.15222648566757038</v>
      </c>
      <c r="L202" s="2">
        <f t="shared" si="22"/>
        <v>291.2260251318898</v>
      </c>
      <c r="M202" s="2">
        <v>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21"/>
        <v>3.4431079812206571</v>
      </c>
      <c r="H203" s="2">
        <f t="shared" si="21"/>
        <v>4.8829676798714976</v>
      </c>
      <c r="I203" s="2">
        <f t="shared" si="21"/>
        <v>5.9118540625365554</v>
      </c>
      <c r="J203" s="2">
        <f t="shared" si="21"/>
        <v>2.1466581327340513</v>
      </c>
      <c r="K203" s="2">
        <f t="shared" si="21"/>
        <v>0.15045209650538674</v>
      </c>
      <c r="L203" s="2">
        <f t="shared" si="22"/>
        <v>291.53503995286815</v>
      </c>
      <c r="M203" s="2">
        <v>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21"/>
        <v>3.5280657276995302</v>
      </c>
      <c r="H204" s="2">
        <f t="shared" si="21"/>
        <v>5.0002387151382299</v>
      </c>
      <c r="I204" s="2">
        <f t="shared" si="21"/>
        <v>6.0416282767666081</v>
      </c>
      <c r="J204" s="2">
        <f t="shared" si="21"/>
        <v>2.1874065840827313</v>
      </c>
      <c r="K204" s="2">
        <f t="shared" si="21"/>
        <v>0.15660592202461737</v>
      </c>
      <c r="L204" s="2">
        <f t="shared" si="22"/>
        <v>291.9139452257117</v>
      </c>
      <c r="M204" s="2">
        <v>0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21"/>
        <v>3.6177230046948354</v>
      </c>
      <c r="H205" s="2">
        <f t="shared" si="21"/>
        <v>5.1244171812289609</v>
      </c>
      <c r="I205" s="2">
        <f t="shared" si="21"/>
        <v>6.1812286566828059</v>
      </c>
      <c r="J205" s="2">
        <f t="shared" si="21"/>
        <v>2.2348647631985243</v>
      </c>
      <c r="K205" s="2">
        <f t="shared" si="21"/>
        <v>0.16395342935073115</v>
      </c>
      <c r="L205" s="2">
        <f t="shared" si="22"/>
        <v>292.32218703515588</v>
      </c>
      <c r="M205" s="2">
        <v>0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21"/>
        <v>3.7043286384976524</v>
      </c>
      <c r="H206" s="2">
        <f t="shared" si="21"/>
        <v>5.2435591929658569</v>
      </c>
      <c r="I206" s="2">
        <f t="shared" si="21"/>
        <v>6.3114434972308091</v>
      </c>
      <c r="J206" s="2">
        <f t="shared" si="21"/>
        <v>2.2737432611421209</v>
      </c>
      <c r="K206" s="2">
        <f t="shared" si="21"/>
        <v>0.16606249997610675</v>
      </c>
      <c r="L206" s="2">
        <f t="shared" si="22"/>
        <v>292.69913708981255</v>
      </c>
      <c r="M206" s="2">
        <v>0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21"/>
        <v>3.8038122065727697</v>
      </c>
      <c r="H207" s="2">
        <f t="shared" si="21"/>
        <v>5.3821856480389538</v>
      </c>
      <c r="I207" s="2">
        <f t="shared" si="21"/>
        <v>6.4716100445061979</v>
      </c>
      <c r="J207" s="2">
        <f t="shared" si="21"/>
        <v>2.3351660109425181</v>
      </c>
      <c r="K207" s="2">
        <f t="shared" si="21"/>
        <v>0.17724781926028133</v>
      </c>
      <c r="L207" s="2">
        <f t="shared" si="22"/>
        <v>293.17002172932069</v>
      </c>
      <c r="M207" s="2">
        <v>0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21"/>
        <v>3.9116572769953049</v>
      </c>
      <c r="H208" s="2">
        <f t="shared" si="21"/>
        <v>5.5332945873545478</v>
      </c>
      <c r="I208" s="2">
        <f t="shared" si="21"/>
        <v>6.6502088973620275</v>
      </c>
      <c r="J208" s="2">
        <f t="shared" si="21"/>
        <v>2.4091596843576024</v>
      </c>
      <c r="K208" s="2">
        <f t="shared" si="21"/>
        <v>0.19046398322743729</v>
      </c>
      <c r="L208" s="2">
        <f t="shared" si="22"/>
        <v>293.69478442929693</v>
      </c>
      <c r="M208" s="2">
        <v>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21"/>
        <v>4.0212112676056337</v>
      </c>
      <c r="H209" s="2">
        <f t="shared" si="21"/>
        <v>5.6866169294412305</v>
      </c>
      <c r="I209" s="2">
        <f t="shared" si="21"/>
        <v>6.8306170591858955</v>
      </c>
      <c r="J209" s="2">
        <f t="shared" si="21"/>
        <v>2.4822127168123798</v>
      </c>
      <c r="K209" s="2">
        <f t="shared" si="21"/>
        <v>0.19979454586791706</v>
      </c>
      <c r="L209" s="2">
        <f t="shared" si="22"/>
        <v>294.22045251891308</v>
      </c>
      <c r="M209" s="2">
        <v>0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21"/>
        <v>4.1335727699530516</v>
      </c>
      <c r="H210" s="2">
        <f t="shared" si="21"/>
        <v>5.8438367260068711</v>
      </c>
      <c r="I210" s="2">
        <f t="shared" si="21"/>
        <v>7.0155144696705936</v>
      </c>
      <c r="J210" s="2">
        <f t="shared" si="21"/>
        <v>2.5564915202240117</v>
      </c>
      <c r="K210" s="2">
        <f t="shared" si="21"/>
        <v>0.20761344259488285</v>
      </c>
      <c r="L210" s="2">
        <f t="shared" si="22"/>
        <v>294.75702892844942</v>
      </c>
      <c r="M210" s="2">
        <v>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21"/>
        <v>4.2473990610328638</v>
      </c>
      <c r="H211" s="2">
        <f t="shared" si="21"/>
        <v>6.0028775273381338</v>
      </c>
      <c r="I211" s="2">
        <f t="shared" si="21"/>
        <v>7.201535707036423</v>
      </c>
      <c r="J211" s="2">
        <f t="shared" si="21"/>
        <v>2.6293439105269663</v>
      </c>
      <c r="K211" s="2">
        <f t="shared" si="21"/>
        <v>0.21348260374829464</v>
      </c>
      <c r="L211" s="2">
        <f t="shared" si="22"/>
        <v>295.29463880968268</v>
      </c>
      <c r="M211" s="2">
        <v>0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21"/>
        <v>4.3720892018779338</v>
      </c>
      <c r="H212" s="2">
        <f t="shared" si="21"/>
        <v>6.1781944176931756</v>
      </c>
      <c r="I212" s="2">
        <f t="shared" si="21"/>
        <v>7.4118018368215628</v>
      </c>
      <c r="J212" s="2">
        <f t="shared" si="21"/>
        <v>2.718926491588598</v>
      </c>
      <c r="K212" s="2">
        <f t="shared" si="21"/>
        <v>0.22539923744637033</v>
      </c>
      <c r="L212" s="2">
        <f t="shared" si="22"/>
        <v>295.90641118542766</v>
      </c>
      <c r="M212" s="2">
        <v>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21"/>
        <v>4.5049577464788726</v>
      </c>
      <c r="H213" s="2">
        <f t="shared" si="21"/>
        <v>6.3656111656653849</v>
      </c>
      <c r="I213" s="2">
        <f t="shared" si="21"/>
        <v>7.6393771005090541</v>
      </c>
      <c r="J213" s="2">
        <f t="shared" si="21"/>
        <v>2.8191192009593293</v>
      </c>
      <c r="K213" s="2">
        <f t="shared" si="21"/>
        <v>0.23891812095702458</v>
      </c>
      <c r="L213" s="2">
        <f t="shared" si="22"/>
        <v>296.56798333456965</v>
      </c>
      <c r="M213" s="2">
        <v>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21"/>
        <v>4.6435023474178401</v>
      </c>
      <c r="H214" s="2">
        <f t="shared" si="21"/>
        <v>6.5612447189264618</v>
      </c>
      <c r="I214" s="2">
        <f t="shared" si="21"/>
        <v>7.8778695398298328</v>
      </c>
      <c r="J214" s="2">
        <f t="shared" si="21"/>
        <v>2.9245037087927948</v>
      </c>
      <c r="K214" s="2">
        <f t="shared" si="21"/>
        <v>0.2514839354744185</v>
      </c>
      <c r="L214" s="2">
        <f t="shared" si="22"/>
        <v>297.25860425044135</v>
      </c>
      <c r="M214" s="2">
        <v>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23">G214*(1-G$5)+G$4*$F214*$L$4/1000</f>
        <v>4.7857089201877931</v>
      </c>
      <c r="H215" s="2">
        <f t="shared" si="23"/>
        <v>6.7619738812500838</v>
      </c>
      <c r="I215" s="2">
        <f t="shared" si="23"/>
        <v>8.122174871249797</v>
      </c>
      <c r="J215" s="2">
        <f t="shared" si="23"/>
        <v>3.0309101845284601</v>
      </c>
      <c r="K215" s="2">
        <f t="shared" si="23"/>
        <v>0.26192238865193074</v>
      </c>
      <c r="L215" s="2">
        <f t="shared" si="22"/>
        <v>297.96269024586809</v>
      </c>
      <c r="M215" s="2">
        <v>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23"/>
        <v>4.9354835680751172</v>
      </c>
      <c r="H216" s="2">
        <f t="shared" si="23"/>
        <v>6.9737940241347243</v>
      </c>
      <c r="I216" s="2">
        <f t="shared" si="23"/>
        <v>8.3818300940252133</v>
      </c>
      <c r="J216" s="2">
        <f t="shared" si="23"/>
        <v>3.1457919834421926</v>
      </c>
      <c r="K216" s="2">
        <f t="shared" si="23"/>
        <v>0.27407522678819812</v>
      </c>
      <c r="L216" s="2">
        <f t="shared" si="22"/>
        <v>298.71097489646547</v>
      </c>
      <c r="M216" s="2">
        <v>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23"/>
        <v>5.0922769953051645</v>
      </c>
      <c r="H217" s="2">
        <f t="shared" si="23"/>
        <v>7.1958295655387117</v>
      </c>
      <c r="I217" s="2">
        <f t="shared" si="23"/>
        <v>8.6552770597842681</v>
      </c>
      <c r="J217" s="2">
        <f t="shared" si="23"/>
        <v>3.2676085989378469</v>
      </c>
      <c r="K217" s="2">
        <f t="shared" si="23"/>
        <v>0.28684535675323308</v>
      </c>
      <c r="L217" s="2">
        <f t="shared" si="22"/>
        <v>299.49783757631923</v>
      </c>
      <c r="M217" s="2">
        <v>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23"/>
        <v>5.2497417840375586</v>
      </c>
      <c r="H218" s="2">
        <f t="shared" si="23"/>
        <v>7.4182871443793204</v>
      </c>
      <c r="I218" s="2">
        <f t="shared" si="23"/>
        <v>8.926706234112773</v>
      </c>
      <c r="J218" s="2">
        <f t="shared" si="23"/>
        <v>3.3837572939762017</v>
      </c>
      <c r="K218" s="2">
        <f t="shared" si="23"/>
        <v>0.29510726403042442</v>
      </c>
      <c r="L218" s="2">
        <f t="shared" si="22"/>
        <v>300.27359972053625</v>
      </c>
      <c r="M218" s="2">
        <v>0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23"/>
        <v>5.4136760563380282</v>
      </c>
      <c r="H219" s="2">
        <f t="shared" si="23"/>
        <v>7.6500857874123716</v>
      </c>
      <c r="I219" s="2">
        <f t="shared" si="23"/>
        <v>9.2104170015195468</v>
      </c>
      <c r="J219" s="2">
        <f t="shared" si="23"/>
        <v>3.5057120937756472</v>
      </c>
      <c r="K219" s="2">
        <f t="shared" si="23"/>
        <v>0.30509488992334016</v>
      </c>
      <c r="L219" s="2">
        <f t="shared" si="22"/>
        <v>301.08498582896891</v>
      </c>
      <c r="M219" s="2">
        <v>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23"/>
        <v>5.5865821596244132</v>
      </c>
      <c r="H220" s="2">
        <f t="shared" si="23"/>
        <v>7.895049562349195</v>
      </c>
      <c r="I220" s="2">
        <f t="shared" si="23"/>
        <v>9.5124041353112165</v>
      </c>
      <c r="J220" s="2">
        <f t="shared" si="23"/>
        <v>3.6379535203975024</v>
      </c>
      <c r="K220" s="2">
        <f t="shared" si="23"/>
        <v>0.31805409969583753</v>
      </c>
      <c r="L220" s="2">
        <f t="shared" si="22"/>
        <v>301.95004347737819</v>
      </c>
      <c r="M220" s="2">
        <v>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23"/>
        <v>5.7693755868544603</v>
      </c>
      <c r="H221" s="2">
        <f t="shared" si="23"/>
        <v>8.1545507022225188</v>
      </c>
      <c r="I221" s="2">
        <f t="shared" si="23"/>
        <v>9.8346758399685257</v>
      </c>
      <c r="J221" s="2">
        <f t="shared" si="23"/>
        <v>3.7816544945713471</v>
      </c>
      <c r="K221" s="2">
        <f t="shared" si="23"/>
        <v>0.33351989155132167</v>
      </c>
      <c r="L221" s="2">
        <f t="shared" si="22"/>
        <v>302.87377651516817</v>
      </c>
      <c r="M221" s="2">
        <v>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23"/>
        <v>5.9604084507042252</v>
      </c>
      <c r="H222" s="2">
        <f t="shared" si="23"/>
        <v>8.4260140030391373</v>
      </c>
      <c r="I222" s="2">
        <f t="shared" si="23"/>
        <v>10.172903505459898</v>
      </c>
      <c r="J222" s="2">
        <f t="shared" si="23"/>
        <v>3.9329913542881836</v>
      </c>
      <c r="K222" s="2">
        <f t="shared" si="23"/>
        <v>0.34923839665742085</v>
      </c>
      <c r="L222" s="2">
        <f t="shared" si="22"/>
        <v>303.84155571014884</v>
      </c>
      <c r="M222" s="2">
        <v>0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23"/>
        <v>6.1610845070422533</v>
      </c>
      <c r="H223" s="2">
        <f t="shared" si="23"/>
        <v>8.7115661809497791</v>
      </c>
      <c r="I223" s="2">
        <f t="shared" si="23"/>
        <v>10.530328360112787</v>
      </c>
      <c r="J223" s="2">
        <f t="shared" si="23"/>
        <v>4.0942274159294891</v>
      </c>
      <c r="K223" s="2">
        <f t="shared" si="23"/>
        <v>0.36618999230470639</v>
      </c>
      <c r="L223" s="2">
        <f t="shared" si="22"/>
        <v>304.86339645633899</v>
      </c>
      <c r="M223" s="2">
        <v>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23"/>
        <v>6.3681690140845069</v>
      </c>
      <c r="H224" s="2">
        <f t="shared" si="23"/>
        <v>9.0061919512107131</v>
      </c>
      <c r="I224" s="2">
        <f t="shared" si="23"/>
        <v>10.89873028611618</v>
      </c>
      <c r="J224" s="2">
        <f t="shared" si="23"/>
        <v>4.2585765119339767</v>
      </c>
      <c r="K224" s="2">
        <f t="shared" si="23"/>
        <v>0.38140123226062506</v>
      </c>
      <c r="L224" s="2">
        <f t="shared" si="22"/>
        <v>305.91306899560601</v>
      </c>
      <c r="M224" s="2">
        <v>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23"/>
        <v>6.5858122065727702</v>
      </c>
      <c r="H225" s="2">
        <f t="shared" si="23"/>
        <v>9.3162513286239097</v>
      </c>
      <c r="I225" s="2">
        <f t="shared" si="23"/>
        <v>11.288177904898959</v>
      </c>
      <c r="J225" s="2">
        <f t="shared" si="23"/>
        <v>4.4338420250926829</v>
      </c>
      <c r="K225" s="2">
        <f t="shared" si="23"/>
        <v>0.39874938139383509</v>
      </c>
      <c r="L225" s="2">
        <f t="shared" si="22"/>
        <v>307.02283284658216</v>
      </c>
      <c r="M225" s="2">
        <v>0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23"/>
        <v>6.8165164319248825</v>
      </c>
      <c r="H226" s="2">
        <f t="shared" si="23"/>
        <v>9.6455516201328528</v>
      </c>
      <c r="I226" s="2">
        <f t="shared" si="23"/>
        <v>11.704548352623755</v>
      </c>
      <c r="J226" s="2">
        <f t="shared" si="23"/>
        <v>4.6242125413859894</v>
      </c>
      <c r="K226" s="2">
        <f t="shared" si="23"/>
        <v>0.41931851408920162</v>
      </c>
      <c r="L226" s="2">
        <f t="shared" si="22"/>
        <v>308.21014746015669</v>
      </c>
      <c r="M226" s="2">
        <v>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23"/>
        <v>7.0638826291079813</v>
      </c>
      <c r="H227" s="2">
        <f t="shared" si="23"/>
        <v>9.9995797995108582</v>
      </c>
      <c r="I227" s="2">
        <f t="shared" si="23"/>
        <v>12.156344104264022</v>
      </c>
      <c r="J227" s="2">
        <f t="shared" si="23"/>
        <v>4.8357500421018615</v>
      </c>
      <c r="K227" s="2">
        <f t="shared" si="23"/>
        <v>0.44461122512108975</v>
      </c>
      <c r="L227" s="2">
        <f t="shared" si="22"/>
        <v>309.50016780010583</v>
      </c>
      <c r="M227" s="2">
        <v>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23"/>
        <v>7.3207089201877933</v>
      </c>
      <c r="H228" s="2">
        <f t="shared" si="23"/>
        <v>10.367188027392475</v>
      </c>
      <c r="I228" s="2">
        <f t="shared" si="23"/>
        <v>12.625361960041674</v>
      </c>
      <c r="J228" s="2">
        <f t="shared" si="23"/>
        <v>5.0533955587079493</v>
      </c>
      <c r="K228" s="2">
        <f t="shared" si="23"/>
        <v>0.46722902513434617</v>
      </c>
      <c r="L228" s="2">
        <f t="shared" si="22"/>
        <v>310.83388349146423</v>
      </c>
      <c r="M228" s="2">
        <v>0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23"/>
        <v>7.5877887323943662</v>
      </c>
      <c r="H229" s="2">
        <f t="shared" si="23"/>
        <v>10.749559601935228</v>
      </c>
      <c r="I229" s="2">
        <f t="shared" si="23"/>
        <v>13.113323805911094</v>
      </c>
      <c r="J229" s="2">
        <f t="shared" si="23"/>
        <v>5.2783259810554055</v>
      </c>
      <c r="K229" s="2">
        <f t="shared" si="23"/>
        <v>0.48883473824129697</v>
      </c>
      <c r="L229" s="2">
        <f t="shared" si="22"/>
        <v>312.2178328595374</v>
      </c>
      <c r="M229" s="2">
        <v>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23"/>
        <v>7.8694553990610325</v>
      </c>
      <c r="H230" s="2">
        <f t="shared" si="23"/>
        <v>11.153320575397705</v>
      </c>
      <c r="I230" s="2">
        <f t="shared" si="23"/>
        <v>13.630642030636347</v>
      </c>
      <c r="J230" s="2">
        <f t="shared" si="23"/>
        <v>5.5184584787152442</v>
      </c>
      <c r="K230" s="2">
        <f t="shared" si="23"/>
        <v>0.51315992294261292</v>
      </c>
      <c r="L230" s="2">
        <f t="shared" si="22"/>
        <v>313.68503640675294</v>
      </c>
      <c r="M230" s="2">
        <v>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24">G230*(1-G$5)+G$4*$F230*$L$4/1000</f>
        <v>8.1516103286384975</v>
      </c>
      <c r="H231" s="2">
        <f t="shared" si="24"/>
        <v>11.556721964058877</v>
      </c>
      <c r="I231" s="2">
        <f t="shared" si="24"/>
        <v>14.142218369467749</v>
      </c>
      <c r="J231" s="2">
        <f t="shared" si="24"/>
        <v>5.7458119288616505</v>
      </c>
      <c r="K231" s="2">
        <f t="shared" si="24"/>
        <v>0.52828948012159394</v>
      </c>
      <c r="L231" s="2">
        <f t="shared" si="22"/>
        <v>315.12465207114838</v>
      </c>
      <c r="M231" s="2">
        <v>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24"/>
        <v>8.4321173708920192</v>
      </c>
      <c r="H232" s="2">
        <f t="shared" si="24"/>
        <v>11.956478372170753</v>
      </c>
      <c r="I232" s="2">
        <f t="shared" si="24"/>
        <v>14.642871677571748</v>
      </c>
      <c r="J232" s="2">
        <f t="shared" si="24"/>
        <v>5.9570083770829374</v>
      </c>
      <c r="K232" s="2">
        <f t="shared" si="24"/>
        <v>0.53619841478471852</v>
      </c>
      <c r="L232" s="2">
        <f t="shared" si="22"/>
        <v>316.52467421250219</v>
      </c>
      <c r="M232" s="2">
        <v>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24"/>
        <v>8.7289812206572783</v>
      </c>
      <c r="H233" s="2">
        <f t="shared" si="24"/>
        <v>12.380299357700245</v>
      </c>
      <c r="I233" s="2">
        <f t="shared" si="24"/>
        <v>15.177067819420543</v>
      </c>
      <c r="J233" s="2">
        <f t="shared" si="24"/>
        <v>6.1875952352493577</v>
      </c>
      <c r="K233" s="2">
        <f t="shared" si="24"/>
        <v>0.55357758576798066</v>
      </c>
      <c r="L233" s="2">
        <f t="shared" si="22"/>
        <v>318.02752121879541</v>
      </c>
      <c r="M233" s="2">
        <v>0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24"/>
        <v>9.0357323943661978</v>
      </c>
      <c r="H234" s="2">
        <f t="shared" si="24"/>
        <v>12.818165666632165</v>
      </c>
      <c r="I234" s="2">
        <f t="shared" si="24"/>
        <v>15.728431679811502</v>
      </c>
      <c r="J234" s="2">
        <f t="shared" si="24"/>
        <v>6.4240234756473917</v>
      </c>
      <c r="K234" s="2">
        <f t="shared" si="24"/>
        <v>0.57172421961253428</v>
      </c>
      <c r="L234" s="2">
        <f t="shared" si="22"/>
        <v>319.5780774360698</v>
      </c>
      <c r="M234" s="2">
        <v>0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24"/>
        <v>9.3462065727699546</v>
      </c>
      <c r="H235" s="2">
        <f t="shared" si="24"/>
        <v>13.260555091786765</v>
      </c>
      <c r="I235" s="2">
        <f t="shared" si="24"/>
        <v>16.28155911413258</v>
      </c>
      <c r="J235" s="2">
        <f t="shared" si="24"/>
        <v>6.6541049383807076</v>
      </c>
      <c r="K235" s="2">
        <f t="shared" si="24"/>
        <v>0.58559455917509318</v>
      </c>
      <c r="L235" s="2">
        <f t="shared" si="22"/>
        <v>321.12802027624508</v>
      </c>
      <c r="M235" s="2">
        <v>0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24"/>
        <v>9.6738920187793447</v>
      </c>
      <c r="H236" s="2">
        <f t="shared" si="24"/>
        <v>13.728206363645002</v>
      </c>
      <c r="I236" s="2">
        <f t="shared" si="24"/>
        <v>16.869628328542579</v>
      </c>
      <c r="J236" s="2">
        <f t="shared" si="24"/>
        <v>6.9041411620400934</v>
      </c>
      <c r="K236" s="2">
        <f t="shared" si="24"/>
        <v>0.6072467820001286</v>
      </c>
      <c r="L236" s="2">
        <f t="shared" si="22"/>
        <v>322.78311465500713</v>
      </c>
      <c r="M236" s="2">
        <v>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24"/>
        <v>9.9983427230046971</v>
      </c>
      <c r="H237" s="2">
        <f t="shared" si="24"/>
        <v>14.189594587050243</v>
      </c>
      <c r="I237" s="2">
        <f t="shared" si="24"/>
        <v>17.441841674450874</v>
      </c>
      <c r="J237" s="2">
        <f t="shared" si="24"/>
        <v>7.1336729450424237</v>
      </c>
      <c r="K237" s="2">
        <f t="shared" si="24"/>
        <v>0.61789125608364415</v>
      </c>
      <c r="L237" s="2">
        <f t="shared" si="22"/>
        <v>324.38134318563186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24"/>
        <v>10.312784037558687</v>
      </c>
      <c r="H238" s="2">
        <f t="shared" si="24"/>
        <v>14.634314456624777</v>
      </c>
      <c r="I238" s="2">
        <f t="shared" si="24"/>
        <v>17.981735922752087</v>
      </c>
      <c r="J238" s="2">
        <f t="shared" si="24"/>
        <v>7.3308434726053662</v>
      </c>
      <c r="K238" s="2">
        <f t="shared" si="24"/>
        <v>0.61664792545538094</v>
      </c>
      <c r="L238" s="2">
        <f t="shared" si="22"/>
        <v>325.87632581499628</v>
      </c>
      <c r="M238" s="2">
        <v>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24"/>
        <v>10.624845070422538</v>
      </c>
      <c r="H239" s="2">
        <f t="shared" si="24"/>
        <v>15.074148916710246</v>
      </c>
      <c r="I239" s="2">
        <f t="shared" si="24"/>
        <v>18.50852422300261</v>
      </c>
      <c r="J239" s="2">
        <f t="shared" si="24"/>
        <v>7.5121728030154289</v>
      </c>
      <c r="K239" s="2">
        <f t="shared" si="24"/>
        <v>0.61406282139368651</v>
      </c>
      <c r="L239" s="2">
        <f t="shared" si="22"/>
        <v>327.3337538345445</v>
      </c>
      <c r="M239" s="2">
        <v>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24"/>
        <v>10.935807511737092</v>
      </c>
      <c r="H240" s="2">
        <f t="shared" si="24"/>
        <v>15.511083238200142</v>
      </c>
      <c r="I240" s="2">
        <f t="shared" si="24"/>
        <v>19.025537420886582</v>
      </c>
      <c r="J240" s="2">
        <f t="shared" si="24"/>
        <v>7.6810306827959272</v>
      </c>
      <c r="K240" s="2">
        <f t="shared" si="24"/>
        <v>0.61164980609918596</v>
      </c>
      <c r="L240" s="2">
        <f t="shared" si="22"/>
        <v>328.76510865971892</v>
      </c>
      <c r="M240" s="2">
        <v>0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24"/>
        <v>11.258244131455402</v>
      </c>
      <c r="H241" s="2">
        <f t="shared" si="24"/>
        <v>15.964468122467146</v>
      </c>
      <c r="I241" s="2">
        <f t="shared" si="24"/>
        <v>19.563855080655962</v>
      </c>
      <c r="J241" s="2">
        <f t="shared" si="24"/>
        <v>7.8623079704687644</v>
      </c>
      <c r="K241" s="2">
        <f t="shared" si="24"/>
        <v>0.61901252942052809</v>
      </c>
      <c r="L241" s="2">
        <f t="shared" si="22"/>
        <v>330.26788783446779</v>
      </c>
      <c r="M241" s="2">
        <v>0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24"/>
        <v>11.590323943661975</v>
      </c>
      <c r="H242" s="2">
        <f t="shared" si="24"/>
        <v>16.431441412112747</v>
      </c>
      <c r="I242" s="2">
        <f t="shared" si="24"/>
        <v>20.118684198448399</v>
      </c>
      <c r="J242" s="2">
        <f t="shared" si="24"/>
        <v>8.0517740575453036</v>
      </c>
      <c r="K242" s="2">
        <f t="shared" si="24"/>
        <v>0.6308960872294902</v>
      </c>
      <c r="L242" s="2">
        <f t="shared" si="22"/>
        <v>331.82311969899791</v>
      </c>
      <c r="M242" s="2">
        <v>0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24"/>
        <v>11.932657276995307</v>
      </c>
      <c r="H243" s="2">
        <f t="shared" si="24"/>
        <v>16.912904692163611</v>
      </c>
      <c r="I243" s="2">
        <f t="shared" si="24"/>
        <v>20.691305494722755</v>
      </c>
      <c r="J243" s="2">
        <f t="shared" si="24"/>
        <v>8.2501348525801976</v>
      </c>
      <c r="K243" s="2">
        <f t="shared" si="24"/>
        <v>0.64599115333075519</v>
      </c>
      <c r="L243" s="2">
        <f t="shared" si="22"/>
        <v>333.43299346979262</v>
      </c>
      <c r="M243" s="2">
        <v>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24"/>
        <v>12.283901408450706</v>
      </c>
      <c r="H244" s="2">
        <f t="shared" si="24"/>
        <v>17.406752372523361</v>
      </c>
      <c r="I244" s="2">
        <f t="shared" si="24"/>
        <v>21.278174987582009</v>
      </c>
      <c r="J244" s="2">
        <f t="shared" si="24"/>
        <v>8.4543000692470418</v>
      </c>
      <c r="K244" s="2">
        <f t="shared" si="24"/>
        <v>0.66200123382545795</v>
      </c>
      <c r="L244" s="2">
        <f t="shared" si="22"/>
        <v>335.08513007162856</v>
      </c>
      <c r="M244" s="2">
        <v>0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24"/>
        <v>12.648145539906105</v>
      </c>
      <c r="H245" s="2">
        <f t="shared" si="24"/>
        <v>17.919241463148666</v>
      </c>
      <c r="I245" s="2">
        <f t="shared" si="24"/>
        <v>21.889167156655677</v>
      </c>
      <c r="J245" s="2">
        <f t="shared" si="24"/>
        <v>8.6718019689515202</v>
      </c>
      <c r="K245" s="2">
        <f t="shared" si="24"/>
        <v>0.68171183850996242</v>
      </c>
      <c r="L245" s="2">
        <f t="shared" si="22"/>
        <v>336.8100679671719</v>
      </c>
      <c r="M245" s="2">
        <v>0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24"/>
        <v>13.019713615023477</v>
      </c>
      <c r="H246" s="2">
        <f t="shared" si="24"/>
        <v>18.441588286596321</v>
      </c>
      <c r="I246" s="2">
        <f t="shared" si="24"/>
        <v>22.509986381540557</v>
      </c>
      <c r="J246" s="2">
        <f t="shared" si="24"/>
        <v>8.8909631759625434</v>
      </c>
      <c r="K246" s="2">
        <f t="shared" si="24"/>
        <v>0.69930072738949123</v>
      </c>
      <c r="L246" s="2">
        <f t="shared" si="22"/>
        <v>338.56155218651242</v>
      </c>
      <c r="M246" s="2">
        <v>0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25">G246*(1-G$5)+G$4*$F246*$L$4/1000</f>
        <v>13.395126760563382</v>
      </c>
      <c r="H247" s="2">
        <f t="shared" si="25"/>
        <v>18.968413611272538</v>
      </c>
      <c r="I247" s="2">
        <f t="shared" si="25"/>
        <v>23.131937377159385</v>
      </c>
      <c r="J247" s="2">
        <f t="shared" si="25"/>
        <v>9.1049987584252374</v>
      </c>
      <c r="K247" s="2">
        <f t="shared" si="25"/>
        <v>0.71292667424407719</v>
      </c>
      <c r="L247" s="2">
        <f t="shared" si="22"/>
        <v>340.31340318166463</v>
      </c>
      <c r="M247" s="2">
        <v>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25"/>
        <v>13.775910798122068</v>
      </c>
      <c r="H248" s="2">
        <f t="shared" si="25"/>
        <v>19.5020525345269</v>
      </c>
      <c r="I248" s="2">
        <f t="shared" si="25"/>
        <v>23.758760820732917</v>
      </c>
      <c r="J248" s="2">
        <f t="shared" si="25"/>
        <v>9.3171357994563024</v>
      </c>
      <c r="K248" s="2">
        <f t="shared" si="25"/>
        <v>0.72532268417805956</v>
      </c>
      <c r="L248" s="2">
        <f t="shared" si="22"/>
        <v>342.07918263701623</v>
      </c>
      <c r="M248" s="2">
        <v>0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25"/>
        <v>14.152971830985917</v>
      </c>
      <c r="H249" s="2">
        <f t="shared" si="25"/>
        <v>20.028495701617366</v>
      </c>
      <c r="I249" s="2">
        <f t="shared" si="25"/>
        <v>24.368006334737949</v>
      </c>
      <c r="J249" s="2">
        <f t="shared" si="25"/>
        <v>9.5099944938481862</v>
      </c>
      <c r="K249" s="2">
        <f t="shared" si="25"/>
        <v>0.72997739449586407</v>
      </c>
      <c r="L249" s="2">
        <f t="shared" si="22"/>
        <v>343.78944575568528</v>
      </c>
      <c r="M249" s="2">
        <v>0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25"/>
        <v>14.529666666666669</v>
      </c>
      <c r="H250" s="2">
        <f t="shared" si="25"/>
        <v>20.552927227533115</v>
      </c>
      <c r="I250" s="2">
        <f t="shared" si="25"/>
        <v>24.968172771769495</v>
      </c>
      <c r="J250" s="2">
        <f t="shared" si="25"/>
        <v>9.6911315519970955</v>
      </c>
      <c r="K250" s="2">
        <f t="shared" si="25"/>
        <v>0.73251892887484815</v>
      </c>
      <c r="L250" s="2">
        <f t="shared" si="22"/>
        <v>345.47441714684123</v>
      </c>
      <c r="M250" s="2">
        <v>0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25"/>
        <v>14.913197183098594</v>
      </c>
      <c r="H251" s="2">
        <f t="shared" si="25"/>
        <v>21.086432458565735</v>
      </c>
      <c r="I251" s="2">
        <f t="shared" si="25"/>
        <v>25.577109696321013</v>
      </c>
      <c r="J251" s="2">
        <f t="shared" si="25"/>
        <v>9.8750663593886845</v>
      </c>
      <c r="K251" s="2">
        <f t="shared" si="25"/>
        <v>0.73931866336085705</v>
      </c>
      <c r="L251" s="2">
        <f t="shared" si="22"/>
        <v>347.19112436073488</v>
      </c>
      <c r="M251" s="2">
        <v>0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25"/>
        <v>15.305150234741786</v>
      </c>
      <c r="H252" s="2">
        <f t="shared" si="25"/>
        <v>21.63142774723514</v>
      </c>
      <c r="I252" s="2">
        <f t="shared" si="25"/>
        <v>26.198605488793653</v>
      </c>
      <c r="J252" s="2">
        <f t="shared" si="25"/>
        <v>10.064690732596926</v>
      </c>
      <c r="K252" s="2">
        <f t="shared" si="25"/>
        <v>0.74992178404396337</v>
      </c>
      <c r="L252" s="2">
        <f t="shared" si="22"/>
        <v>348.94979598741145</v>
      </c>
      <c r="M252" s="2">
        <v>0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25"/>
        <v>15.704915492957749</v>
      </c>
      <c r="H253" s="2">
        <f t="shared" si="25"/>
        <v>22.186942516913081</v>
      </c>
      <c r="I253" s="2">
        <f t="shared" si="25"/>
        <v>26.830989228909349</v>
      </c>
      <c r="J253" s="2">
        <f t="shared" si="25"/>
        <v>10.258505935693693</v>
      </c>
      <c r="K253" s="2">
        <f t="shared" si="25"/>
        <v>0.76236229149826196</v>
      </c>
      <c r="L253" s="2">
        <f t="shared" si="22"/>
        <v>350.74371546597212</v>
      </c>
      <c r="M253" s="2">
        <v>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25"/>
        <v>16.111577464788734</v>
      </c>
      <c r="H254" s="2">
        <f t="shared" si="25"/>
        <v>22.751539377488548</v>
      </c>
      <c r="I254" s="2">
        <f t="shared" si="25"/>
        <v>27.471861250802188</v>
      </c>
      <c r="J254" s="2">
        <f t="shared" si="25"/>
        <v>10.454511996362534</v>
      </c>
      <c r="K254" s="2">
        <f t="shared" si="25"/>
        <v>0.77521300501092649</v>
      </c>
      <c r="L254" s="2">
        <f t="shared" si="22"/>
        <v>352.56470309445297</v>
      </c>
      <c r="M254" s="2">
        <v>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25"/>
        <v>16.516713615023477</v>
      </c>
      <c r="H255" s="2">
        <f t="shared" si="25"/>
        <v>23.312235597379065</v>
      </c>
      <c r="I255" s="2">
        <f t="shared" si="25"/>
        <v>28.100375225160043</v>
      </c>
      <c r="J255" s="2">
        <f t="shared" si="25"/>
        <v>10.636386574699504</v>
      </c>
      <c r="K255" s="2">
        <f t="shared" si="25"/>
        <v>0.78183364783535314</v>
      </c>
      <c r="L255" s="2">
        <f t="shared" si="22"/>
        <v>354.34754466009747</v>
      </c>
      <c r="M255" s="2">
        <v>0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25"/>
        <v>16.918553990610331</v>
      </c>
      <c r="H256" s="2">
        <f t="shared" si="25"/>
        <v>23.86631890266894</v>
      </c>
      <c r="I256" s="2">
        <f t="shared" si="25"/>
        <v>28.712340221796499</v>
      </c>
      <c r="J256" s="2">
        <f t="shared" si="25"/>
        <v>10.801533201994349</v>
      </c>
      <c r="K256" s="2">
        <f t="shared" si="25"/>
        <v>0.78331405942776877</v>
      </c>
      <c r="L256" s="2">
        <f t="shared" si="22"/>
        <v>356.08206037649791</v>
      </c>
      <c r="M256" s="2">
        <v>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25"/>
        <v>17.330525821596247</v>
      </c>
      <c r="H257" s="2">
        <f t="shared" si="25"/>
        <v>24.434464762679269</v>
      </c>
      <c r="I257" s="2">
        <f t="shared" si="25"/>
        <v>29.341030014475518</v>
      </c>
      <c r="J257" s="2">
        <f t="shared" si="25"/>
        <v>10.976729089743987</v>
      </c>
      <c r="K257" s="2">
        <f t="shared" si="25"/>
        <v>0.7920054016776098</v>
      </c>
      <c r="L257" s="2">
        <f t="shared" si="22"/>
        <v>357.87475509017264</v>
      </c>
      <c r="M257" s="2">
        <v>0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25"/>
        <v>17.752629107981225</v>
      </c>
      <c r="H258" s="2">
        <f t="shared" si="25"/>
        <v>25.016634490901552</v>
      </c>
      <c r="I258" s="2">
        <f t="shared" si="25"/>
        <v>29.986220112683835</v>
      </c>
      <c r="J258" s="2">
        <f t="shared" si="25"/>
        <v>11.161400155292052</v>
      </c>
      <c r="K258" s="2">
        <f t="shared" si="25"/>
        <v>0.80507039445624107</v>
      </c>
      <c r="L258" s="2">
        <f t="shared" si="22"/>
        <v>359.72195426131492</v>
      </c>
      <c r="M258" s="2">
        <v>0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25"/>
        <v>18.178699530516436</v>
      </c>
      <c r="H259" s="2">
        <f t="shared" si="25"/>
        <v>25.603305939179918</v>
      </c>
      <c r="I259" s="2">
        <f t="shared" si="25"/>
        <v>30.632515330237922</v>
      </c>
      <c r="J259" s="2">
        <f t="shared" si="25"/>
        <v>11.343150651425605</v>
      </c>
      <c r="K259" s="2">
        <f t="shared" si="25"/>
        <v>0.81604635633789335</v>
      </c>
      <c r="L259" s="2">
        <f t="shared" si="22"/>
        <v>361.57371780769779</v>
      </c>
      <c r="M259" s="2">
        <v>0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25"/>
        <v>18.63015962441315</v>
      </c>
      <c r="H260" s="2">
        <f t="shared" si="25"/>
        <v>26.227424469626765</v>
      </c>
      <c r="I260" s="2">
        <f t="shared" si="25"/>
        <v>31.332633227911476</v>
      </c>
      <c r="J260" s="2">
        <f t="shared" si="25"/>
        <v>11.563344604192045</v>
      </c>
      <c r="K260" s="2">
        <f t="shared" si="25"/>
        <v>0.84223413017087756</v>
      </c>
      <c r="L260" s="2">
        <f t="shared" si="22"/>
        <v>363.59579605631433</v>
      </c>
      <c r="M260" s="2">
        <v>0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25"/>
        <v>19.105117370892025</v>
      </c>
      <c r="H261" s="2">
        <f t="shared" si="25"/>
        <v>26.885976266077336</v>
      </c>
      <c r="I261" s="2">
        <f t="shared" si="25"/>
        <v>32.081194087547281</v>
      </c>
      <c r="J261" s="2">
        <f t="shared" si="25"/>
        <v>11.816147362121999</v>
      </c>
      <c r="K261" s="2">
        <f t="shared" si="25"/>
        <v>0.87619293528109476</v>
      </c>
      <c r="L261" s="2">
        <f t="shared" si="22"/>
        <v>365.76462802191975</v>
      </c>
      <c r="M261" s="2">
        <v>0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25"/>
        <v>19.598629107981225</v>
      </c>
      <c r="H262" s="2">
        <f t="shared" si="25"/>
        <v>27.571260967784504</v>
      </c>
      <c r="I262" s="2">
        <f t="shared" si="25"/>
        <v>32.8653786637894</v>
      </c>
      <c r="J262" s="2">
        <f t="shared" si="25"/>
        <v>12.090189044440306</v>
      </c>
      <c r="K262" s="2">
        <f t="shared" si="25"/>
        <v>0.91106229221713098</v>
      </c>
      <c r="L262" s="2">
        <f t="shared" si="22"/>
        <v>368.03652007621258</v>
      </c>
      <c r="M262" s="2">
        <v>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26">G262*(1-G$5)+G$4*$F262*$L$4/1000</f>
        <v>20.108253521126766</v>
      </c>
      <c r="H263" s="2">
        <f t="shared" si="26"/>
        <v>28.279449163182001</v>
      </c>
      <c r="I263" s="2">
        <f t="shared" si="26"/>
        <v>33.678699403501554</v>
      </c>
      <c r="J263" s="2">
        <f t="shared" si="26"/>
        <v>12.379561502488006</v>
      </c>
      <c r="K263" s="2">
        <f t="shared" si="26"/>
        <v>0.94460599248048349</v>
      </c>
      <c r="L263" s="2">
        <f>SUM(G263:K263,L$5)</f>
        <v>370.39056958277882</v>
      </c>
      <c r="M263" s="2">
        <v>0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26"/>
        <v>20.62965727699531</v>
      </c>
      <c r="H264" s="2">
        <f t="shared" si="26"/>
        <v>29.003811177407222</v>
      </c>
      <c r="I264" s="2">
        <f t="shared" si="26"/>
        <v>34.510098556486049</v>
      </c>
      <c r="J264" s="2">
        <f t="shared" si="26"/>
        <v>12.675055603912078</v>
      </c>
      <c r="K264" s="2">
        <f t="shared" si="26"/>
        <v>0.9740123079942673</v>
      </c>
      <c r="L264" s="2">
        <f>SUM(G264:K264,L$5)</f>
        <v>372.79263492279495</v>
      </c>
      <c r="M264" s="2">
        <v>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26"/>
        <v>21.163633802816907</v>
      </c>
      <c r="H265" s="9">
        <f t="shared" si="26"/>
        <v>29.745523173077977</v>
      </c>
      <c r="I265" s="9">
        <f t="shared" si="26"/>
        <v>35.361286514788659</v>
      </c>
      <c r="J265" s="9">
        <f t="shared" si="26"/>
        <v>12.977847460068233</v>
      </c>
      <c r="K265" s="9">
        <f t="shared" si="26"/>
        <v>1.0015195014449079</v>
      </c>
      <c r="L265" s="9">
        <f>SUM(G265:K265,L$5)</f>
        <v>375.2498104521967</v>
      </c>
      <c r="M265" s="2">
        <v>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3">
      <c r="A266" s="5"/>
      <c r="B266" s="2"/>
      <c r="C266" s="2">
        <v>1998.038356</v>
      </c>
      <c r="D266" s="2">
        <v>362.02</v>
      </c>
      <c r="E266" s="3">
        <f t="shared" ref="E266:E329" si="27">1+E265</f>
        <v>2010</v>
      </c>
      <c r="F266" s="4">
        <f>F265*SUM(economy!Z56:AB56)/SUM(economy!Z55:AB55)</f>
        <v>8682.9561636055314</v>
      </c>
      <c r="G266" s="9">
        <f t="shared" si="26"/>
        <v>21.697543726063788</v>
      </c>
      <c r="H266" s="9">
        <f t="shared" si="26"/>
        <v>30.485092231372303</v>
      </c>
      <c r="I266" s="9">
        <f t="shared" si="26"/>
        <v>36.200885359269684</v>
      </c>
      <c r="J266" s="9">
        <f t="shared" si="26"/>
        <v>13.26321368754139</v>
      </c>
      <c r="K266" s="9">
        <f t="shared" si="26"/>
        <v>1.0181522248855883</v>
      </c>
      <c r="L266" s="9">
        <f t="shared" ref="L266:L329" si="28">SUM(G266:K266,L$5)</f>
        <v>377.66488722913277</v>
      </c>
      <c r="M266" s="2">
        <v>0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3">
      <c r="A267" s="5"/>
      <c r="B267" s="2"/>
      <c r="C267" s="2">
        <v>1998.123288</v>
      </c>
      <c r="D267" s="2">
        <v>362.16399999999999</v>
      </c>
      <c r="E267" s="3">
        <f t="shared" si="27"/>
        <v>2011</v>
      </c>
      <c r="F267" s="4">
        <f>F266*SUM(economy!Z57:AB57)/SUM(economy!Z56:AB56)</f>
        <v>8898.5686695256591</v>
      </c>
      <c r="G267" s="9">
        <f t="shared" si="26"/>
        <v>22.227489407410605</v>
      </c>
      <c r="H267" s="9">
        <f t="shared" si="26"/>
        <v>31.216527879382141</v>
      </c>
      <c r="I267" s="9">
        <f t="shared" si="26"/>
        <v>37.019456457044001</v>
      </c>
      <c r="J267" s="9">
        <f t="shared" si="26"/>
        <v>13.5246542974735</v>
      </c>
      <c r="K267" s="9">
        <f t="shared" si="26"/>
        <v>1.0251910647606772</v>
      </c>
      <c r="L267" s="9">
        <f t="shared" si="28"/>
        <v>380.01331910607092</v>
      </c>
      <c r="M267" s="2">
        <v>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3">
      <c r="A268" s="5"/>
      <c r="B268" s="2"/>
      <c r="C268" s="2">
        <v>1998.2</v>
      </c>
      <c r="D268" s="2">
        <v>362.47</v>
      </c>
      <c r="E268" s="3">
        <f t="shared" si="27"/>
        <v>2012</v>
      </c>
      <c r="F268" s="4">
        <f>F267*SUM(economy!Z58:AB58)/SUM(economy!Z57:AB57)</f>
        <v>9128.285945038504</v>
      </c>
      <c r="G268" s="9">
        <f t="shared" si="26"/>
        <v>22.770594537475553</v>
      </c>
      <c r="H268" s="9">
        <f t="shared" si="26"/>
        <v>31.966196631774981</v>
      </c>
      <c r="I268" s="9">
        <f t="shared" si="26"/>
        <v>37.859432678539065</v>
      </c>
      <c r="J268" s="9">
        <f t="shared" si="26"/>
        <v>13.796466259441774</v>
      </c>
      <c r="K268" s="9">
        <f t="shared" si="26"/>
        <v>1.0395829898138262</v>
      </c>
      <c r="L268" s="9">
        <f t="shared" si="28"/>
        <v>382.4322730970452</v>
      </c>
      <c r="M268" s="2">
        <v>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3">
      <c r="A269" s="5"/>
      <c r="B269" s="2"/>
      <c r="C269" s="2">
        <v>1998.284932</v>
      </c>
      <c r="D269" s="2">
        <v>362.745</v>
      </c>
      <c r="E269" s="3">
        <f t="shared" si="27"/>
        <v>2013</v>
      </c>
      <c r="F269" s="4">
        <f>F268*SUM(economy!Z59:AB59)/SUM(economy!Z58:AB58)</f>
        <v>9359.5836817672807</v>
      </c>
      <c r="G269" s="9">
        <f t="shared" si="26"/>
        <v>23.327719970740812</v>
      </c>
      <c r="H269" s="9">
        <f t="shared" si="26"/>
        <v>32.735372720246552</v>
      </c>
      <c r="I269" s="9">
        <f t="shared" si="26"/>
        <v>38.722645737418574</v>
      </c>
      <c r="J269" s="9">
        <f t="shared" si="26"/>
        <v>14.079712580099228</v>
      </c>
      <c r="K269" s="9">
        <f t="shared" si="26"/>
        <v>1.0590969822264742</v>
      </c>
      <c r="L269" s="9">
        <f t="shared" si="28"/>
        <v>384.92454799073164</v>
      </c>
      <c r="M269" s="2">
        <v>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3">
      <c r="A270" s="5"/>
      <c r="B270" s="2"/>
      <c r="C270" s="2">
        <v>1998.367123</v>
      </c>
      <c r="D270" s="2">
        <v>363.11099999999999</v>
      </c>
      <c r="E270" s="3">
        <f t="shared" si="27"/>
        <v>2014</v>
      </c>
      <c r="F270" s="4">
        <f>F269*SUM(economy!Z60:AB60)/SUM(economy!Z59:AB59)</f>
        <v>9592.3127656530069</v>
      </c>
      <c r="G270" s="9">
        <f t="shared" si="26"/>
        <v>23.898962167280601</v>
      </c>
      <c r="H270" s="9">
        <f t="shared" si="26"/>
        <v>33.524150879646221</v>
      </c>
      <c r="I270" s="9">
        <f t="shared" si="26"/>
        <v>39.60902117472228</v>
      </c>
      <c r="J270" s="9">
        <f t="shared" si="26"/>
        <v>14.373925550624628</v>
      </c>
      <c r="K270" s="9">
        <f t="shared" si="26"/>
        <v>1.0817918655908574</v>
      </c>
      <c r="L270" s="9">
        <f t="shared" si="28"/>
        <v>387.48785163786459</v>
      </c>
      <c r="M270" s="2">
        <v>0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3">
      <c r="A271" s="5"/>
      <c r="B271" s="2"/>
      <c r="C271" s="2">
        <v>1998.452055</v>
      </c>
      <c r="D271" s="2">
        <v>363.54199999999997</v>
      </c>
      <c r="E271" s="3">
        <f t="shared" si="27"/>
        <v>2015</v>
      </c>
      <c r="F271" s="4">
        <f>F270*SUM(economy!Z61:AB61)/SUM(economy!Z60:AB60)</f>
        <v>9826.3298369437307</v>
      </c>
      <c r="G271" s="9">
        <f t="shared" si="26"/>
        <v>24.484408486311068</v>
      </c>
      <c r="H271" s="9">
        <f t="shared" si="26"/>
        <v>34.332611582884851</v>
      </c>
      <c r="I271" s="9">
        <f t="shared" si="26"/>
        <v>40.518463128811817</v>
      </c>
      <c r="J271" s="9">
        <f t="shared" si="26"/>
        <v>14.678646679281176</v>
      </c>
      <c r="K271" s="9">
        <f t="shared" si="26"/>
        <v>1.1064832562397102</v>
      </c>
      <c r="L271" s="9">
        <f t="shared" si="28"/>
        <v>390.12061313352865</v>
      </c>
      <c r="M271" s="2">
        <v>1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3">
      <c r="A272" s="5"/>
      <c r="B272" s="2"/>
      <c r="C272" s="2">
        <v>1998.5342470000001</v>
      </c>
      <c r="D272" s="2">
        <v>364.05799999999999</v>
      </c>
      <c r="E272" s="3">
        <f t="shared" si="27"/>
        <v>2016</v>
      </c>
      <c r="F272" s="4">
        <f>F271*SUM(economy!Z62:AB62)/SUM(economy!Z61:AB61)</f>
        <v>10061.49721998112</v>
      </c>
      <c r="G272" s="9">
        <f t="shared" si="26"/>
        <v>25.084137537392142</v>
      </c>
      <c r="H272" s="9">
        <f t="shared" si="26"/>
        <v>35.160821620480363</v>
      </c>
      <c r="I272" s="9">
        <f t="shared" si="26"/>
        <v>41.450855487147443</v>
      </c>
      <c r="J272" s="9">
        <f t="shared" si="26"/>
        <v>14.993426840261595</v>
      </c>
      <c r="K272" s="9">
        <f t="shared" si="26"/>
        <v>1.1324460586611871</v>
      </c>
      <c r="L272" s="9">
        <f t="shared" si="28"/>
        <v>392.82168754394274</v>
      </c>
      <c r="M272" s="2">
        <v>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3">
      <c r="A273" s="5"/>
      <c r="B273" s="2"/>
      <c r="C273" s="2">
        <v>1998.6191779999999</v>
      </c>
      <c r="D273" s="2">
        <v>364.69799999999998</v>
      </c>
      <c r="E273" s="3">
        <f t="shared" si="27"/>
        <v>2017</v>
      </c>
      <c r="F273" s="4">
        <f>F272*SUM(economy!Z63:AB63)/SUM(economy!Z62:AB62)</f>
        <v>10533.834494353869</v>
      </c>
      <c r="G273" s="9">
        <f t="shared" si="26"/>
        <v>25.69821952734404</v>
      </c>
      <c r="H273" s="9">
        <f t="shared" si="26"/>
        <v>36.008834671916077</v>
      </c>
      <c r="I273" s="9">
        <f t="shared" si="26"/>
        <v>42.406063012056471</v>
      </c>
      <c r="J273" s="9">
        <f t="shared" si="26"/>
        <v>15.317826405789168</v>
      </c>
      <c r="K273" s="9">
        <f t="shared" si="26"/>
        <v>1.1592340165502024</v>
      </c>
      <c r="L273" s="9">
        <f t="shared" si="28"/>
        <v>395.59017763365597</v>
      </c>
      <c r="M273" s="2">
        <v>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3">
      <c r="A274" s="5"/>
      <c r="B274" s="2"/>
      <c r="C274" s="2">
        <v>1998.7041099999999</v>
      </c>
      <c r="D274" s="2">
        <v>365.05599999999998</v>
      </c>
      <c r="E274" s="3">
        <f t="shared" si="27"/>
        <v>2018</v>
      </c>
      <c r="F274" s="4">
        <f>F273*SUM(economy!Z64:AB64)/SUM(economy!Z63:AB63)</f>
        <v>10782.374664699317</v>
      </c>
      <c r="G274" s="9">
        <f t="shared" si="26"/>
        <v>26.341129613853902</v>
      </c>
      <c r="H274" s="9">
        <f t="shared" si="26"/>
        <v>36.898865731873641</v>
      </c>
      <c r="I274" s="9">
        <f t="shared" si="26"/>
        <v>43.419410621705019</v>
      </c>
      <c r="J274" s="9">
        <f t="shared" si="26"/>
        <v>15.679132691230153</v>
      </c>
      <c r="K274" s="9">
        <f t="shared" si="26"/>
        <v>1.1976571932117204</v>
      </c>
      <c r="L274" s="9">
        <f t="shared" si="28"/>
        <v>398.53619585187442</v>
      </c>
      <c r="M274" s="2">
        <v>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3">
      <c r="A275" s="5"/>
      <c r="B275" s="2"/>
      <c r="C275" s="2">
        <v>1998.7863010000001</v>
      </c>
      <c r="D275" s="2">
        <v>365.012</v>
      </c>
      <c r="E275" s="3">
        <f t="shared" si="27"/>
        <v>2019</v>
      </c>
      <c r="F275" s="4">
        <f>F274*SUM(economy!Z65:AB65)/SUM(economy!Z64:AB64)</f>
        <v>11031.00392697588</v>
      </c>
      <c r="G275" s="9">
        <f t="shared" si="26"/>
        <v>26.999208818741653</v>
      </c>
      <c r="H275" s="9">
        <f t="shared" si="26"/>
        <v>37.809785394970575</v>
      </c>
      <c r="I275" s="9">
        <f t="shared" si="26"/>
        <v>44.456495823931732</v>
      </c>
      <c r="J275" s="9">
        <f t="shared" si="26"/>
        <v>16.048970065974366</v>
      </c>
      <c r="K275" s="9">
        <f t="shared" si="26"/>
        <v>1.232630580498864</v>
      </c>
      <c r="L275" s="9">
        <f t="shared" si="28"/>
        <v>401.54709068411717</v>
      </c>
      <c r="M275" s="2">
        <v>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3">
      <c r="A276" s="5"/>
      <c r="B276" s="2"/>
      <c r="C276" s="2">
        <v>1998.8712330000001</v>
      </c>
      <c r="D276" s="2">
        <v>364.90899999999999</v>
      </c>
      <c r="E276" s="3">
        <f t="shared" si="27"/>
        <v>2020</v>
      </c>
      <c r="F276" s="4">
        <f>F275*SUM(economy!Z66:AB66)/SUM(economy!Z65:AB65)</f>
        <v>11279.610648945973</v>
      </c>
      <c r="G276" s="9">
        <f t="shared" si="26"/>
        <v>27.672462579542998</v>
      </c>
      <c r="H276" s="9">
        <f t="shared" si="26"/>
        <v>38.741544561474633</v>
      </c>
      <c r="I276" s="9">
        <f t="shared" si="26"/>
        <v>45.517013382852326</v>
      </c>
      <c r="J276" s="9">
        <f t="shared" si="26"/>
        <v>16.426861632509848</v>
      </c>
      <c r="K276" s="9">
        <f t="shared" si="26"/>
        <v>1.2655157474806691</v>
      </c>
      <c r="L276" s="9">
        <f t="shared" si="28"/>
        <v>404.62339790386045</v>
      </c>
      <c r="M276" s="2">
        <v>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3">
      <c r="A277" s="5"/>
      <c r="B277" s="2"/>
      <c r="C277" s="2">
        <v>1998.9534249999999</v>
      </c>
      <c r="D277" s="2">
        <v>364.88099999999997</v>
      </c>
      <c r="E277" s="3">
        <f t="shared" si="27"/>
        <v>2021</v>
      </c>
      <c r="F277" s="4">
        <f>F276*SUM(economy!Z67:AB67)/SUM(economy!Z66:AB66)</f>
        <v>11528.082011829132</v>
      </c>
      <c r="G277" s="9">
        <f t="shared" si="26"/>
        <v>28.36088952055848</v>
      </c>
      <c r="H277" s="9">
        <f t="shared" si="26"/>
        <v>39.694083784828145</v>
      </c>
      <c r="I277" s="9">
        <f t="shared" si="26"/>
        <v>46.600645388606161</v>
      </c>
      <c r="J277" s="9">
        <f t="shared" si="26"/>
        <v>16.812344634604894</v>
      </c>
      <c r="K277" s="9">
        <f t="shared" si="26"/>
        <v>1.2971332865927012</v>
      </c>
      <c r="L277" s="9">
        <f t="shared" si="28"/>
        <v>407.76509661519037</v>
      </c>
      <c r="M277" s="2">
        <v>0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3">
      <c r="A278" s="5"/>
      <c r="B278" s="2"/>
      <c r="C278" s="2">
        <v>1999.038356</v>
      </c>
      <c r="D278" s="2">
        <v>365.01600000000002</v>
      </c>
      <c r="E278" s="3">
        <f t="shared" si="27"/>
        <v>2022</v>
      </c>
      <c r="F278" s="4">
        <f>F277*SUM(economy!Z68:AB68)/SUM(economy!Z67:AB67)</f>
        <v>11776.305537328359</v>
      </c>
      <c r="G278" s="9">
        <f t="shared" si="26"/>
        <v>29.064481380435375</v>
      </c>
      <c r="H278" s="9">
        <f t="shared" si="26"/>
        <v>40.667333188699985</v>
      </c>
      <c r="I278" s="9">
        <f t="shared" si="26"/>
        <v>47.707061249214206</v>
      </c>
      <c r="J278" s="9">
        <f t="shared" si="26"/>
        <v>17.204969510195586</v>
      </c>
      <c r="K278" s="9">
        <f t="shared" si="26"/>
        <v>1.3279756156498994</v>
      </c>
      <c r="L278" s="9">
        <f t="shared" si="28"/>
        <v>410.97182094419509</v>
      </c>
      <c r="M278" s="2">
        <v>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3">
      <c r="A279" s="5"/>
      <c r="B279" s="2"/>
      <c r="C279" s="2">
        <v>1999.123288</v>
      </c>
      <c r="D279" s="2">
        <v>365.07499999999999</v>
      </c>
      <c r="E279" s="3">
        <f t="shared" si="27"/>
        <v>2023</v>
      </c>
      <c r="F279" s="4">
        <f>F278*SUM(economy!Z69:AB69)/SUM(economy!Z68:AB68)</f>
        <v>12024.169120552444</v>
      </c>
      <c r="G279" s="9">
        <f t="shared" ref="G279:K294" si="29">G278*(1-G$5)+G$4*$F278*$L$4/1000</f>
        <v>29.783223032948374</v>
      </c>
      <c r="H279" s="9">
        <f t="shared" si="29"/>
        <v>41.661212527648466</v>
      </c>
      <c r="I279" s="9">
        <f t="shared" si="29"/>
        <v>48.835917911958674</v>
      </c>
      <c r="J279" s="9">
        <f t="shared" si="29"/>
        <v>17.604299177607299</v>
      </c>
      <c r="K279" s="9">
        <f t="shared" si="29"/>
        <v>1.3583361204831919</v>
      </c>
      <c r="L279" s="9">
        <f t="shared" si="28"/>
        <v>414.24298877064598</v>
      </c>
      <c r="M279" s="2">
        <v>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3">
      <c r="A280" s="5"/>
      <c r="B280" s="2"/>
      <c r="C280" s="2">
        <v>1999.2</v>
      </c>
      <c r="D280" s="2">
        <v>364.89100000000002</v>
      </c>
      <c r="E280" s="3">
        <f t="shared" si="27"/>
        <v>2024</v>
      </c>
      <c r="F280" s="4">
        <f>F279*SUM(economy!Z70:AB70)/SUM(economy!Z69:AB69)</f>
        <v>12271.561063921919</v>
      </c>
      <c r="G280" s="9">
        <f t="shared" si="29"/>
        <v>30.517092509789602</v>
      </c>
      <c r="H280" s="9">
        <f t="shared" si="29"/>
        <v>42.675631250708634</v>
      </c>
      <c r="I280" s="9">
        <f t="shared" si="29"/>
        <v>49.986860086737245</v>
      </c>
      <c r="J280" s="9">
        <f t="shared" si="29"/>
        <v>18.009908366416287</v>
      </c>
      <c r="K280" s="9">
        <f t="shared" si="29"/>
        <v>1.3883874854537304</v>
      </c>
      <c r="L280" s="9">
        <f t="shared" si="28"/>
        <v>417.57787969910549</v>
      </c>
      <c r="M280" s="2">
        <v>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3">
      <c r="A281" s="5"/>
      <c r="B281" s="2"/>
      <c r="C281" s="2">
        <v>1999.284932</v>
      </c>
      <c r="D281" s="2">
        <v>364.94400000000002</v>
      </c>
      <c r="E281" s="3">
        <f t="shared" si="27"/>
        <v>2025</v>
      </c>
      <c r="F281" s="4">
        <f>F280*SUM(economy!Z71:AB71)/SUM(economy!Z70:AB70)</f>
        <v>12518.370111028473</v>
      </c>
      <c r="G281" s="9">
        <f t="shared" si="29"/>
        <v>31.26606102542803</v>
      </c>
      <c r="H281" s="9">
        <f t="shared" si="29"/>
        <v>43.710488567988328</v>
      </c>
      <c r="I281" s="9">
        <f t="shared" si="29"/>
        <v>51.159520471513183</v>
      </c>
      <c r="J281" s="9">
        <f t="shared" si="29"/>
        <v>18.421382990516577</v>
      </c>
      <c r="K281" s="9">
        <f t="shared" si="29"/>
        <v>1.4182292049031899</v>
      </c>
      <c r="L281" s="9">
        <f t="shared" si="28"/>
        <v>420.97568226034934</v>
      </c>
      <c r="M281" s="2">
        <v>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3">
      <c r="A282" s="5"/>
      <c r="B282" s="2"/>
      <c r="C282" s="2">
        <v>1999.367123</v>
      </c>
      <c r="D282" s="2">
        <v>365.19</v>
      </c>
      <c r="E282" s="3">
        <f t="shared" si="27"/>
        <v>2026</v>
      </c>
      <c r="F282" s="4">
        <f>F281*SUM(economy!Z72:AB72)/SUM(economy!Z71:AB71)</f>
        <v>12764.485480457932</v>
      </c>
      <c r="G282" s="9">
        <f t="shared" si="29"/>
        <v>32.0300930040354</v>
      </c>
      <c r="H282" s="9">
        <f t="shared" si="29"/>
        <v>44.765673520260279</v>
      </c>
      <c r="I282" s="9">
        <f t="shared" si="29"/>
        <v>52.353519979826125</v>
      </c>
      <c r="J282" s="9">
        <f t="shared" si="29"/>
        <v>18.838319560975723</v>
      </c>
      <c r="K282" s="9">
        <f t="shared" si="29"/>
        <v>1.4479164018947104</v>
      </c>
      <c r="L282" s="9">
        <f t="shared" si="28"/>
        <v>424.43552246699221</v>
      </c>
      <c r="M282" s="2">
        <v>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3">
      <c r="A283" s="5"/>
      <c r="B283" s="2"/>
      <c r="C283" s="2">
        <v>1999.452055</v>
      </c>
      <c r="D283" s="2">
        <v>365.34800000000001</v>
      </c>
      <c r="E283" s="3">
        <f t="shared" si="27"/>
        <v>2027</v>
      </c>
      <c r="F283" s="4">
        <f>F282*SUM(economy!Z73:AB73)/SUM(economy!Z72:AB72)</f>
        <v>13009.796900089508</v>
      </c>
      <c r="G283" s="9">
        <f t="shared" si="29"/>
        <v>32.809146108476497</v>
      </c>
      <c r="H283" s="9">
        <f t="shared" si="29"/>
        <v>45.841065051538656</v>
      </c>
      <c r="I283" s="9">
        <f t="shared" si="29"/>
        <v>53.568467970330516</v>
      </c>
      <c r="J283" s="9">
        <f t="shared" si="29"/>
        <v>19.260324636402071</v>
      </c>
      <c r="K283" s="9">
        <f t="shared" si="29"/>
        <v>1.4774773092507831</v>
      </c>
      <c r="L283" s="9">
        <f t="shared" si="28"/>
        <v>427.95648107599851</v>
      </c>
      <c r="M283" s="2">
        <v>0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3">
      <c r="A284" s="5"/>
      <c r="B284" s="2"/>
      <c r="C284" s="2">
        <v>1999.5342470000001</v>
      </c>
      <c r="D284" s="2">
        <v>365.63099999999997</v>
      </c>
      <c r="E284" s="3">
        <f t="shared" si="27"/>
        <v>2028</v>
      </c>
      <c r="F284" s="4">
        <f>F283*SUM(economy!Z74:AB74)/SUM(economy!Z73:AB73)</f>
        <v>13254.194642579147</v>
      </c>
      <c r="G284" s="9">
        <f t="shared" si="29"/>
        <v>33.60317127139276</v>
      </c>
      <c r="H284" s="9">
        <f t="shared" si="29"/>
        <v>46.936532084676507</v>
      </c>
      <c r="I284" s="9">
        <f t="shared" si="29"/>
        <v>54.803962478405928</v>
      </c>
      <c r="J284" s="9">
        <f t="shared" si="29"/>
        <v>19.687014308736579</v>
      </c>
      <c r="K284" s="9">
        <f t="shared" si="29"/>
        <v>1.5069238739489863</v>
      </c>
      <c r="L284" s="9">
        <f t="shared" si="28"/>
        <v>431.53760401716079</v>
      </c>
      <c r="M284" s="2">
        <v>0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3">
      <c r="A285" s="5"/>
      <c r="B285" s="2"/>
      <c r="C285" s="2">
        <v>1999.6191779999999</v>
      </c>
      <c r="D285" s="2">
        <v>366.077</v>
      </c>
      <c r="E285" s="3">
        <f t="shared" si="27"/>
        <v>2029</v>
      </c>
      <c r="F285" s="4">
        <f>F284*SUM(economy!Z75:AB75)/SUM(economy!Z74:AB74)</f>
        <v>13497.569562762972</v>
      </c>
      <c r="G285" s="9">
        <f t="shared" si="29"/>
        <v>34.412112728451582</v>
      </c>
      <c r="H285" s="9">
        <f t="shared" si="29"/>
        <v>48.051933600087047</v>
      </c>
      <c r="I285" s="9">
        <f t="shared" si="29"/>
        <v>56.059590449989457</v>
      </c>
      <c r="J285" s="9">
        <f t="shared" si="29"/>
        <v>20.118013722584408</v>
      </c>
      <c r="K285" s="9">
        <f t="shared" si="29"/>
        <v>1.5362581906790123</v>
      </c>
      <c r="L285" s="9">
        <f t="shared" si="28"/>
        <v>435.17790869179152</v>
      </c>
      <c r="M285" s="2">
        <v>0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3">
      <c r="A286" s="5"/>
      <c r="B286" s="2"/>
      <c r="C286" s="2">
        <v>1999.7041099999999</v>
      </c>
      <c r="D286" s="2">
        <v>366.45100000000002</v>
      </c>
      <c r="E286" s="3">
        <f t="shared" si="27"/>
        <v>2030</v>
      </c>
      <c r="F286" s="4">
        <f>F285*SUM(economy!Z76:AB76)/SUM(economy!Z75:AB75)</f>
        <v>13739.813137655965</v>
      </c>
      <c r="G286" s="9">
        <f t="shared" si="29"/>
        <v>35.235908053878433</v>
      </c>
      <c r="H286" s="9">
        <f t="shared" si="29"/>
        <v>49.187118717760377</v>
      </c>
      <c r="I286" s="9">
        <f t="shared" si="29"/>
        <v>57.334927977888704</v>
      </c>
      <c r="J286" s="9">
        <f t="shared" si="29"/>
        <v>20.552956626395691</v>
      </c>
      <c r="K286" s="9">
        <f t="shared" si="29"/>
        <v>1.5654764057482842</v>
      </c>
      <c r="L286" s="9">
        <f t="shared" si="28"/>
        <v>438.8763877816715</v>
      </c>
      <c r="M286" s="2">
        <v>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3">
      <c r="A287" s="5"/>
      <c r="B287" s="2"/>
      <c r="C287" s="2">
        <v>1999.7863010000001</v>
      </c>
      <c r="D287" s="2">
        <v>366.60199999999998</v>
      </c>
      <c r="E287" s="3">
        <f t="shared" si="27"/>
        <v>2031</v>
      </c>
      <c r="F287" s="4">
        <f>F286*SUM(economy!Z77:AB77)/SUM(economy!Z76:AB76)</f>
        <v>13980.817509620152</v>
      </c>
      <c r="G287" s="9">
        <f t="shared" si="29"/>
        <v>36.074488198430203</v>
      </c>
      <c r="H287" s="9">
        <f t="shared" si="29"/>
        <v>50.341926782810376</v>
      </c>
      <c r="I287" s="9">
        <f t="shared" si="29"/>
        <v>58.629540540932062</v>
      </c>
      <c r="J287" s="9">
        <f t="shared" si="29"/>
        <v>20.991484953980617</v>
      </c>
      <c r="K287" s="9">
        <f t="shared" si="29"/>
        <v>1.5945710867982785</v>
      </c>
      <c r="L287" s="9">
        <f t="shared" si="28"/>
        <v>442.63201156295156</v>
      </c>
      <c r="M287" s="2">
        <v>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3">
      <c r="A288" s="5"/>
      <c r="B288" s="2"/>
      <c r="C288" s="2">
        <v>1999.8712330000001</v>
      </c>
      <c r="D288" s="2">
        <v>366.53199999999998</v>
      </c>
      <c r="E288" s="3">
        <f t="shared" si="27"/>
        <v>2032</v>
      </c>
      <c r="F288" s="4">
        <f>F287*SUM(economy!Z78:AB78)/SUM(economy!Z77:AB77)</f>
        <v>14220.475533158504</v>
      </c>
      <c r="G288" s="9">
        <f t="shared" si="29"/>
        <v>36.927777530003262</v>
      </c>
      <c r="H288" s="9">
        <f t="shared" si="29"/>
        <v>51.516187454839589</v>
      </c>
      <c r="I288" s="9">
        <f t="shared" si="29"/>
        <v>59.942983246394327</v>
      </c>
      <c r="J288" s="9">
        <f t="shared" si="29"/>
        <v>21.433248434997896</v>
      </c>
      <c r="K288" s="9">
        <f t="shared" si="29"/>
        <v>1.6235326621368054</v>
      </c>
      <c r="L288" s="9">
        <f t="shared" si="28"/>
        <v>446.44372932837189</v>
      </c>
      <c r="M288" s="2">
        <v>0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3">
      <c r="A289" s="5"/>
      <c r="B289" s="2"/>
      <c r="C289" s="2">
        <v>1999.9534249999999</v>
      </c>
      <c r="D289" s="2">
        <v>366.53699999999998</v>
      </c>
      <c r="E289" s="3">
        <f t="shared" si="27"/>
        <v>2033</v>
      </c>
      <c r="F289" s="4">
        <f>F288*SUM(economy!Z79:AB79)/SUM(economy!Z78:AB78)</f>
        <v>14458.680825671476</v>
      </c>
      <c r="G289" s="9">
        <f t="shared" si="29"/>
        <v>37.795693877097442</v>
      </c>
      <c r="H289" s="9">
        <f t="shared" si="29"/>
        <v>52.709720801452029</v>
      </c>
      <c r="I289" s="9">
        <f t="shared" si="29"/>
        <v>61.274801076198372</v>
      </c>
      <c r="J289" s="9">
        <f t="shared" si="29"/>
        <v>21.877904233187085</v>
      </c>
      <c r="K289" s="9">
        <f t="shared" si="29"/>
        <v>1.6523502959340608</v>
      </c>
      <c r="L289" s="9">
        <f t="shared" si="28"/>
        <v>450.31047028386899</v>
      </c>
      <c r="M289" s="2">
        <v>0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3">
      <c r="A290" s="5"/>
      <c r="B290" s="2"/>
      <c r="C290" s="2">
        <v>2000.0382509999999</v>
      </c>
      <c r="D290" s="2">
        <v>366.60300000000001</v>
      </c>
      <c r="E290" s="3">
        <f t="shared" si="27"/>
        <v>2034</v>
      </c>
      <c r="F290" s="4">
        <f>F289*SUM(economy!Z80:AB80)/SUM(economy!Z79:AB79)</f>
        <v>14695.327822399177</v>
      </c>
      <c r="G290" s="9">
        <f t="shared" si="29"/>
        <v>38.678148575377861</v>
      </c>
      <c r="H290" s="9">
        <f t="shared" si="29"/>
        <v>53.922337396274614</v>
      </c>
      <c r="I290" s="9">
        <f t="shared" si="29"/>
        <v>62.624529137437577</v>
      </c>
      <c r="J290" s="9">
        <f t="shared" si="29"/>
        <v>22.325116611224868</v>
      </c>
      <c r="K290" s="9">
        <f t="shared" si="29"/>
        <v>1.6810124214388038</v>
      </c>
      <c r="L290" s="9">
        <f t="shared" si="28"/>
        <v>454.2311441417537</v>
      </c>
      <c r="M290" s="2">
        <v>0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3">
      <c r="A291" s="5"/>
      <c r="B291" s="2"/>
      <c r="C291" s="2">
        <v>2000.1229510000001</v>
      </c>
      <c r="D291" s="2">
        <v>366.428</v>
      </c>
      <c r="E291" s="3">
        <f t="shared" si="27"/>
        <v>2035</v>
      </c>
      <c r="F291" s="4">
        <f>F290*SUM(economy!Z81:AB81)/SUM(economy!Z80:AB80)</f>
        <v>14930.311835666635</v>
      </c>
      <c r="G291" s="9">
        <f t="shared" si="29"/>
        <v>39.575046517590017</v>
      </c>
      <c r="H291" s="9">
        <f t="shared" si="29"/>
        <v>55.153838421867867</v>
      </c>
      <c r="I291" s="9">
        <f t="shared" si="29"/>
        <v>63.991692917789798</v>
      </c>
      <c r="J291" s="9">
        <f t="shared" si="29"/>
        <v>22.774556621175662</v>
      </c>
      <c r="K291" s="9">
        <f t="shared" si="29"/>
        <v>1.7095070669697601</v>
      </c>
      <c r="L291" s="9">
        <f t="shared" si="28"/>
        <v>458.20464154539309</v>
      </c>
      <c r="M291" s="2">
        <v>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3">
      <c r="A292" s="5"/>
      <c r="B292" s="2"/>
      <c r="C292" s="2">
        <v>2000.202186</v>
      </c>
      <c r="D292" s="2">
        <v>366.18799999999999</v>
      </c>
      <c r="E292" s="3">
        <f t="shared" si="27"/>
        <v>2036</v>
      </c>
      <c r="F292" s="4">
        <f>F291*SUM(economy!Z82:AB82)/SUM(economy!Z81:AB81)</f>
        <v>15163.529118455106</v>
      </c>
      <c r="G292" s="9">
        <f t="shared" si="29"/>
        <v>40.486286207090799</v>
      </c>
      <c r="H292" s="9">
        <f t="shared" si="29"/>
        <v>56.404015777916392</v>
      </c>
      <c r="I292" s="9">
        <f t="shared" si="29"/>
        <v>65.375808546403718</v>
      </c>
      <c r="J292" s="9">
        <f t="shared" si="29"/>
        <v>23.225901819579487</v>
      </c>
      <c r="K292" s="9">
        <f t="shared" si="29"/>
        <v>1.7378220564208702</v>
      </c>
      <c r="L292" s="9">
        <f t="shared" si="28"/>
        <v>462.22983440741126</v>
      </c>
      <c r="M292" s="2">
        <v>0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3">
      <c r="A293" s="5"/>
      <c r="B293" s="2"/>
      <c r="C293" s="2">
        <v>2000.286885</v>
      </c>
      <c r="D293" s="2">
        <v>366.11200000000002</v>
      </c>
      <c r="E293" s="3">
        <f t="shared" si="27"/>
        <v>2037</v>
      </c>
      <c r="F293" s="4">
        <f>F292*SUM(economy!Z83:AB83)/SUM(economy!Z82:AB82)</f>
        <v>15394.876932237175</v>
      </c>
      <c r="G293" s="9">
        <f t="shared" si="29"/>
        <v>41.411759815259423</v>
      </c>
      <c r="H293" s="9">
        <f t="shared" si="29"/>
        <v>57.672652195090876</v>
      </c>
      <c r="I293" s="9">
        <f t="shared" si="29"/>
        <v>66.776383060834036</v>
      </c>
      <c r="J293" s="9">
        <f t="shared" si="29"/>
        <v>23.678836006277386</v>
      </c>
      <c r="K293" s="9">
        <f t="shared" si="29"/>
        <v>1.7659451338584398</v>
      </c>
      <c r="L293" s="9">
        <f t="shared" si="28"/>
        <v>466.30557621132016</v>
      </c>
      <c r="M293" s="2">
        <v>0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3">
      <c r="A294" s="5"/>
      <c r="B294" s="2"/>
      <c r="C294" s="2">
        <v>2000.3688520000001</v>
      </c>
      <c r="D294" s="2">
        <v>366.32799999999997</v>
      </c>
      <c r="E294" s="3">
        <f t="shared" si="27"/>
        <v>2038</v>
      </c>
      <c r="F294" s="4">
        <f>F293*SUM(economy!Z84:AB84)/SUM(economy!Z83:AB83)</f>
        <v>15624.253618939896</v>
      </c>
      <c r="G294" s="9">
        <f t="shared" si="29"/>
        <v>42.351353243048543</v>
      </c>
      <c r="H294" s="9">
        <f t="shared" si="29"/>
        <v>58.959521354966334</v>
      </c>
      <c r="I294" s="9">
        <f t="shared" si="29"/>
        <v>68.192914680584849</v>
      </c>
      <c r="J294" s="9">
        <f t="shared" si="29"/>
        <v>24.13304898611878</v>
      </c>
      <c r="K294" s="9">
        <f t="shared" si="29"/>
        <v>1.7938640422778769</v>
      </c>
      <c r="L294" s="9">
        <f t="shared" si="28"/>
        <v>470.43070230699641</v>
      </c>
      <c r="M294" s="2">
        <v>0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3">
      <c r="A295" s="5"/>
      <c r="B295" s="2"/>
      <c r="C295" s="2">
        <v>2000.4535519999999</v>
      </c>
      <c r="D295" s="2">
        <v>366.77300000000002</v>
      </c>
      <c r="E295" s="3">
        <f t="shared" si="27"/>
        <v>2039</v>
      </c>
      <c r="F295" s="4">
        <f>F294*SUM(economy!Z85:AB85)/SUM(economy!Z84:AB84)</f>
        <v>15851.558676834495</v>
      </c>
      <c r="G295" s="9">
        <f t="shared" ref="G295:K310" si="30">G294*(1-G$5)+G$4*$F294*$L$4/1000</f>
        <v>43.304946186927502</v>
      </c>
      <c r="H295" s="9">
        <f t="shared" si="30"/>
        <v>60.264388016367583</v>
      </c>
      <c r="I295" s="9">
        <f t="shared" si="30"/>
        <v>69.624893087792799</v>
      </c>
      <c r="J295" s="9">
        <f t="shared" si="30"/>
        <v>24.588236352728135</v>
      </c>
      <c r="K295" s="9">
        <f t="shared" si="30"/>
        <v>1.8215665747506189</v>
      </c>
      <c r="L295" s="9">
        <f t="shared" si="28"/>
        <v>474.60403021856666</v>
      </c>
      <c r="M295" s="2">
        <v>0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3">
      <c r="A296" s="5"/>
      <c r="B296" s="2"/>
      <c r="C296" s="2">
        <v>2000.535519</v>
      </c>
      <c r="D296" s="2">
        <v>367.18400000000003</v>
      </c>
      <c r="E296" s="3">
        <f t="shared" si="27"/>
        <v>2040</v>
      </c>
      <c r="F296" s="4">
        <f>F295*SUM(economy!Z86:AB86)/SUM(economy!Z85:AB85)</f>
        <v>16076.692840096115</v>
      </c>
      <c r="G296" s="9">
        <f t="shared" si="30"/>
        <v>44.272412209457308</v>
      </c>
      <c r="H296" s="9">
        <f t="shared" si="30"/>
        <v>61.587008148492899</v>
      </c>
      <c r="I296" s="9">
        <f t="shared" si="30"/>
        <v>71.071799715543889</v>
      </c>
      <c r="J296" s="9">
        <f t="shared" si="30"/>
        <v>25.044099293531588</v>
      </c>
      <c r="K296" s="9">
        <f t="shared" si="30"/>
        <v>1.8490406090092093</v>
      </c>
      <c r="L296" s="9">
        <f t="shared" si="28"/>
        <v>478.82435997603488</v>
      </c>
      <c r="M296" s="2">
        <v>0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3">
      <c r="A297" s="5"/>
      <c r="B297" s="2"/>
      <c r="C297" s="2">
        <v>2000.6202189999999</v>
      </c>
      <c r="D297" s="2">
        <v>367.44799999999998</v>
      </c>
      <c r="E297" s="3">
        <f t="shared" si="27"/>
        <v>2041</v>
      </c>
      <c r="F297" s="4">
        <f>F296*SUM(economy!Z87:AB87)/SUM(economy!Z86:AB86)</f>
        <v>16299.558161728803</v>
      </c>
      <c r="G297" s="9">
        <f t="shared" si="30"/>
        <v>45.253618814721392</v>
      </c>
      <c r="H297" s="9">
        <f t="shared" si="30"/>
        <v>62.927129071141856</v>
      </c>
      <c r="I297" s="9">
        <f t="shared" si="30"/>
        <v>72.533108044273106</v>
      </c>
      <c r="J297" s="9">
        <f t="shared" si="30"/>
        <v>25.500344415259786</v>
      </c>
      <c r="K297" s="9">
        <f t="shared" si="30"/>
        <v>1.876274132159407</v>
      </c>
      <c r="L297" s="9">
        <f t="shared" si="28"/>
        <v>483.09047447755552</v>
      </c>
      <c r="M297" s="2">
        <v>0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3">
      <c r="A298" s="5"/>
      <c r="B298" s="2"/>
      <c r="C298" s="2">
        <v>2000.7049179999999</v>
      </c>
      <c r="D298" s="2">
        <v>367.67500000000001</v>
      </c>
      <c r="E298" s="3">
        <f t="shared" si="27"/>
        <v>2042</v>
      </c>
      <c r="F298" s="4">
        <f>F297*SUM(economy!Z88:AB88)/SUM(economy!Z87:AB87)</f>
        <v>16520.058099510985</v>
      </c>
      <c r="G298" s="9">
        <f t="shared" si="30"/>
        <v>46.248427528817516</v>
      </c>
      <c r="H298" s="9">
        <f t="shared" si="30"/>
        <v>64.284489602343783</v>
      </c>
      <c r="I298" s="9">
        <f t="shared" si="30"/>
        <v>74.008283906643641</v>
      </c>
      <c r="J298" s="9">
        <f t="shared" si="30"/>
        <v>25.956683589152181</v>
      </c>
      <c r="K298" s="9">
        <f t="shared" si="30"/>
        <v>1.9032552595620278</v>
      </c>
      <c r="L298" s="9">
        <f t="shared" si="28"/>
        <v>487.40113988651916</v>
      </c>
      <c r="M298" s="2">
        <v>0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3">
      <c r="A299" s="5"/>
      <c r="B299" s="2"/>
      <c r="C299" s="2">
        <v>2000.786885</v>
      </c>
      <c r="D299" s="2">
        <v>367.79399999999998</v>
      </c>
      <c r="E299" s="3">
        <f t="shared" si="27"/>
        <v>2043</v>
      </c>
      <c r="F299" s="4">
        <f>F298*SUM(economy!Z89:AB89)/SUM(economy!Z88:AB88)</f>
        <v>16738.097604583647</v>
      </c>
      <c r="G299" s="9">
        <f t="shared" si="30"/>
        <v>47.256693985595184</v>
      </c>
      <c r="H299" s="9">
        <f t="shared" si="30"/>
        <v>65.658820213650117</v>
      </c>
      <c r="I299" s="9">
        <f t="shared" si="30"/>
        <v>75.496785801245963</v>
      </c>
      <c r="J299" s="9">
        <f t="shared" si="30"/>
        <v>26.412833815091822</v>
      </c>
      <c r="K299" s="9">
        <f t="shared" si="30"/>
        <v>1.9299722503203622</v>
      </c>
      <c r="L299" s="9">
        <f t="shared" si="28"/>
        <v>491.75510606590342</v>
      </c>
      <c r="M299" s="2">
        <v>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3">
      <c r="A300" s="5"/>
      <c r="B300" s="2"/>
      <c r="C300" s="2">
        <v>2000.8715850000001</v>
      </c>
      <c r="D300" s="2">
        <v>367.72899999999998</v>
      </c>
      <c r="E300" s="3">
        <f t="shared" si="27"/>
        <v>2044</v>
      </c>
      <c r="F300" s="4">
        <f>F299*SUM(economy!Z90:AB90)/SUM(economy!Z89:AB89)</f>
        <v>16953.583212276168</v>
      </c>
      <c r="G300" s="9">
        <f t="shared" si="30"/>
        <v>48.278268017799817</v>
      </c>
      <c r="H300" s="9">
        <f t="shared" si="30"/>
        <v>67.049843193317571</v>
      </c>
      <c r="I300" s="9">
        <f t="shared" si="30"/>
        <v>76.998065215395172</v>
      </c>
      <c r="J300" s="9">
        <f t="shared" si="30"/>
        <v>26.868517103899354</v>
      </c>
      <c r="K300" s="9">
        <f t="shared" si="30"/>
        <v>1.9564135208328357</v>
      </c>
      <c r="L300" s="9">
        <f t="shared" si="28"/>
        <v>496.15110705124476</v>
      </c>
      <c r="M300" s="2">
        <v>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3">
      <c r="A301" s="5"/>
      <c r="B301" s="2"/>
      <c r="C301" s="2">
        <v>2000.9535519999999</v>
      </c>
      <c r="D301" s="2">
        <v>367.64100000000002</v>
      </c>
      <c r="E301" s="3">
        <f t="shared" si="27"/>
        <v>2045</v>
      </c>
      <c r="F301" s="4">
        <f>F300*SUM(economy!Z91:AB91)/SUM(economy!Z90:AB90)</f>
        <v>17166.423134743924</v>
      </c>
      <c r="G301" s="9">
        <f t="shared" si="30"/>
        <v>49.312993753760338</v>
      </c>
      <c r="H301" s="9">
        <f t="shared" si="30"/>
        <v>68.457272817570811</v>
      </c>
      <c r="I301" s="9">
        <f t="shared" si="30"/>
        <v>78.511566957240802</v>
      </c>
      <c r="J301" s="9">
        <f t="shared" si="30"/>
        <v>27.323460377011521</v>
      </c>
      <c r="K301" s="9">
        <f t="shared" si="30"/>
        <v>1.9825676572772384</v>
      </c>
      <c r="L301" s="9">
        <f t="shared" si="28"/>
        <v>500.58786156286067</v>
      </c>
      <c r="M301" s="2">
        <v>0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3">
      <c r="A302" s="5"/>
      <c r="B302" s="2"/>
      <c r="C302" s="2">
        <v>2001.038356</v>
      </c>
      <c r="D302" s="2">
        <v>367.58699999999999</v>
      </c>
      <c r="E302" s="3">
        <f t="shared" si="27"/>
        <v>2046</v>
      </c>
      <c r="F302" s="4">
        <f>F301*SUM(economy!Z92:AB92)/SUM(economy!Z91:AB91)</f>
        <v>17376.527354976181</v>
      </c>
      <c r="G302" s="9">
        <f t="shared" si="30"/>
        <v>50.360709719730622</v>
      </c>
      <c r="H302" s="9">
        <f t="shared" si="30"/>
        <v>69.88081553009215</v>
      </c>
      <c r="I302" s="9">
        <f t="shared" si="30"/>
        <v>80.036729497336211</v>
      </c>
      <c r="J302" s="9">
        <f t="shared" si="30"/>
        <v>27.777395382763665</v>
      </c>
      <c r="K302" s="9">
        <f t="shared" si="30"/>
        <v>2.0084234275319757</v>
      </c>
      <c r="L302" s="9">
        <f t="shared" si="28"/>
        <v>505.06407355745466</v>
      </c>
      <c r="M302" s="2">
        <v>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3">
      <c r="A303" s="5"/>
      <c r="B303" s="2"/>
      <c r="C303" s="2">
        <v>2001.123288</v>
      </c>
      <c r="D303" s="2">
        <v>367.53899999999999</v>
      </c>
      <c r="E303" s="3">
        <f t="shared" si="27"/>
        <v>2047</v>
      </c>
      <c r="F303" s="4">
        <f>F302*SUM(economy!Z93:AB93)/SUM(economy!Z92:AB92)</f>
        <v>17583.8077217217</v>
      </c>
      <c r="G303" s="9">
        <f t="shared" si="30"/>
        <v>51.421248947968607</v>
      </c>
      <c r="H303" s="9">
        <f t="shared" si="30"/>
        <v>71.320170129844641</v>
      </c>
      <c r="I303" s="9">
        <f t="shared" si="30"/>
        <v>81.572985319746451</v>
      </c>
      <c r="J303" s="9">
        <f t="shared" si="30"/>
        <v>28.230058628488539</v>
      </c>
      <c r="K303" s="9">
        <f t="shared" si="30"/>
        <v>2.0339697928201876</v>
      </c>
      <c r="L303" s="9">
        <f t="shared" si="28"/>
        <v>509.57843281886846</v>
      </c>
      <c r="M303" s="2">
        <v>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3">
      <c r="A304" s="5"/>
      <c r="B304" s="2"/>
      <c r="C304" s="2">
        <v>2001.2</v>
      </c>
      <c r="D304" s="2">
        <v>367.53199999999998</v>
      </c>
      <c r="E304" s="3">
        <f t="shared" si="27"/>
        <v>2048</v>
      </c>
      <c r="F304" s="4">
        <f>F303*SUM(economy!Z94:AB94)/SUM(economy!Z93:AB93)</f>
        <v>17788.178044873377</v>
      </c>
      <c r="G304" s="9">
        <f t="shared" si="30"/>
        <v>52.4944390906089</v>
      </c>
      <c r="H304" s="9">
        <f t="shared" si="30"/>
        <v>72.775027967291635</v>
      </c>
      <c r="I304" s="9">
        <f t="shared" si="30"/>
        <v>83.11976128270453</v>
      </c>
      <c r="J304" s="9">
        <f t="shared" si="30"/>
        <v>28.681191327635606</v>
      </c>
      <c r="K304" s="9">
        <f t="shared" si="30"/>
        <v>2.0591959192288671</v>
      </c>
      <c r="L304" s="9">
        <f t="shared" si="28"/>
        <v>514.12961558746952</v>
      </c>
      <c r="M304" s="2">
        <v>0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3">
      <c r="A305" s="5"/>
      <c r="B305" s="2"/>
      <c r="C305" s="2">
        <v>2001.284932</v>
      </c>
      <c r="D305" s="2">
        <v>367.69200000000001</v>
      </c>
      <c r="E305" s="3">
        <f t="shared" si="27"/>
        <v>2049</v>
      </c>
      <c r="F305" s="4">
        <f>F304*SUM(economy!Z95:AB95)/SUM(economy!Z94:AB94)</f>
        <v>17989.55419085094</v>
      </c>
      <c r="G305" s="9">
        <f t="shared" si="30"/>
        <v>53.580102539357043</v>
      </c>
      <c r="H305" s="9">
        <f t="shared" si="30"/>
        <v>74.245073149032748</v>
      </c>
      <c r="I305" s="9">
        <f t="shared" si="30"/>
        <v>84.676478988756799</v>
      </c>
      <c r="J305" s="9">
        <f t="shared" si="30"/>
        <v>29.130539361106614</v>
      </c>
      <c r="K305" s="9">
        <f t="shared" si="30"/>
        <v>2.0840911891737091</v>
      </c>
      <c r="L305" s="9">
        <f t="shared" si="28"/>
        <v>518.71628522742685</v>
      </c>
      <c r="M305" s="2">
        <v>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3">
      <c r="A306" s="5"/>
      <c r="B306" s="2"/>
      <c r="C306" s="2">
        <v>2001.367123</v>
      </c>
      <c r="D306" s="2">
        <v>367.93900000000002</v>
      </c>
      <c r="E306" s="3">
        <f t="shared" si="27"/>
        <v>2050</v>
      </c>
      <c r="F306" s="4">
        <f>F305*SUM(economy!Z96:AB96)/SUM(economy!Z95:AB95)</f>
        <v>18187.854177522546</v>
      </c>
      <c r="G306" s="9">
        <f t="shared" si="30"/>
        <v>54.67805655100522</v>
      </c>
      <c r="H306" s="9">
        <f t="shared" si="30"/>
        <v>75.729982750833088</v>
      </c>
      <c r="I306" s="9">
        <f t="shared" si="30"/>
        <v>86.242555164269689</v>
      </c>
      <c r="J306" s="9">
        <f t="shared" si="30"/>
        <v>29.577853251995119</v>
      </c>
      <c r="K306" s="9">
        <f t="shared" si="30"/>
        <v>2.1086452128309543</v>
      </c>
      <c r="L306" s="9">
        <f t="shared" si="28"/>
        <v>523.33709293093409</v>
      </c>
      <c r="M306" s="2">
        <v>0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3">
      <c r="A307" s="5"/>
      <c r="B307" s="2"/>
      <c r="C307" s="2">
        <v>2001.452055</v>
      </c>
      <c r="D307" s="2">
        <v>368.20100000000002</v>
      </c>
      <c r="E307" s="3">
        <f t="shared" si="27"/>
        <v>2051</v>
      </c>
      <c r="F307" s="4">
        <f>F306*SUM(economy!Z97:AB97)/SUM(economy!Z96:AB96)</f>
        <v>18382.998268210718</v>
      </c>
      <c r="G307" s="9">
        <f t="shared" si="30"/>
        <v>55.788113378741336</v>
      </c>
      <c r="H307" s="9">
        <f t="shared" si="30"/>
        <v>77.229427038979267</v>
      </c>
      <c r="I307" s="9">
        <f t="shared" si="30"/>
        <v>87.817402048103247</v>
      </c>
      <c r="J307" s="9">
        <f t="shared" si="30"/>
        <v>30.022888152910081</v>
      </c>
      <c r="K307" s="9">
        <f t="shared" si="30"/>
        <v>2.1328478395275665</v>
      </c>
      <c r="L307" s="9">
        <f t="shared" si="28"/>
        <v>527.99067845826153</v>
      </c>
      <c r="M307" s="2">
        <v>0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3">
      <c r="A308" s="5"/>
      <c r="B308" s="2"/>
      <c r="C308" s="2">
        <v>2001.5342470000001</v>
      </c>
      <c r="D308" s="2">
        <v>368.61700000000002</v>
      </c>
      <c r="E308" s="3">
        <f t="shared" si="27"/>
        <v>2052</v>
      </c>
      <c r="F308" s="4">
        <f>F307*SUM(economy!Z98:AB98)/SUM(economy!Z97:AB97)</f>
        <v>18574.909064336687</v>
      </c>
      <c r="G308" s="9">
        <f t="shared" si="30"/>
        <v>56.910080409195508</v>
      </c>
      <c r="H308" s="9">
        <f t="shared" si="30"/>
        <v>78.743069699853208</v>
      </c>
      <c r="I308" s="9">
        <f t="shared" si="30"/>
        <v>89.400427789190331</v>
      </c>
      <c r="J308" s="9">
        <f t="shared" si="30"/>
        <v>30.465403845057175</v>
      </c>
      <c r="K308" s="9">
        <f t="shared" si="30"/>
        <v>2.1566891690631471</v>
      </c>
      <c r="L308" s="9">
        <f t="shared" si="28"/>
        <v>532.67567091235935</v>
      </c>
      <c r="M308" s="2">
        <v>0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3">
      <c r="A309" s="5"/>
      <c r="B309" s="2"/>
      <c r="C309" s="2">
        <v>2001.6191779999999</v>
      </c>
      <c r="D309" s="2">
        <v>369.166</v>
      </c>
      <c r="E309" s="3">
        <f t="shared" si="27"/>
        <v>2053</v>
      </c>
      <c r="F309" s="4">
        <f>F308*SUM(economy!Z99:AB99)/SUM(economy!Z98:AB98)</f>
        <v>18763.511596267734</v>
      </c>
      <c r="G309" s="9">
        <f t="shared" si="30"/>
        <v>58.043760305140943</v>
      </c>
      <c r="H309" s="9">
        <f t="shared" si="30"/>
        <v>80.270568077573472</v>
      </c>
      <c r="I309" s="9">
        <f t="shared" si="30"/>
        <v>90.991036852697874</v>
      </c>
      <c r="J309" s="9">
        <f t="shared" si="30"/>
        <v>30.905164748246364</v>
      </c>
      <c r="K309" s="9">
        <f t="shared" si="30"/>
        <v>2.1801595629265247</v>
      </c>
      <c r="L309" s="9">
        <f t="shared" si="28"/>
        <v>537.39068954658524</v>
      </c>
      <c r="M309" s="2">
        <v>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3">
      <c r="A310" s="5"/>
      <c r="B310" s="2"/>
      <c r="C310" s="2">
        <v>2001.7041099999999</v>
      </c>
      <c r="D310" s="2">
        <v>369.66</v>
      </c>
      <c r="E310" s="3">
        <f t="shared" si="27"/>
        <v>2054</v>
      </c>
      <c r="F310" s="4">
        <f>F309*SUM(economy!Z100:AB100)/SUM(economy!Z99:AB99)</f>
        <v>18948.733411946192</v>
      </c>
      <c r="G310" s="9">
        <f t="shared" si="30"/>
        <v>59.188951153739445</v>
      </c>
      <c r="H310" s="9">
        <f t="shared" si="30"/>
        <v>81.811573419513067</v>
      </c>
      <c r="I310" s="9">
        <f t="shared" si="30"/>
        <v>92.588630434384712</v>
      </c>
      <c r="J310" s="9">
        <f t="shared" si="30"/>
        <v>31.341939940990557</v>
      </c>
      <c r="K310" s="9">
        <f t="shared" si="30"/>
        <v>2.2032496553640932</v>
      </c>
      <c r="L310" s="9">
        <f t="shared" si="28"/>
        <v>542.13434460399185</v>
      </c>
      <c r="M310" s="2">
        <v>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3">
      <c r="A311" s="5"/>
      <c r="B311" s="2"/>
      <c r="C311" s="2">
        <v>2001.7863010000001</v>
      </c>
      <c r="D311" s="2">
        <v>369.74</v>
      </c>
      <c r="E311" s="3">
        <f t="shared" si="27"/>
        <v>2055</v>
      </c>
      <c r="F311" s="4">
        <f>F310*SUM(economy!Z101:AB101)/SUM(economy!Z100:AB100)</f>
        <v>19130.504662893713</v>
      </c>
      <c r="G311" s="9">
        <f t="shared" ref="G311:K326" si="31">G310*(1-G$5)+G$4*$F310*$L$4/1000</f>
        <v>60.345446620196256</v>
      </c>
      <c r="H311" s="9">
        <f t="shared" si="31"/>
        <v>83.365731129463782</v>
      </c>
      <c r="I311" s="9">
        <f t="shared" si="31"/>
        <v>94.192606882712809</v>
      </c>
      <c r="J311" s="9">
        <f t="shared" si="31"/>
        <v>31.775503189858611</v>
      </c>
      <c r="K311" s="9">
        <f t="shared" si="31"/>
        <v>2.2259503642540848</v>
      </c>
      <c r="L311" s="9">
        <f t="shared" si="28"/>
        <v>546.90523818648558</v>
      </c>
      <c r="M311" s="2">
        <v>0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3">
      <c r="A312" s="5"/>
      <c r="B312" s="2"/>
      <c r="C312" s="2">
        <v>2001.8712330000001</v>
      </c>
      <c r="D312" s="2">
        <v>369.46</v>
      </c>
      <c r="E312" s="3">
        <f t="shared" si="27"/>
        <v>2056</v>
      </c>
      <c r="F312" s="4">
        <f>F311*SUM(economy!Z102:AB102)/SUM(economy!Z101:AB101)</f>
        <v>19308.758187203308</v>
      </c>
      <c r="G312" s="9">
        <f t="shared" si="31"/>
        <v>61.513036106663947</v>
      </c>
      <c r="H312" s="9">
        <f t="shared" si="31"/>
        <v>84.932681028179616</v>
      </c>
      <c r="I312" s="9">
        <f t="shared" si="31"/>
        <v>95.802362128213559</v>
      </c>
      <c r="J312" s="9">
        <f t="shared" si="31"/>
        <v>32.205632987245849</v>
      </c>
      <c r="K312" s="9">
        <f t="shared" si="31"/>
        <v>2.2482529017399075</v>
      </c>
      <c r="L312" s="9">
        <f t="shared" si="28"/>
        <v>551.70196515204293</v>
      </c>
      <c r="M312" s="2">
        <v>0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3">
      <c r="A313" s="5"/>
      <c r="B313" s="2"/>
      <c r="C313" s="2">
        <v>2001.9534249999999</v>
      </c>
      <c r="D313" s="2">
        <v>369.29599999999999</v>
      </c>
      <c r="E313" s="3">
        <f t="shared" si="27"/>
        <v>2057</v>
      </c>
      <c r="F313" s="4">
        <f>F312*SUM(economy!Z103:AB103)/SUM(economy!Z102:AB102)</f>
        <v>19483.429589150484</v>
      </c>
      <c r="G313" s="9">
        <f t="shared" si="31"/>
        <v>62.691504916211564</v>
      </c>
      <c r="H313" s="9">
        <f t="shared" si="31"/>
        <v>86.512057620996103</v>
      </c>
      <c r="I313" s="9">
        <f t="shared" si="31"/>
        <v>97.417290119559041</v>
      </c>
      <c r="J313" s="9">
        <f t="shared" si="31"/>
        <v>32.632112596727723</v>
      </c>
      <c r="K313" s="9">
        <f t="shared" si="31"/>
        <v>2.2701487845759329</v>
      </c>
      <c r="L313" s="9">
        <f t="shared" si="28"/>
        <v>556.52311403807039</v>
      </c>
      <c r="M313" s="2">
        <v>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3">
      <c r="A314" s="5"/>
      <c r="B314" s="2"/>
      <c r="C314" s="2">
        <v>2002.038356</v>
      </c>
      <c r="D314" s="2">
        <v>369.37099999999998</v>
      </c>
      <c r="E314" s="3">
        <f t="shared" si="27"/>
        <v>2058</v>
      </c>
      <c r="F314" s="4">
        <f>F313*SUM(economy!Z104:AB104)/SUM(economy!Z103:AB103)</f>
        <v>19654.457315076204</v>
      </c>
      <c r="G314" s="9">
        <f t="shared" si="31"/>
        <v>63.880634421652672</v>
      </c>
      <c r="H314" s="9">
        <f t="shared" si="31"/>
        <v>88.103490372188631</v>
      </c>
      <c r="I314" s="9">
        <f t="shared" si="31"/>
        <v>99.036783265740482</v>
      </c>
      <c r="J314" s="9">
        <f t="shared" si="31"/>
        <v>33.054730105166612</v>
      </c>
      <c r="K314" s="9">
        <f t="shared" si="31"/>
        <v>2.2916298441401421</v>
      </c>
      <c r="L314" s="9">
        <f t="shared" si="28"/>
        <v>561.36726800888846</v>
      </c>
      <c r="M314" s="2">
        <v>0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3">
      <c r="A315" s="5"/>
      <c r="B315" s="2"/>
      <c r="C315" s="2">
        <v>2002.123288</v>
      </c>
      <c r="D315" s="2">
        <v>369.43900000000002</v>
      </c>
      <c r="E315" s="3">
        <f t="shared" si="27"/>
        <v>2059</v>
      </c>
      <c r="F315" s="4">
        <f>F314*SUM(economy!Z105:AB105)/SUM(economy!Z104:AB104)</f>
        <v>19821.782725216923</v>
      </c>
      <c r="G315" s="9">
        <f t="shared" si="31"/>
        <v>65.080202239004748</v>
      </c>
      <c r="H315" s="9">
        <f t="shared" si="31"/>
        <v>89.70660398570115</v>
      </c>
      <c r="I315" s="9">
        <f t="shared" si="31"/>
        <v>100.66023288371176</v>
      </c>
      <c r="J315" s="9">
        <f t="shared" si="31"/>
        <v>33.473278480748341</v>
      </c>
      <c r="K315" s="9">
        <f t="shared" si="31"/>
        <v>2.3126882360696865</v>
      </c>
      <c r="L315" s="9">
        <f t="shared" si="28"/>
        <v>566.23300582523575</v>
      </c>
      <c r="M315" s="2">
        <v>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3">
      <c r="A316" s="5"/>
      <c r="B316" s="2"/>
      <c r="C316" s="2">
        <v>2002.2</v>
      </c>
      <c r="D316" s="2">
        <v>369.49400000000003</v>
      </c>
      <c r="E316" s="3">
        <f t="shared" si="27"/>
        <v>2060</v>
      </c>
      <c r="F316" s="4">
        <f>F315*SUM(economy!Z106:AB106)/SUM(economy!Z105:AB105)</f>
        <v>19985.350161180788</v>
      </c>
      <c r="G316" s="9">
        <f t="shared" si="31"/>
        <v>66.289982405332537</v>
      </c>
      <c r="H316" s="9">
        <f t="shared" si="31"/>
        <v>91.321018691847172</v>
      </c>
      <c r="I316" s="9">
        <f t="shared" si="31"/>
        <v>102.28702965081577</v>
      </c>
      <c r="J316" s="9">
        <f t="shared" si="31"/>
        <v>33.88755563613406</v>
      </c>
      <c r="K316" s="9">
        <f t="shared" si="31"/>
        <v>2.3333164494774499</v>
      </c>
      <c r="L316" s="9">
        <f t="shared" si="28"/>
        <v>571.11890283360697</v>
      </c>
      <c r="M316" s="2">
        <v>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3">
      <c r="A317" s="5"/>
      <c r="B317" s="2"/>
      <c r="C317" s="2">
        <v>2002.284932</v>
      </c>
      <c r="D317" s="2">
        <v>369.65</v>
      </c>
      <c r="E317" s="3">
        <f t="shared" si="27"/>
        <v>2061</v>
      </c>
      <c r="F317" s="4">
        <f>F316*SUM(economy!Z107:AB107)/SUM(economy!Z106:AB106)</f>
        <v>20145.107008793031</v>
      </c>
      <c r="G317" s="9">
        <f t="shared" si="31"/>
        <v>67.509745560709774</v>
      </c>
      <c r="H317" s="9">
        <f t="shared" si="31"/>
        <v>92.946350539557926</v>
      </c>
      <c r="I317" s="9">
        <f t="shared" si="31"/>
        <v>103.91656406127525</v>
      </c>
      <c r="J317" s="9">
        <f t="shared" si="31"/>
        <v>34.297364495924157</v>
      </c>
      <c r="K317" s="9">
        <f t="shared" si="31"/>
        <v>2.353507315710075</v>
      </c>
      <c r="L317" s="9">
        <f t="shared" si="28"/>
        <v>576.02353197317723</v>
      </c>
      <c r="M317" s="2">
        <v>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3">
      <c r="A318" s="5"/>
      <c r="B318" s="2"/>
      <c r="C318" s="2">
        <v>2002.367123</v>
      </c>
      <c r="D318" s="2">
        <v>369.90699999999998</v>
      </c>
      <c r="E318" s="3">
        <f t="shared" si="27"/>
        <v>2062</v>
      </c>
      <c r="F318" s="4">
        <f>F317*SUM(economy!Z108:AB108)/SUM(economy!Z107:AB107)</f>
        <v>20301.003756059516</v>
      </c>
      <c r="G318" s="9">
        <f t="shared" si="31"/>
        <v>68.739259134016393</v>
      </c>
      <c r="H318" s="9">
        <f t="shared" si="31"/>
        <v>94.582211693727359</v>
      </c>
      <c r="I318" s="9">
        <f t="shared" si="31"/>
        <v>105.54822688599792</v>
      </c>
      <c r="J318" s="9">
        <f t="shared" si="31"/>
        <v>34.702513067644382</v>
      </c>
      <c r="K318" s="9">
        <f t="shared" si="31"/>
        <v>2.3732540166104616</v>
      </c>
      <c r="L318" s="9">
        <f t="shared" si="28"/>
        <v>580.94546479799646</v>
      </c>
      <c r="M318" s="2">
        <v>0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3">
      <c r="A319" s="5"/>
      <c r="B319" s="2"/>
      <c r="C319" s="2">
        <v>2002.452055</v>
      </c>
      <c r="D319" s="2">
        <v>370.37400000000002</v>
      </c>
      <c r="E319" s="3">
        <f t="shared" si="27"/>
        <v>2063</v>
      </c>
      <c r="F319" s="4">
        <f>F318*SUM(economy!Z109:AB109)/SUM(economy!Z108:AB108)</f>
        <v>20452.994046022872</v>
      </c>
      <c r="G319" s="9">
        <f t="shared" si="31"/>
        <v>69.978287532273541</v>
      </c>
      <c r="H319" s="9">
        <f t="shared" si="31"/>
        <v>96.228210737181925</v>
      </c>
      <c r="I319" s="9">
        <f t="shared" si="31"/>
        <v>107.18140963491796</v>
      </c>
      <c r="J319" s="9">
        <f t="shared" si="31"/>
        <v>35.102814515480034</v>
      </c>
      <c r="K319" s="9">
        <f t="shared" si="31"/>
        <v>2.3925500922505183</v>
      </c>
      <c r="L319" s="9">
        <f t="shared" si="28"/>
        <v>585.88327251210399</v>
      </c>
      <c r="M319" s="2">
        <v>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3">
      <c r="A320" s="5"/>
      <c r="B320" s="2"/>
      <c r="C320" s="2">
        <v>2002.5342470000001</v>
      </c>
      <c r="D320" s="2">
        <v>370.93799999999999</v>
      </c>
      <c r="E320" s="3">
        <f t="shared" si="27"/>
        <v>2064</v>
      </c>
      <c r="F320" s="4">
        <f>F319*SUM(economy!Z110:AB110)/SUM(economy!Z109:AB109)</f>
        <v>20601.034724311598</v>
      </c>
      <c r="G320" s="9">
        <f t="shared" si="31"/>
        <v>71.226592333204508</v>
      </c>
      <c r="H320" s="9">
        <f t="shared" si="31"/>
        <v>97.883952976782439</v>
      </c>
      <c r="I320" s="9">
        <f t="shared" si="31"/>
        <v>108.81550502107243</v>
      </c>
      <c r="J320" s="9">
        <f t="shared" si="31"/>
        <v>35.498087236001687</v>
      </c>
      <c r="K320" s="9">
        <f t="shared" si="31"/>
        <v>2.411389448102824</v>
      </c>
      <c r="L320" s="9">
        <f t="shared" si="28"/>
        <v>590.83552701516396</v>
      </c>
      <c r="M320" s="2">
        <v>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3">
      <c r="A321" s="5"/>
      <c r="B321" s="2"/>
      <c r="C321" s="2">
        <v>2002.6191779999999</v>
      </c>
      <c r="D321" s="2">
        <v>371.43299999999999</v>
      </c>
      <c r="E321" s="3">
        <f t="shared" si="27"/>
        <v>2065</v>
      </c>
      <c r="F321" s="4">
        <f>F320*SUM(economy!Z111:AB111)/SUM(economy!Z110:AB110)</f>
        <v>20745.085881209568</v>
      </c>
      <c r="G321" s="9">
        <f t="shared" si="31"/>
        <v>72.483932480697703</v>
      </c>
      <c r="H321" s="9">
        <f t="shared" si="31"/>
        <v>99.549040753148674</v>
      </c>
      <c r="I321" s="9">
        <f t="shared" si="31"/>
        <v>110.44990742559219</v>
      </c>
      <c r="J321" s="9">
        <f t="shared" si="31"/>
        <v>35.88815493514582</v>
      </c>
      <c r="K321" s="9">
        <f t="shared" si="31"/>
        <v>2.4297663616228089</v>
      </c>
      <c r="L321" s="9">
        <f t="shared" si="28"/>
        <v>595.80080195620724</v>
      </c>
      <c r="M321" s="2">
        <v>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3">
      <c r="A322" s="5"/>
      <c r="B322" s="2"/>
      <c r="C322" s="2">
        <v>2002.7041099999999</v>
      </c>
      <c r="D322" s="2">
        <v>371.77300000000002</v>
      </c>
      <c r="E322" s="3">
        <f t="shared" si="27"/>
        <v>2066</v>
      </c>
      <c r="F322" s="4">
        <f>F321*SUM(economy!Z112:AB112)/SUM(economy!Z111:AB111)</f>
        <v>20885.110888098981</v>
      </c>
      <c r="G322" s="9">
        <f t="shared" si="31"/>
        <v>73.75006448283726</v>
      </c>
      <c r="H322" s="9">
        <f t="shared" si="31"/>
        <v>101.22307375348207</v>
      </c>
      <c r="I322" s="9">
        <f t="shared" si="31"/>
        <v>112.08401336277167</v>
      </c>
      <c r="J322" s="9">
        <f t="shared" si="31"/>
        <v>36.272846705735532</v>
      </c>
      <c r="K322" s="9">
        <f t="shared" si="31"/>
        <v>2.4476754882161482</v>
      </c>
      <c r="L322" s="9">
        <f t="shared" si="28"/>
        <v>600.7776737930426</v>
      </c>
      <c r="M322" s="2">
        <v>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3">
      <c r="A323" s="5"/>
      <c r="B323" s="2"/>
      <c r="C323" s="2">
        <v>2002.7863010000001</v>
      </c>
      <c r="D323" s="2">
        <v>371.899</v>
      </c>
      <c r="E323" s="3">
        <f t="shared" si="27"/>
        <v>2067</v>
      </c>
      <c r="F323" s="4">
        <f>F322*SUM(economy!Z113:AB113)/SUM(economy!Z112:AB112)</f>
        <v>21021.07642815679</v>
      </c>
      <c r="G323" s="9">
        <f t="shared" si="31"/>
        <v>75.024742612157851</v>
      </c>
      <c r="H323" s="9">
        <f t="shared" si="31"/>
        <v>102.90564932694973</v>
      </c>
      <c r="I323" s="9">
        <f t="shared" si="31"/>
        <v>113.71722194437119</v>
      </c>
      <c r="J323" s="9">
        <f t="shared" si="31"/>
        <v>36.651997104850111</v>
      </c>
      <c r="K323" s="9">
        <f t="shared" si="31"/>
        <v>2.4651118665691021</v>
      </c>
      <c r="L323" s="9">
        <f t="shared" si="28"/>
        <v>605.76472285489797</v>
      </c>
      <c r="M323" s="2">
        <v>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3">
      <c r="A324" s="5"/>
      <c r="B324" s="2"/>
      <c r="C324" s="2">
        <v>2002.8712330000001</v>
      </c>
      <c r="D324" s="2">
        <v>371.79</v>
      </c>
      <c r="E324" s="3">
        <f t="shared" si="27"/>
        <v>2068</v>
      </c>
      <c r="F324" s="4">
        <f>F323*SUM(economy!Z114:AB114)/SUM(economy!Z113:AB113)</f>
        <v>21152.952521210409</v>
      </c>
      <c r="G324" s="9">
        <f t="shared" si="31"/>
        <v>76.307719107773053</v>
      </c>
      <c r="H324" s="9">
        <f t="shared" si="31"/>
        <v>104.59636280208301</v>
      </c>
      <c r="I324" s="9">
        <f t="shared" si="31"/>
        <v>115.3489353422988</v>
      </c>
      <c r="J324" s="9">
        <f t="shared" si="31"/>
        <v>37.025446230377497</v>
      </c>
      <c r="K324" s="9">
        <f t="shared" si="31"/>
        <v>2.4820709233226781</v>
      </c>
      <c r="L324" s="9">
        <f t="shared" si="28"/>
        <v>610.76053440585508</v>
      </c>
      <c r="M324" s="2">
        <v>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3">
      <c r="A325" s="5"/>
      <c r="B325" s="2"/>
      <c r="C325" s="2">
        <v>2002.9534249999999</v>
      </c>
      <c r="D325" s="2">
        <v>371.601</v>
      </c>
      <c r="E325" s="3">
        <f t="shared" si="27"/>
        <v>2069</v>
      </c>
      <c r="F325" s="4">
        <f>F324*SUM(economy!Z115:AB115)/SUM(economy!Z114:AB114)</f>
        <v>21280.712542684036</v>
      </c>
      <c r="G325" s="9">
        <f t="shared" si="31"/>
        <v>77.598744379020644</v>
      </c>
      <c r="H325" s="9">
        <f t="shared" si="31"/>
        <v>106.29480780563692</v>
      </c>
      <c r="I325" s="9">
        <f t="shared" si="31"/>
        <v>116.97855924881591</v>
      </c>
      <c r="J325" s="9">
        <f t="shared" si="31"/>
        <v>37.393039796111012</v>
      </c>
      <c r="K325" s="9">
        <f t="shared" si="31"/>
        <v>2.49854847707459</v>
      </c>
      <c r="L325" s="9">
        <f t="shared" si="28"/>
        <v>615.76369970665905</v>
      </c>
      <c r="M325" s="2">
        <v>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3">
      <c r="A326" s="5"/>
      <c r="B326" s="2"/>
      <c r="C326" s="2">
        <v>2003.038356</v>
      </c>
      <c r="D326" s="2">
        <v>371.56799999999998</v>
      </c>
      <c r="E326" s="3">
        <f t="shared" si="27"/>
        <v>2070</v>
      </c>
      <c r="F326" s="4">
        <f>F325*SUM(economy!Z116:AB116)/SUM(economy!Z115:AB115)</f>
        <v>21404.333236593018</v>
      </c>
      <c r="G326" s="9">
        <f t="shared" si="31"/>
        <v>78.89756721026427</v>
      </c>
      <c r="H326" s="9">
        <f t="shared" si="31"/>
        <v>108.00057658235124</v>
      </c>
      <c r="I326" s="9">
        <f t="shared" si="31"/>
        <v>118.60550333341216</v>
      </c>
      <c r="J326" s="9">
        <f t="shared" si="31"/>
        <v>37.754629204779697</v>
      </c>
      <c r="K326" s="9">
        <f t="shared" si="31"/>
        <v>2.5145407416960674</v>
      </c>
      <c r="L326" s="9">
        <f t="shared" si="28"/>
        <v>620.77281707250336</v>
      </c>
      <c r="M326" s="2">
        <v>0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3">
      <c r="A327" s="5"/>
      <c r="B327" s="2"/>
      <c r="C327" s="2">
        <v>2003.123288</v>
      </c>
      <c r="D327" s="2">
        <v>371.654</v>
      </c>
      <c r="E327" s="3">
        <f t="shared" si="27"/>
        <v>2071</v>
      </c>
      <c r="F327" s="4">
        <f>F326*SUM(economy!Z117:AB117)/SUM(economy!Z116:AB116)</f>
        <v>21523.794722566967</v>
      </c>
      <c r="G327" s="9">
        <f t="shared" ref="G327:K342" si="32">G326*(1-G$5)+G$4*$F326*$L$4/1000</f>
        <v>80.203934966488262</v>
      </c>
      <c r="H327" s="9">
        <f t="shared" si="32"/>
        <v>109.71326031505212</v>
      </c>
      <c r="I327" s="9">
        <f t="shared" si="32"/>
        <v>120.22918169550005</v>
      </c>
      <c r="J327" s="9">
        <f t="shared" si="32"/>
        <v>38.110071618431846</v>
      </c>
      <c r="K327" s="9">
        <f t="shared" si="32"/>
        <v>2.5300443289536618</v>
      </c>
      <c r="L327" s="9">
        <f t="shared" si="28"/>
        <v>625.78649292442583</v>
      </c>
      <c r="M327" s="2">
        <v>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3">
      <c r="A328" s="5"/>
      <c r="B328" s="2"/>
      <c r="C328" s="2">
        <v>2003.2</v>
      </c>
      <c r="D328" s="2">
        <v>371.85500000000002</v>
      </c>
      <c r="E328" s="3">
        <f t="shared" si="27"/>
        <v>2072</v>
      </c>
      <c r="F328" s="4">
        <f>F327*SUM(economy!Z118:AB118)/SUM(economy!Z117:AB117)</f>
        <v>21639.080496907714</v>
      </c>
      <c r="G328" s="9">
        <f t="shared" si="32"/>
        <v>81.517593799320991</v>
      </c>
      <c r="H328" s="9">
        <f t="shared" si="32"/>
        <v>111.43244944453257</v>
      </c>
      <c r="I328" s="9">
        <f t="shared" si="32"/>
        <v>121.84901331208829</v>
      </c>
      <c r="J328" s="9">
        <f t="shared" si="32"/>
        <v>38.459230025622062</v>
      </c>
      <c r="K328" s="9">
        <f t="shared" si="32"/>
        <v>2.5450562504291838</v>
      </c>
      <c r="L328" s="9">
        <f t="shared" si="28"/>
        <v>630.80334283199306</v>
      </c>
      <c r="M328" s="2">
        <v>0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3">
      <c r="A329" s="5"/>
      <c r="B329" s="2"/>
      <c r="C329" s="2">
        <v>2003.284932</v>
      </c>
      <c r="D329" s="2">
        <v>372.13099999999997</v>
      </c>
      <c r="E329" s="3">
        <f t="shared" si="27"/>
        <v>2073</v>
      </c>
      <c r="F329" s="4">
        <f>F328*SUM(economy!Z119:AB119)/SUM(economy!Z118:AB118)</f>
        <v>21750.17742771042</v>
      </c>
      <c r="G329" s="9">
        <f t="shared" si="32"/>
        <v>82.838288853122876</v>
      </c>
      <c r="H329" s="9">
        <f t="shared" si="32"/>
        <v>113.15773398865215</v>
      </c>
      <c r="I329" s="9">
        <f t="shared" si="32"/>
        <v>123.46442247960519</v>
      </c>
      <c r="J329" s="9">
        <f t="shared" si="32"/>
        <v>38.801973304884307</v>
      </c>
      <c r="K329" s="9">
        <f t="shared" si="32"/>
        <v>2.5595739187338662</v>
      </c>
      <c r="L329" s="9">
        <f t="shared" si="28"/>
        <v>635.82199254499847</v>
      </c>
      <c r="M329" s="2">
        <v>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3">
      <c r="A330" s="5"/>
      <c r="B330" s="2"/>
      <c r="C330" s="2">
        <v>2003.367123</v>
      </c>
      <c r="D330" s="2">
        <v>372.42500000000001</v>
      </c>
      <c r="E330" s="3">
        <f t="shared" ref="E330:E393" si="33">1+E329</f>
        <v>2074</v>
      </c>
      <c r="F330" s="4">
        <f>F329*SUM(economy!Z120:AB120)/SUM(economy!Z119:AB119)</f>
        <v>21857.075744098718</v>
      </c>
      <c r="G330" s="9">
        <f t="shared" si="32"/>
        <v>84.165764470776566</v>
      </c>
      <c r="H330" s="9">
        <f t="shared" si="32"/>
        <v>114.8887038601009</v>
      </c>
      <c r="I330" s="9">
        <f t="shared" si="32"/>
        <v>125.07483924905868</v>
      </c>
      <c r="J330" s="9">
        <f t="shared" si="32"/>
        <v>39.138176284006285</v>
      </c>
      <c r="K330" s="9">
        <f t="shared" si="32"/>
        <v>2.5735951480157384</v>
      </c>
      <c r="L330" s="9">
        <f t="shared" ref="L330:L393" si="34">SUM(G330:K330,L$5)</f>
        <v>640.84107901195819</v>
      </c>
      <c r="M330" s="2">
        <v>0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3">
      <c r="A331" s="5"/>
      <c r="B331" s="2"/>
      <c r="C331" s="2">
        <v>2003.452055</v>
      </c>
      <c r="D331" s="2">
        <v>372.77100000000002</v>
      </c>
      <c r="E331" s="3">
        <f t="shared" si="33"/>
        <v>2075</v>
      </c>
      <c r="F331" s="4">
        <f>F330*SUM(economy!Z121:AB121)/SUM(economy!Z120:AB120)</f>
        <v>21959.769019646326</v>
      </c>
      <c r="G331" s="9">
        <f t="shared" si="32"/>
        <v>85.499764398820147</v>
      </c>
      <c r="H331" s="9">
        <f t="shared" si="32"/>
        <v>116.62494918227809</v>
      </c>
      <c r="I331" s="9">
        <f t="shared" si="32"/>
        <v>126.67969985373797</v>
      </c>
      <c r="J331" s="9">
        <f t="shared" si="32"/>
        <v>39.467719794654208</v>
      </c>
      <c r="K331" s="9">
        <f t="shared" si="32"/>
        <v>2.587118153761975</v>
      </c>
      <c r="L331" s="9">
        <f t="shared" si="34"/>
        <v>645.8592513832524</v>
      </c>
      <c r="M331" s="2">
        <v>0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3">
      <c r="A332" s="5"/>
      <c r="B332" s="2"/>
      <c r="C332" s="2">
        <v>2003.5342470000001</v>
      </c>
      <c r="D332" s="2">
        <v>373.22399999999999</v>
      </c>
      <c r="E332" s="3">
        <f t="shared" si="33"/>
        <v>2076</v>
      </c>
      <c r="F332" s="4">
        <f>F331*SUM(economy!Z122:AB122)/SUM(economy!Z121:AB121)</f>
        <v>22058.254150077679</v>
      </c>
      <c r="G332" s="9">
        <f t="shared" si="32"/>
        <v>86.840031991568509</v>
      </c>
      <c r="H332" s="9">
        <f t="shared" si="32"/>
        <v>118.36606060274546</v>
      </c>
      <c r="I332" s="9">
        <f t="shared" si="32"/>
        <v>128.27844712868381</v>
      </c>
      <c r="J332" s="9">
        <f t="shared" si="32"/>
        <v>39.790490721931135</v>
      </c>
      <c r="K332" s="9">
        <f t="shared" si="32"/>
        <v>2.6001415519006787</v>
      </c>
      <c r="L332" s="9">
        <f t="shared" si="34"/>
        <v>650.87517199682952</v>
      </c>
      <c r="M332" s="2">
        <v>0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3">
      <c r="A333" s="5"/>
      <c r="B333" s="2"/>
      <c r="C333" s="2">
        <v>2003.6191779999999</v>
      </c>
      <c r="D333" s="2">
        <v>373.76499999999999</v>
      </c>
      <c r="E333" s="3">
        <f t="shared" si="33"/>
        <v>2077</v>
      </c>
      <c r="F333" s="4">
        <f>F332*SUM(economy!Z123:AB123)/SUM(economy!Z122:AB122)</f>
        <v>22152.531325359349</v>
      </c>
      <c r="G333" s="9">
        <f t="shared" si="32"/>
        <v>88.186310413873713</v>
      </c>
      <c r="H333" s="9">
        <f t="shared" si="32"/>
        <v>120.11162960372431</v>
      </c>
      <c r="I333" s="9">
        <f t="shared" si="32"/>
        <v>129.87053092117813</v>
      </c>
      <c r="J333" s="9">
        <f t="shared" si="32"/>
        <v>40.106382048487006</v>
      </c>
      <c r="K333" s="9">
        <f t="shared" si="32"/>
        <v>2.612664357209173</v>
      </c>
      <c r="L333" s="9">
        <f t="shared" si="34"/>
        <v>655.88751734447237</v>
      </c>
      <c r="M333" s="2">
        <v>0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3">
      <c r="A334" s="5"/>
      <c r="B334" s="2"/>
      <c r="C334" s="2">
        <v>2003.7041099999999</v>
      </c>
      <c r="D334" s="2">
        <v>374.06299999999999</v>
      </c>
      <c r="E334" s="3">
        <f t="shared" si="33"/>
        <v>2078</v>
      </c>
      <c r="F334" s="4">
        <f>F333*SUM(economy!Z124:AB124)/SUM(economy!Z123:AB123)</f>
        <v>22242.603996312559</v>
      </c>
      <c r="G334" s="9">
        <f t="shared" si="32"/>
        <v>89.538342842182033</v>
      </c>
      <c r="H334" s="9">
        <f t="shared" si="32"/>
        <v>121.86124880911777</v>
      </c>
      <c r="I334" s="9">
        <f t="shared" si="32"/>
        <v>131.45540849153107</v>
      </c>
      <c r="J334" s="9">
        <f t="shared" si="32"/>
        <v>40.415292892833044</v>
      </c>
      <c r="K334" s="9">
        <f t="shared" si="32"/>
        <v>2.624685981038315</v>
      </c>
      <c r="L334" s="9">
        <f t="shared" si="34"/>
        <v>660.89497901670234</v>
      </c>
      <c r="M334" s="2">
        <v>0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3">
      <c r="A335" s="5"/>
      <c r="B335" s="2"/>
      <c r="C335" s="2">
        <v>2003.7863010000001</v>
      </c>
      <c r="D335" s="2">
        <v>373.98099999999999</v>
      </c>
      <c r="E335" s="3">
        <f t="shared" si="33"/>
        <v>2079</v>
      </c>
      <c r="F335" s="4">
        <f>F334*SUM(economy!Z125:AB125)/SUM(economy!Z124:AB124)</f>
        <v>22328.478835893784</v>
      </c>
      <c r="G335" s="9">
        <f t="shared" si="32"/>
        <v>90.89587266355322</v>
      </c>
      <c r="H335" s="9">
        <f t="shared" si="32"/>
        <v>123.61451228755357</v>
      </c>
      <c r="I335" s="9">
        <f t="shared" si="32"/>
        <v>133.03254490347246</v>
      </c>
      <c r="J335" s="9">
        <f t="shared" si="32"/>
        <v>40.717128541548753</v>
      </c>
      <c r="K335" s="9">
        <f t="shared" si="32"/>
        <v>2.6362062283647383</v>
      </c>
      <c r="L335" s="9">
        <f t="shared" si="34"/>
        <v>665.89626462449269</v>
      </c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3">
      <c r="A336" s="5"/>
      <c r="B336" s="2"/>
      <c r="C336" s="2">
        <v>2003.8712330000001</v>
      </c>
      <c r="D336" s="2">
        <v>373.76900000000001</v>
      </c>
      <c r="E336" s="3">
        <f t="shared" si="33"/>
        <v>2080</v>
      </c>
      <c r="F336" s="4">
        <f>F335*SUM(economy!Z126:AB126)/SUM(economy!Z125:AB125)</f>
        <v>22410.165695306034</v>
      </c>
      <c r="G336" s="9">
        <f t="shared" si="32"/>
        <v>92.258643672316694</v>
      </c>
      <c r="H336" s="9">
        <f t="shared" si="32"/>
        <v>125.37101585095746</v>
      </c>
      <c r="I336" s="9">
        <f t="shared" si="32"/>
        <v>134.60141340348596</v>
      </c>
      <c r="J336" s="9">
        <f t="shared" si="32"/>
        <v>41.011800475104423</v>
      </c>
      <c r="K336" s="9">
        <f t="shared" si="32"/>
        <v>2.6472252941851337</v>
      </c>
      <c r="L336" s="9">
        <f t="shared" si="34"/>
        <v>670.89009869604979</v>
      </c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3">
      <c r="A337" s="5"/>
      <c r="B337" s="2"/>
      <c r="C337" s="2">
        <v>2003.9534249999999</v>
      </c>
      <c r="D337" s="2">
        <v>373.58800000000002</v>
      </c>
      <c r="E337" s="3">
        <f t="shared" si="33"/>
        <v>2081</v>
      </c>
      <c r="F337" s="4">
        <f>F336*SUM(economy!Z127:AB127)/SUM(economy!Z126:AB126)</f>
        <v>22487.677555118924</v>
      </c>
      <c r="G337" s="9">
        <f t="shared" si="32"/>
        <v>93.626400264048982</v>
      </c>
      <c r="H337" s="9">
        <f t="shared" si="32"/>
        <v>127.13035734818429</v>
      </c>
      <c r="I337" s="9">
        <f t="shared" si="32"/>
        <v>136.16149578845847</v>
      </c>
      <c r="J337" s="9">
        <f t="shared" si="32"/>
        <v>41.299226387057281</v>
      </c>
      <c r="K337" s="9">
        <f t="shared" si="32"/>
        <v>2.6577437592687669</v>
      </c>
      <c r="L337" s="9">
        <f t="shared" si="34"/>
        <v>675.87522354701787</v>
      </c>
      <c r="M337" s="2">
        <v>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3">
      <c r="A338" s="5"/>
      <c r="B338" s="2"/>
      <c r="C338" s="2">
        <v>2004.0382509999999</v>
      </c>
      <c r="D338" s="2">
        <v>373.553</v>
      </c>
      <c r="E338" s="3">
        <f t="shared" si="33"/>
        <v>2082</v>
      </c>
      <c r="F338" s="4">
        <f>F337*SUM(economy!Z128:AB128)/SUM(economy!Z127:AB127)</f>
        <v>22561.03047158763</v>
      </c>
      <c r="G338" s="9">
        <f t="shared" si="32"/>
        <v>94.998887626567978</v>
      </c>
      <c r="H338" s="9">
        <f t="shared" si="32"/>
        <v>128.89213695325151</v>
      </c>
      <c r="I338" s="9">
        <f t="shared" si="32"/>
        <v>137.71228276105063</v>
      </c>
      <c r="J338" s="9">
        <f t="shared" si="32"/>
        <v>41.579330196413899</v>
      </c>
      <c r="K338" s="9">
        <f t="shared" si="32"/>
        <v>2.6677625852864164</v>
      </c>
      <c r="L338" s="9">
        <f t="shared" si="34"/>
        <v>680.85040012257036</v>
      </c>
      <c r="M338" s="2">
        <v>0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3">
      <c r="A339" s="5"/>
      <c r="B339" s="2"/>
      <c r="C339" s="2">
        <v>2004.1229510000001</v>
      </c>
      <c r="D339" s="2">
        <v>373.69400000000002</v>
      </c>
      <c r="E339" s="3">
        <f t="shared" si="33"/>
        <v>2083</v>
      </c>
      <c r="F339" s="4">
        <f>F338*SUM(economy!Z129:AB129)/SUM(economy!Z128:AB128)</f>
        <v>22630.243518374435</v>
      </c>
      <c r="G339" s="9">
        <f t="shared" si="32"/>
        <v>96.375851927650785</v>
      </c>
      <c r="H339" s="9">
        <f t="shared" si="32"/>
        <v>130.65595744773944</v>
      </c>
      <c r="I339" s="9">
        <f t="shared" si="32"/>
        <v>139.25327427223306</v>
      </c>
      <c r="J339" s="9">
        <f t="shared" si="32"/>
        <v>41.852042052985809</v>
      </c>
      <c r="K339" s="9">
        <f t="shared" si="32"/>
        <v>2.6772831093356917</v>
      </c>
      <c r="L339" s="9">
        <f t="shared" si="34"/>
        <v>685.81440880994478</v>
      </c>
      <c r="M339" s="2">
        <v>0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3">
      <c r="A340" s="5"/>
      <c r="B340" s="2"/>
      <c r="C340" s="2">
        <v>2004.202186</v>
      </c>
      <c r="D340" s="2">
        <v>373.77800000000002</v>
      </c>
      <c r="E340" s="3">
        <f t="shared" si="33"/>
        <v>2084</v>
      </c>
      <c r="F340" s="4">
        <f>F339*SUM(economy!Z130:AB130)/SUM(economy!Z129:AB129)</f>
        <v>22695.338723886209</v>
      </c>
      <c r="G340" s="9">
        <f t="shared" si="32"/>
        <v>97.757040499194758</v>
      </c>
      <c r="H340" s="9">
        <f t="shared" si="32"/>
        <v>132.42142449694234</v>
      </c>
      <c r="I340" s="9">
        <f t="shared" si="32"/>
        <v>140.78397985046911</v>
      </c>
      <c r="J340" s="9">
        <f t="shared" si="32"/>
        <v>42.117298335598974</v>
      </c>
      <c r="K340" s="9">
        <f t="shared" si="32"/>
        <v>2.6863070378843905</v>
      </c>
      <c r="L340" s="9">
        <f t="shared" si="34"/>
        <v>690.7660502200896</v>
      </c>
      <c r="M340" s="2">
        <v>0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3">
      <c r="A341" s="5"/>
      <c r="B341" s="2"/>
      <c r="C341" s="2">
        <v>2004.286885</v>
      </c>
      <c r="D341" s="2">
        <v>373.904</v>
      </c>
      <c r="E341" s="3">
        <f t="shared" si="33"/>
        <v>2085</v>
      </c>
      <c r="F341" s="4">
        <f>F340*SUM(economy!Z131:AB131)/SUM(economy!Z130:AB130)</f>
        <v>22756.34100445146</v>
      </c>
      <c r="G341" s="9">
        <f t="shared" si="32"/>
        <v>99.142202017554013</v>
      </c>
      <c r="H341" s="9">
        <f t="shared" si="32"/>
        <v>134.18814691937604</v>
      </c>
      <c r="I341" s="9">
        <f t="shared" si="32"/>
        <v>142.30391891706523</v>
      </c>
      <c r="J341" s="9">
        <f t="shared" si="32"/>
        <v>42.375041643050764</v>
      </c>
      <c r="K341" s="9">
        <f t="shared" si="32"/>
        <v>2.6948364401550577</v>
      </c>
      <c r="L341" s="9">
        <f t="shared" si="34"/>
        <v>695.70414593720113</v>
      </c>
      <c r="M341" s="2">
        <v>0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3">
      <c r="A342" s="5"/>
      <c r="B342" s="2"/>
      <c r="C342" s="2">
        <v>2004.3688520000001</v>
      </c>
      <c r="D342" s="2">
        <v>374.30099999999999</v>
      </c>
      <c r="E342" s="3">
        <f t="shared" si="33"/>
        <v>2086</v>
      </c>
      <c r="F342" s="4">
        <f>F341*SUM(economy!Z132:AB132)/SUM(economy!Z131:AB131)</f>
        <v>22813.278093569006</v>
      </c>
      <c r="G342" s="9">
        <f t="shared" si="32"/>
        <v>100.53108667979753</v>
      </c>
      <c r="H342" s="9">
        <f t="shared" si="32"/>
        <v>135.95573694926969</v>
      </c>
      <c r="I342" s="9">
        <f t="shared" si="32"/>
        <v>143.81262108724925</v>
      </c>
      <c r="J342" s="9">
        <f t="shared" si="32"/>
        <v>42.625220777740516</v>
      </c>
      <c r="K342" s="9">
        <f t="shared" si="32"/>
        <v>2.702873740975289</v>
      </c>
      <c r="L342" s="9">
        <f t="shared" si="34"/>
        <v>700.62753923503226</v>
      </c>
      <c r="M342" s="2">
        <v>0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3">
      <c r="A343" s="5"/>
      <c r="B343" s="2"/>
      <c r="C343" s="2">
        <v>2004.4535519999999</v>
      </c>
      <c r="D343" s="2">
        <v>374.786</v>
      </c>
      <c r="E343" s="3">
        <f t="shared" si="33"/>
        <v>2087</v>
      </c>
      <c r="F343" s="4">
        <f>F342*SUM(economy!Z133:AB133)/SUM(economy!Z132:AB132)</f>
        <v>22866.180467467002</v>
      </c>
      <c r="G343" s="9">
        <f t="shared" ref="G343:K358" si="35">G342*(1-G$5)+G$4*$F342*$L$4/1000</f>
        <v>101.92344637564915</v>
      </c>
      <c r="H343" s="9">
        <f t="shared" si="35"/>
        <v>137.72381049169209</v>
      </c>
      <c r="I343" s="9">
        <f t="shared" si="35"/>
        <v>145.30962645657817</v>
      </c>
      <c r="J343" s="9">
        <f t="shared" si="35"/>
        <v>42.867790721931016</v>
      </c>
      <c r="K343" s="9">
        <f t="shared" si="35"/>
        <v>2.7104217131195645</v>
      </c>
      <c r="L343" s="9">
        <f t="shared" si="34"/>
        <v>705.53509575896999</v>
      </c>
      <c r="M343" s="2">
        <v>0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3">
      <c r="A344" s="5"/>
      <c r="B344" s="2"/>
      <c r="C344" s="2">
        <v>2004.535519</v>
      </c>
      <c r="D344" s="2">
        <v>375.18299999999999</v>
      </c>
      <c r="E344" s="3">
        <f t="shared" si="33"/>
        <v>2088</v>
      </c>
      <c r="F344" s="4">
        <f>F343*SUM(economy!Z134:AB134)/SUM(economy!Z133:AB133)</f>
        <v>22915.081267217614</v>
      </c>
      <c r="G344" s="9">
        <f t="shared" si="35"/>
        <v>103.31903485488422</v>
      </c>
      <c r="H344" s="9">
        <f t="shared" si="35"/>
        <v>139.4919873699863</v>
      </c>
      <c r="I344" s="9">
        <f t="shared" si="35"/>
        <v>146.79448587231795</v>
      </c>
      <c r="J344" s="9">
        <f t="shared" si="35"/>
        <v>43.102712606628927</v>
      </c>
      <c r="K344" s="9">
        <f t="shared" si="35"/>
        <v>2.7174834691694518</v>
      </c>
      <c r="L344" s="9">
        <f t="shared" si="34"/>
        <v>710.4257041729868</v>
      </c>
      <c r="M344" s="2">
        <v>0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3">
      <c r="A345" s="5"/>
      <c r="B345" s="2"/>
      <c r="C345" s="2">
        <v>2004.6202189999999</v>
      </c>
      <c r="D345" s="2">
        <v>375.52800000000002</v>
      </c>
      <c r="E345" s="3">
        <f t="shared" si="33"/>
        <v>2089</v>
      </c>
      <c r="F345" s="4">
        <f>F344*SUM(economy!Z135:AB135)/SUM(economy!Z134:AB134)</f>
        <v>22960.016217657034</v>
      </c>
      <c r="G345" s="9">
        <f t="shared" si="35"/>
        <v>104.71760788997263</v>
      </c>
      <c r="H345" s="9">
        <f t="shared" si="35"/>
        <v>141.25989156521052</v>
      </c>
      <c r="I345" s="9">
        <f t="shared" si="35"/>
        <v>148.26676118947955</v>
      </c>
      <c r="J345" s="9">
        <f t="shared" si="35"/>
        <v>43.329953673101521</v>
      </c>
      <c r="K345" s="9">
        <f t="shared" si="35"/>
        <v>2.7240624529199842</v>
      </c>
      <c r="L345" s="9">
        <f t="shared" si="34"/>
        <v>715.2982767706842</v>
      </c>
      <c r="M345" s="2">
        <v>0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3">
      <c r="A346" s="5"/>
      <c r="B346" s="2"/>
      <c r="C346" s="2">
        <v>2004.7049179999999</v>
      </c>
      <c r="D346" s="2">
        <v>375.68299999999999</v>
      </c>
      <c r="E346" s="3">
        <f t="shared" si="33"/>
        <v>2090</v>
      </c>
      <c r="F346" s="4">
        <f>F345*SUM(economy!Z136:AB136)/SUM(economy!Z135:AB135)</f>
        <v>23001.023543364157</v>
      </c>
      <c r="G346" s="9">
        <f t="shared" si="35"/>
        <v>106.11892343377329</v>
      </c>
      <c r="H346" s="9">
        <f t="shared" si="35"/>
        <v>143.02715144730703</v>
      </c>
      <c r="I346" s="9">
        <f t="shared" si="35"/>
        <v>149.72602551123742</v>
      </c>
      <c r="J346" s="9">
        <f t="shared" si="35"/>
        <v>43.549487227075367</v>
      </c>
      <c r="K346" s="9">
        <f t="shared" si="35"/>
        <v>2.7301624303607905</v>
      </c>
      <c r="L346" s="9">
        <f t="shared" si="34"/>
        <v>720.1517500497539</v>
      </c>
      <c r="M346" s="2">
        <v>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3">
      <c r="A347" s="5"/>
      <c r="B347" s="2"/>
      <c r="C347" s="2">
        <v>2004.786885</v>
      </c>
      <c r="D347" s="2">
        <v>375.697</v>
      </c>
      <c r="E347" s="3">
        <f t="shared" si="33"/>
        <v>2091</v>
      </c>
      <c r="F347" s="4">
        <f>F346*SUM(economy!Z137:AB137)/SUM(economy!Z136:AB136)</f>
        <v>23038.143881954118</v>
      </c>
      <c r="G347" s="9">
        <f t="shared" si="35"/>
        <v>107.52274177210067</v>
      </c>
      <c r="H347" s="9">
        <f t="shared" si="35"/>
        <v>144.79339999774584</v>
      </c>
      <c r="I347" s="9">
        <f t="shared" si="35"/>
        <v>151.17186341349785</v>
      </c>
      <c r="J347" s="9">
        <f t="shared" si="35"/>
        <v>43.761292585689866</v>
      </c>
      <c r="K347" s="9">
        <f t="shared" si="35"/>
        <v>2.735787480261215</v>
      </c>
      <c r="L347" s="9">
        <f t="shared" si="34"/>
        <v>724.98508524929548</v>
      </c>
      <c r="M347" s="2">
        <v>0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3">
      <c r="A348" s="5"/>
      <c r="B348" s="2"/>
      <c r="C348" s="2">
        <v>2004.8715850000001</v>
      </c>
      <c r="D348" s="2">
        <v>375.69900000000001</v>
      </c>
      <c r="E348" s="3">
        <f t="shared" si="33"/>
        <v>2092</v>
      </c>
      <c r="F348" s="4">
        <f>F347*SUM(economy!Z138:AB138)/SUM(economy!Z137:AB137)</f>
        <v>23071.420194943952</v>
      </c>
      <c r="G348" s="9">
        <f t="shared" si="35"/>
        <v>108.92882567099929</v>
      </c>
      <c r="H348" s="9">
        <f t="shared" si="35"/>
        <v>146.55827502341441</v>
      </c>
      <c r="I348" s="9">
        <f t="shared" si="35"/>
        <v>152.60387115342678</v>
      </c>
      <c r="J348" s="9">
        <f t="shared" si="35"/>
        <v>43.965355017304375</v>
      </c>
      <c r="K348" s="9">
        <f t="shared" si="35"/>
        <v>2.7409419843891731</v>
      </c>
      <c r="L348" s="9">
        <f t="shared" si="34"/>
        <v>729.79726884953402</v>
      </c>
      <c r="M348" s="2">
        <v>0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3">
      <c r="A349" s="5"/>
      <c r="B349" s="2"/>
      <c r="C349" s="2">
        <v>2004.9535519999999</v>
      </c>
      <c r="D349" s="2">
        <v>375.53800000000001</v>
      </c>
      <c r="E349" s="3">
        <f t="shared" si="33"/>
        <v>2093</v>
      </c>
      <c r="F349" s="4">
        <f>F348*SUM(economy!Z139:AB139)/SUM(economy!Z138:AB138)</f>
        <v>23100.897676448218</v>
      </c>
      <c r="G349" s="9">
        <f t="shared" si="35"/>
        <v>110.33694051857803</v>
      </c>
      <c r="H349" s="9">
        <f t="shared" si="35"/>
        <v>148.32141936154952</v>
      </c>
      <c r="I349" s="9">
        <f t="shared" si="35"/>
        <v>154.02165686178756</v>
      </c>
      <c r="J349" s="9">
        <f t="shared" si="35"/>
        <v>44.161665674282133</v>
      </c>
      <c r="K349" s="9">
        <f t="shared" si="35"/>
        <v>2.7456306173938803</v>
      </c>
      <c r="L349" s="9">
        <f t="shared" si="34"/>
        <v>734.58731303359104</v>
      </c>
      <c r="M349" s="2">
        <v>0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3">
      <c r="A350" s="5"/>
      <c r="B350" s="2"/>
      <c r="C350" s="2">
        <v>2005.038356</v>
      </c>
      <c r="D350" s="2">
        <v>375.38099999999997</v>
      </c>
      <c r="E350" s="3">
        <f t="shared" si="33"/>
        <v>2094</v>
      </c>
      <c r="F350" s="4">
        <f>F349*SUM(economy!Z140:AB140)/SUM(economy!Z139:AB139)</f>
        <v>23126.62365996189</v>
      </c>
      <c r="G350" s="9">
        <f t="shared" si="35"/>
        <v>111.74685446127205</v>
      </c>
      <c r="H350" s="9">
        <f t="shared" si="35"/>
        <v>150.08248107553229</v>
      </c>
      <c r="I350" s="9">
        <f t="shared" si="35"/>
        <v>155.42484071897994</v>
      </c>
      <c r="J350" s="9">
        <f t="shared" si="35"/>
        <v>44.350221518897584</v>
      </c>
      <c r="K350" s="9">
        <f t="shared" si="35"/>
        <v>2.7498583363828244</v>
      </c>
      <c r="L350" s="9">
        <f t="shared" si="34"/>
        <v>739.35425611106461</v>
      </c>
      <c r="M350" s="2">
        <v>0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3">
      <c r="A351" s="5"/>
      <c r="B351" s="2"/>
      <c r="C351" s="2">
        <v>2005.123288</v>
      </c>
      <c r="D351" s="2">
        <v>375.41300000000001</v>
      </c>
      <c r="E351" s="3">
        <f t="shared" si="33"/>
        <v>2095</v>
      </c>
      <c r="F351" s="4">
        <f>F350*SUM(economy!Z141:AB141)/SUM(economy!Z140:AB140)</f>
        <v>23148.647523486095</v>
      </c>
      <c r="G351" s="9">
        <f t="shared" si="35"/>
        <v>113.15833853441526</v>
      </c>
      <c r="H351" s="9">
        <f t="shared" si="35"/>
        <v>151.84111364139153</v>
      </c>
      <c r="I351" s="9">
        <f t="shared" si="35"/>
        <v>156.81305511471163</v>
      </c>
      <c r="J351" s="9">
        <f t="shared" si="35"/>
        <v>44.531025242535428</v>
      </c>
      <c r="K351" s="9">
        <f t="shared" si="35"/>
        <v>2.753630370223493</v>
      </c>
      <c r="L351" s="9">
        <f t="shared" si="34"/>
        <v>744.09716290327742</v>
      </c>
      <c r="M351" s="2">
        <v>0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3">
      <c r="A352" s="5"/>
      <c r="B352" s="2"/>
      <c r="C352" s="2">
        <v>2005.2</v>
      </c>
      <c r="D352" s="2">
        <v>375.43299999999999</v>
      </c>
      <c r="E352" s="3">
        <f t="shared" si="33"/>
        <v>2096</v>
      </c>
      <c r="F352" s="4">
        <f>F351*SUM(economy!Z142:AB142)/SUM(economy!Z141:AB141)</f>
        <v>23167.020593250094</v>
      </c>
      <c r="G352" s="9">
        <f t="shared" si="35"/>
        <v>114.57116678702239</v>
      </c>
      <c r="H352" s="9">
        <f t="shared" si="35"/>
        <v>153.596976124886</v>
      </c>
      <c r="I352" s="9">
        <f t="shared" si="35"/>
        <v>158.18594479127339</v>
      </c>
      <c r="J352" s="9">
        <f t="shared" si="35"/>
        <v>44.704085178370043</v>
      </c>
      <c r="K352" s="9">
        <f t="shared" si="35"/>
        <v>2.7569522086003468</v>
      </c>
      <c r="L352" s="9">
        <f t="shared" si="34"/>
        <v>748.81512509015215</v>
      </c>
      <c r="M352" s="2">
        <v>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3">
      <c r="A353" s="5"/>
      <c r="B353" s="2"/>
      <c r="C353" s="2">
        <v>2005.284932</v>
      </c>
      <c r="D353" s="2">
        <v>375.55900000000003</v>
      </c>
      <c r="E353" s="3">
        <f t="shared" si="33"/>
        <v>2097</v>
      </c>
      <c r="F353" s="4">
        <f>F352*SUM(economy!Z143:AB143)/SUM(economy!Z142:AB142)</f>
        <v>23181.796046279556</v>
      </c>
      <c r="G353" s="9">
        <f t="shared" si="35"/>
        <v>115.98511640069493</v>
      </c>
      <c r="H353" s="9">
        <f t="shared" si="35"/>
        <v>155.34973334905891</v>
      </c>
      <c r="I353" s="9">
        <f t="shared" si="35"/>
        <v>159.54316697042651</v>
      </c>
      <c r="J353" s="9">
        <f t="shared" si="35"/>
        <v>44.869415207733077</v>
      </c>
      <c r="K353" s="9">
        <f t="shared" si="35"/>
        <v>2.7598295908574477</v>
      </c>
      <c r="L353" s="9">
        <f t="shared" si="34"/>
        <v>753.50726151877097</v>
      </c>
      <c r="M353" s="2">
        <v>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3">
      <c r="A354" s="5"/>
      <c r="B354" s="2"/>
      <c r="C354" s="2">
        <v>2005.367123</v>
      </c>
      <c r="D354" s="2">
        <v>376.17</v>
      </c>
      <c r="E354" s="3">
        <f t="shared" si="33"/>
        <v>2098</v>
      </c>
      <c r="F354" s="4">
        <f>F353*SUM(economy!Z144:AB144)/SUM(economy!Z143:AB143)</f>
        <v>23193.02881205664</v>
      </c>
      <c r="G354" s="9">
        <f t="shared" si="35"/>
        <v>117.39996780258055</v>
      </c>
      <c r="H354" s="9">
        <f t="shared" si="35"/>
        <v>157.09905605218327</v>
      </c>
      <c r="I354" s="9">
        <f t="shared" si="35"/>
        <v>160.88439146394967</v>
      </c>
      <c r="J354" s="9">
        <f t="shared" si="35"/>
        <v>45.027034660394271</v>
      </c>
      <c r="K354" s="9">
        <f t="shared" si="35"/>
        <v>2.7622684946569125</v>
      </c>
      <c r="L354" s="9">
        <f t="shared" si="34"/>
        <v>758.17271847376469</v>
      </c>
      <c r="M354" s="2">
        <v>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3">
      <c r="A355" s="5"/>
      <c r="B355" s="2"/>
      <c r="C355" s="2">
        <v>2005.452055</v>
      </c>
      <c r="D355" s="2">
        <v>376.93</v>
      </c>
      <c r="E355" s="3">
        <f t="shared" si="33"/>
        <v>2099</v>
      </c>
      <c r="F355" s="4">
        <f>F354*SUM(economy!Z145:AB145)/SUM(economy!Z144:AB144)</f>
        <v>23200.77547351375</v>
      </c>
      <c r="G355" s="9">
        <f t="shared" si="35"/>
        <v>118.81550477233048</v>
      </c>
      <c r="H355" s="9">
        <f t="shared" si="35"/>
        <v>158.84462103603883</v>
      </c>
      <c r="I355" s="9">
        <f t="shared" si="35"/>
        <v>162.20930076792774</v>
      </c>
      <c r="J355" s="9">
        <f t="shared" si="35"/>
        <v>45.176968208996705</v>
      </c>
      <c r="K355" s="9">
        <f t="shared" si="35"/>
        <v>2.764275124483015</v>
      </c>
      <c r="L355" s="9">
        <f t="shared" si="34"/>
        <v>762.81066990977683</v>
      </c>
      <c r="M355" s="2">
        <v>0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3">
      <c r="A356" s="2"/>
      <c r="B356" s="2"/>
      <c r="C356" s="2">
        <v>2005.5342470000001</v>
      </c>
      <c r="D356" s="2">
        <v>377.291</v>
      </c>
      <c r="E356" s="3">
        <f t="shared" si="33"/>
        <v>2100</v>
      </c>
      <c r="F356" s="4">
        <f>F355*SUM(economy!Z146:AB146)/SUM(economy!Z145:AB145)</f>
        <v>23205.094167595766</v>
      </c>
      <c r="G356" s="9">
        <f t="shared" si="35"/>
        <v>120.23151454301443</v>
      </c>
      <c r="H356" s="9">
        <f t="shared" si="35"/>
        <v>160.58611130448469</v>
      </c>
      <c r="I356" s="9">
        <f t="shared" si="35"/>
        <v>163.51759014090098</v>
      </c>
      <c r="J356" s="9">
        <f t="shared" si="35"/>
        <v>45.319245757902188</v>
      </c>
      <c r="K356" s="9">
        <f t="shared" si="35"/>
        <v>2.7658559000213954</v>
      </c>
      <c r="L356" s="9">
        <f t="shared" si="34"/>
        <v>767.42031764632372</v>
      </c>
      <c r="M356" s="2">
        <v>0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3">
      <c r="A357" s="2"/>
      <c r="B357" s="2"/>
      <c r="C357" s="2">
        <v>2005.6191779999999</v>
      </c>
      <c r="D357" s="2">
        <v>377.58600000000001</v>
      </c>
      <c r="E357" s="3">
        <f t="shared" si="33"/>
        <v>2101</v>
      </c>
      <c r="F357" s="4">
        <f>F356*SUM(economy!Z147:AB147)/SUM(economy!Z146:AB146)</f>
        <v>23206.044485620645</v>
      </c>
      <c r="G357" s="9">
        <f t="shared" si="35"/>
        <v>121.64778789596627</v>
      </c>
      <c r="H357" s="9">
        <f t="shared" si="35"/>
        <v>162.32321619231385</v>
      </c>
      <c r="I357" s="9">
        <f t="shared" si="35"/>
        <v>164.80896766602609</v>
      </c>
      <c r="J357" s="9">
        <f t="shared" si="35"/>
        <v>45.453902326715429</v>
      </c>
      <c r="K357" s="9">
        <f t="shared" si="35"/>
        <v>2.7670174444422519</v>
      </c>
      <c r="L357" s="9">
        <f t="shared" si="34"/>
        <v>772.00089152546389</v>
      </c>
      <c r="M357" s="2">
        <v>0</v>
      </c>
      <c r="N357" s="2"/>
      <c r="O357" s="2"/>
      <c r="P357" s="2"/>
      <c r="Q357" s="2"/>
      <c r="R357" s="2"/>
      <c r="S357" s="2"/>
    </row>
    <row r="358" spans="1:38" x14ac:dyDescent="0.3">
      <c r="A358" s="2"/>
      <c r="B358" s="2"/>
      <c r="C358" s="2">
        <v>2005.7041099999999</v>
      </c>
      <c r="D358" s="2">
        <v>377.863</v>
      </c>
      <c r="E358" s="3">
        <f t="shared" si="33"/>
        <v>2102</v>
      </c>
      <c r="F358" s="4">
        <f>F357*SUM(economy!Z148:AB148)/SUM(economy!Z147:AB147)</f>
        <v>23203.687373661123</v>
      </c>
      <c r="G358" s="9">
        <f t="shared" si="35"/>
        <v>123.06411924954875</v>
      </c>
      <c r="H358" s="9">
        <f t="shared" si="35"/>
        <v>164.05563148439754</v>
      </c>
      <c r="I358" s="9">
        <f t="shared" si="35"/>
        <v>166.08315429743371</v>
      </c>
      <c r="J358" s="9">
        <f t="shared" si="35"/>
        <v>45.580977928767368</v>
      </c>
      <c r="K358" s="9">
        <f t="shared" si="35"/>
        <v>2.767766572615832</v>
      </c>
      <c r="L358" s="9">
        <f t="shared" si="34"/>
        <v>776.55164953276312</v>
      </c>
      <c r="M358" s="2">
        <v>0</v>
      </c>
      <c r="N358" s="2"/>
      <c r="O358" s="2"/>
      <c r="P358" s="2"/>
      <c r="Q358" s="2"/>
      <c r="R358" s="2"/>
      <c r="S358" s="2"/>
    </row>
    <row r="359" spans="1:38" x14ac:dyDescent="0.3">
      <c r="A359" s="2"/>
      <c r="B359" s="2"/>
      <c r="C359" s="2">
        <v>2005.7863010000001</v>
      </c>
      <c r="D359" s="2">
        <v>377.92700000000002</v>
      </c>
      <c r="E359" s="3">
        <f t="shared" si="33"/>
        <v>2103</v>
      </c>
      <c r="F359" s="4">
        <f>F358*SUM(economy!Z149:AB149)/SUM(economy!Z148:AB148)</f>
        <v>23198.085033162915</v>
      </c>
      <c r="G359" s="9">
        <f t="shared" ref="G359:K374" si="36">G358*(1-G$5)+G$4*$F358*$L$4/1000</f>
        <v>124.48030674183794</v>
      </c>
      <c r="H359" s="9">
        <f t="shared" si="36"/>
        <v>165.78305952514779</v>
      </c>
      <c r="I359" s="9">
        <f t="shared" si="36"/>
        <v>167.33988389099753</v>
      </c>
      <c r="J359" s="9">
        <f t="shared" si="36"/>
        <v>45.700517444848053</v>
      </c>
      <c r="K359" s="9">
        <f t="shared" si="36"/>
        <v>2.7681102792878525</v>
      </c>
      <c r="L359" s="9">
        <f t="shared" si="34"/>
        <v>781.07187788211911</v>
      </c>
      <c r="M359" s="2">
        <v>0</v>
      </c>
      <c r="N359" s="2"/>
      <c r="O359" s="2"/>
      <c r="P359" s="2"/>
      <c r="Q359" s="2"/>
      <c r="R359" s="2"/>
      <c r="S359" s="2"/>
    </row>
    <row r="360" spans="1:38" x14ac:dyDescent="0.3">
      <c r="A360" s="2"/>
      <c r="B360" s="2"/>
      <c r="C360" s="2">
        <v>2005.8712330000001</v>
      </c>
      <c r="D360" s="2">
        <v>377.875</v>
      </c>
      <c r="E360" s="3">
        <f t="shared" si="33"/>
        <v>2104</v>
      </c>
      <c r="F360" s="4">
        <f>F359*SUM(economy!Z150:AB150)/SUM(economy!Z149:AB149)</f>
        <v>23189.300822007117</v>
      </c>
      <c r="G360" s="9">
        <f t="shared" si="36"/>
        <v>125.89615230724225</v>
      </c>
      <c r="H360" s="9">
        <f t="shared" si="36"/>
        <v>167.50520931834748</v>
      </c>
      <c r="I360" s="9">
        <f t="shared" si="36"/>
        <v>168.5789032197597</v>
      </c>
      <c r="J360" s="9">
        <f t="shared" si="36"/>
        <v>45.812570492488263</v>
      </c>
      <c r="K360" s="9">
        <f t="shared" si="36"/>
        <v>2.7680557272417134</v>
      </c>
      <c r="L360" s="9">
        <f t="shared" si="34"/>
        <v>785.56089106507943</v>
      </c>
      <c r="M360" s="2">
        <v>0</v>
      </c>
      <c r="N360" s="2"/>
      <c r="O360" s="2"/>
      <c r="P360" s="2"/>
      <c r="Q360" s="2"/>
      <c r="R360" s="2"/>
      <c r="S360" s="2"/>
    </row>
    <row r="361" spans="1:38" x14ac:dyDescent="0.3">
      <c r="A361" s="2"/>
      <c r="B361" s="2"/>
      <c r="C361" s="2">
        <v>2005.9534249999999</v>
      </c>
      <c r="D361" s="2">
        <v>377.76100000000002</v>
      </c>
      <c r="E361" s="3">
        <f t="shared" si="33"/>
        <v>2105</v>
      </c>
      <c r="F361" s="4">
        <f>F360*SUM(economy!Z151:AB151)/SUM(economy!Z150:AB150)</f>
        <v>23177.39915621675</v>
      </c>
      <c r="G361" s="9">
        <f t="shared" si="36"/>
        <v>127.31146174708306</v>
      </c>
      <c r="H361" s="9">
        <f t="shared" si="36"/>
        <v>169.22179661741549</v>
      </c>
      <c r="I361" s="9">
        <f t="shared" si="36"/>
        <v>169.79997197428548</v>
      </c>
      <c r="J361" s="9">
        <f t="shared" si="36"/>
        <v>45.917191291096273</v>
      </c>
      <c r="K361" s="9">
        <f t="shared" si="36"/>
        <v>2.767610235473565</v>
      </c>
      <c r="L361" s="9">
        <f t="shared" si="34"/>
        <v>790.01803186535381</v>
      </c>
      <c r="M361" s="2">
        <v>0</v>
      </c>
      <c r="N361" s="2"/>
      <c r="O361" s="2"/>
      <c r="P361" s="2"/>
      <c r="Q361" s="2"/>
      <c r="R361" s="2"/>
      <c r="S361" s="2"/>
    </row>
    <row r="362" spans="1:38" x14ac:dyDescent="0.3">
      <c r="A362" s="2"/>
      <c r="B362" s="2"/>
      <c r="C362" s="2">
        <v>2006.038356</v>
      </c>
      <c r="D362" s="2">
        <v>377.84399999999999</v>
      </c>
      <c r="E362" s="3">
        <f t="shared" si="33"/>
        <v>2106</v>
      </c>
      <c r="F362" s="4">
        <f>F361*SUM(economy!Z152:AB152)/SUM(economy!Z151:AB151)</f>
        <v>23162.445412498197</v>
      </c>
      <c r="G362" s="9">
        <f t="shared" si="36"/>
        <v>128.72604479417609</v>
      </c>
      <c r="H362" s="9">
        <f t="shared" si="36"/>
        <v>170.93254400619452</v>
      </c>
      <c r="I362" s="9">
        <f t="shared" si="36"/>
        <v>171.002862748246</v>
      </c>
      <c r="J362" s="9">
        <f t="shared" si="36"/>
        <v>46.014438523262093</v>
      </c>
      <c r="K362" s="9">
        <f t="shared" si="36"/>
        <v>2.7667812674054035</v>
      </c>
      <c r="L362" s="9">
        <f t="shared" si="34"/>
        <v>794.44267133928406</v>
      </c>
      <c r="M362" s="2">
        <v>0</v>
      </c>
      <c r="N362" s="2"/>
      <c r="O362" s="2"/>
      <c r="P362" s="2"/>
      <c r="Q362" s="2"/>
      <c r="R362" s="2"/>
      <c r="S362" s="2"/>
    </row>
    <row r="363" spans="1:38" x14ac:dyDescent="0.3">
      <c r="A363" s="2"/>
      <c r="B363" s="2"/>
      <c r="C363" s="2">
        <v>2006.123288</v>
      </c>
      <c r="D363" s="2">
        <v>377.983</v>
      </c>
      <c r="E363" s="3">
        <f t="shared" si="33"/>
        <v>2107</v>
      </c>
      <c r="F363" s="4">
        <f>F362*SUM(economy!Z153:AB153)/SUM(economy!Z152:AB152)</f>
        <v>23144.505831800248</v>
      </c>
      <c r="G363" s="9">
        <f t="shared" si="36"/>
        <v>130.1397151714647</v>
      </c>
      <c r="H363" s="9">
        <f t="shared" si="36"/>
        <v>172.63718097036516</v>
      </c>
      <c r="I363" s="9">
        <f t="shared" si="36"/>
        <v>172.18736100955272</v>
      </c>
      <c r="J363" s="9">
        <f t="shared" si="36"/>
        <v>46.1043751925462</v>
      </c>
      <c r="K363" s="9">
        <f t="shared" si="36"/>
        <v>2.7655764191604342</v>
      </c>
      <c r="L363" s="9">
        <f t="shared" si="34"/>
        <v>798.83420876308924</v>
      </c>
      <c r="M363" s="2">
        <v>0</v>
      </c>
      <c r="N363" s="2"/>
      <c r="O363" s="2"/>
      <c r="P363" s="2"/>
      <c r="Q363" s="2"/>
      <c r="R363" s="2"/>
      <c r="S363" s="2"/>
    </row>
    <row r="364" spans="1:38" x14ac:dyDescent="0.3">
      <c r="A364" s="2"/>
      <c r="B364" s="2"/>
      <c r="C364" s="2">
        <v>2006.2</v>
      </c>
      <c r="D364" s="2">
        <v>377.99900000000002</v>
      </c>
      <c r="E364" s="3">
        <f t="shared" si="33"/>
        <v>2108</v>
      </c>
      <c r="F364" s="4">
        <f>F363*SUM(economy!Z154:AB154)/SUM(economy!Z153:AB153)</f>
        <v>23123.647424063733</v>
      </c>
      <c r="G364" s="9">
        <f t="shared" si="36"/>
        <v>131.55229064476706</v>
      </c>
      <c r="H364" s="9">
        <f t="shared" si="36"/>
        <v>174.33544395960851</v>
      </c>
      <c r="I364" s="9">
        <f t="shared" si="36"/>
        <v>173.35326505739081</v>
      </c>
      <c r="J364" s="9">
        <f t="shared" si="36"/>
        <v>46.18706847807298</v>
      </c>
      <c r="K364" s="9">
        <f t="shared" si="36"/>
        <v>2.7640034079239748</v>
      </c>
      <c r="L364" s="9">
        <f t="shared" si="34"/>
        <v>803.19207154776336</v>
      </c>
      <c r="M364" s="2">
        <v>0</v>
      </c>
      <c r="N364" s="2"/>
      <c r="O364" s="2"/>
      <c r="P364" s="2"/>
      <c r="Q364" s="2"/>
      <c r="R364" s="2"/>
      <c r="S364" s="2"/>
    </row>
    <row r="365" spans="1:38" x14ac:dyDescent="0.3">
      <c r="A365" s="2"/>
      <c r="B365" s="2"/>
      <c r="C365" s="2">
        <v>2006.284932</v>
      </c>
      <c r="D365" s="2">
        <v>378.053</v>
      </c>
      <c r="E365" s="3">
        <f t="shared" si="33"/>
        <v>2109</v>
      </c>
      <c r="F365" s="4">
        <f>F364*SUM(economy!Z155:AB155)/SUM(economy!Z154:AB154)</f>
        <v>23099.937874326009</v>
      </c>
      <c r="G365" s="9">
        <f t="shared" si="36"/>
        <v>132.9635930697099</v>
      </c>
      <c r="H365" s="9">
        <f t="shared" si="36"/>
        <v>176.02707644065362</v>
      </c>
      <c r="I365" s="9">
        <f t="shared" si="36"/>
        <v>174.5003859655192</v>
      </c>
      <c r="J365" s="9">
        <f t="shared" si="36"/>
        <v>46.262589586251174</v>
      </c>
      <c r="K365" s="9">
        <f t="shared" si="36"/>
        <v>2.7620700604121393</v>
      </c>
      <c r="L365" s="9">
        <f t="shared" si="34"/>
        <v>807.515715122546</v>
      </c>
      <c r="M365" s="2">
        <v>0</v>
      </c>
      <c r="N365" s="2"/>
      <c r="O365" s="2"/>
      <c r="P365" s="2"/>
      <c r="Q365" s="2"/>
      <c r="R365" s="2"/>
      <c r="S365" s="2"/>
    </row>
    <row r="366" spans="1:38" x14ac:dyDescent="0.3">
      <c r="A366" s="2"/>
      <c r="B366" s="2"/>
      <c r="C366" s="2">
        <v>2006.367123</v>
      </c>
      <c r="D366" s="2">
        <v>378.185</v>
      </c>
      <c r="E366" s="3">
        <f t="shared" si="33"/>
        <v>2110</v>
      </c>
      <c r="F366" s="4">
        <f>F365*SUM(economy!Z156:AB156)/SUM(economy!Z155:AB155)</f>
        <v>23073.445450334428</v>
      </c>
      <c r="G366" s="9">
        <f t="shared" si="36"/>
        <v>134.37344843293167</v>
      </c>
      <c r="H366" s="9">
        <f t="shared" si="36"/>
        <v>177.71182894136282</v>
      </c>
      <c r="I366" s="9">
        <f t="shared" si="36"/>
        <v>175.6285475122252</v>
      </c>
      <c r="J366" s="9">
        <f t="shared" si="36"/>
        <v>46.33101359994447</v>
      </c>
      <c r="K366" s="9">
        <f t="shared" si="36"/>
        <v>2.7597843014694998</v>
      </c>
      <c r="L366" s="9">
        <f t="shared" si="34"/>
        <v>811.80462278793368</v>
      </c>
      <c r="M366" s="2">
        <v>0</v>
      </c>
      <c r="N366" s="2"/>
      <c r="O366" s="2"/>
      <c r="P366" s="2"/>
      <c r="Q366" s="2"/>
      <c r="R366" s="2"/>
      <c r="S366" s="2"/>
    </row>
    <row r="367" spans="1:38" x14ac:dyDescent="0.3">
      <c r="A367" s="2"/>
      <c r="B367" s="2"/>
      <c r="C367" s="2">
        <v>2006.452055</v>
      </c>
      <c r="D367" s="2">
        <v>378.41800000000001</v>
      </c>
      <c r="E367" s="3">
        <f t="shared" si="33"/>
        <v>2111</v>
      </c>
      <c r="F367" s="4">
        <f>F366*SUM(economy!Z157:AB157)/SUM(economy!Z156:AB156)</f>
        <v>23044.238911814238</v>
      </c>
      <c r="G367" s="9">
        <f t="shared" si="36"/>
        <v>135.78168688764691</v>
      </c>
      <c r="H367" s="9">
        <f t="shared" si="36"/>
        <v>179.38945908602091</v>
      </c>
      <c r="I367" s="9">
        <f t="shared" si="36"/>
        <v>176.73758609733994</v>
      </c>
      <c r="J367" s="9">
        <f t="shared" si="36"/>
        <v>46.392419325415013</v>
      </c>
      <c r="K367" s="9">
        <f t="shared" si="36"/>
        <v>2.7571541428158239</v>
      </c>
      <c r="L367" s="9">
        <f t="shared" si="34"/>
        <v>816.05830553923863</v>
      </c>
      <c r="M367" s="2">
        <v>0</v>
      </c>
      <c r="N367" s="2"/>
      <c r="O367" s="2"/>
      <c r="P367" s="2"/>
      <c r="Q367" s="2"/>
      <c r="R367" s="2"/>
      <c r="S367" s="2"/>
    </row>
    <row r="368" spans="1:38" x14ac:dyDescent="0.3">
      <c r="A368" s="2"/>
      <c r="B368" s="2"/>
      <c r="C368" s="2">
        <v>2006.5342470000001</v>
      </c>
      <c r="D368" s="2">
        <v>378.8</v>
      </c>
      <c r="E368" s="3">
        <f t="shared" si="33"/>
        <v>2112</v>
      </c>
      <c r="F368" s="4">
        <f>F367*SUM(economy!Z158:AB158)/SUM(economy!Z157:AB157)</f>
        <v>23012.387421525767</v>
      </c>
      <c r="G368" s="9">
        <f t="shared" si="36"/>
        <v>137.18814278367313</v>
      </c>
      <c r="H368" s="9">
        <f t="shared" si="36"/>
        <v>181.05973162200769</v>
      </c>
      <c r="I368" s="9">
        <f t="shared" si="36"/>
        <v>177.82735064673636</v>
      </c>
      <c r="J368" s="9">
        <f t="shared" si="36"/>
        <v>46.446889137361211</v>
      </c>
      <c r="K368" s="9">
        <f t="shared" si="36"/>
        <v>2.7541876719609029</v>
      </c>
      <c r="L368" s="9">
        <f t="shared" si="34"/>
        <v>820.2763018617394</v>
      </c>
      <c r="M368" s="2">
        <v>0</v>
      </c>
      <c r="N368" s="2"/>
      <c r="O368" s="2"/>
      <c r="P368" s="2"/>
      <c r="Q368" s="2"/>
      <c r="R368" s="2"/>
      <c r="S368" s="2"/>
    </row>
    <row r="369" spans="1:19" x14ac:dyDescent="0.3">
      <c r="A369" s="2"/>
      <c r="B369" s="2"/>
      <c r="C369" s="2">
        <v>2006.6191779999999</v>
      </c>
      <c r="D369" s="2">
        <v>379.255</v>
      </c>
      <c r="E369" s="3">
        <f t="shared" si="33"/>
        <v>2113</v>
      </c>
      <c r="F369" s="4">
        <f>F368*SUM(economy!Z159:AB159)/SUM(economy!Z158:AB158)</f>
        <v>22977.960458236736</v>
      </c>
      <c r="G369" s="9">
        <f t="shared" si="36"/>
        <v>138.59265469202916</v>
      </c>
      <c r="H369" s="9">
        <f t="shared" si="36"/>
        <v>182.72241843804593</v>
      </c>
      <c r="I369" s="9">
        <f t="shared" si="36"/>
        <v>178.8977025047468</v>
      </c>
      <c r="J369" s="9">
        <f t="shared" si="36"/>
        <v>46.494508822368822</v>
      </c>
      <c r="K369" s="9">
        <f t="shared" si="36"/>
        <v>2.7508930413053352</v>
      </c>
      <c r="L369" s="9">
        <f t="shared" si="34"/>
        <v>824.45817749849607</v>
      </c>
      <c r="M369" s="2">
        <v>0</v>
      </c>
      <c r="N369" s="2"/>
      <c r="O369" s="2"/>
      <c r="P369" s="2"/>
      <c r="Q369" s="2"/>
      <c r="R369" s="2"/>
      <c r="S369" s="2"/>
    </row>
    <row r="370" spans="1:19" x14ac:dyDescent="0.3">
      <c r="A370" s="2"/>
      <c r="B370" s="2"/>
      <c r="C370" s="2">
        <v>2006.7041099999999</v>
      </c>
      <c r="D370" s="2">
        <v>379.48</v>
      </c>
      <c r="E370" s="3">
        <f t="shared" si="33"/>
        <v>2114</v>
      </c>
      <c r="F370" s="4">
        <f>F369*SUM(economy!Z160:AB160)/SUM(economy!Z159:AB159)</f>
        <v>22941.027731725684</v>
      </c>
      <c r="G370" s="9">
        <f t="shared" si="36"/>
        <v>139.99506542422202</v>
      </c>
      <c r="H370" s="9">
        <f t="shared" si="36"/>
        <v>184.37729857422724</v>
      </c>
      <c r="I370" s="9">
        <f t="shared" si="36"/>
        <v>179.94851531495007</v>
      </c>
      <c r="J370" s="9">
        <f t="shared" si="36"/>
        <v>46.535367421090598</v>
      </c>
      <c r="K370" s="9">
        <f t="shared" si="36"/>
        <v>2.7472784574440117</v>
      </c>
      <c r="L370" s="9">
        <f t="shared" si="34"/>
        <v>828.60352519193407</v>
      </c>
      <c r="M370" s="2">
        <v>0</v>
      </c>
      <c r="N370" s="2"/>
      <c r="O370" s="2"/>
      <c r="P370" s="2"/>
      <c r="Q370" s="2"/>
      <c r="R370" s="2"/>
      <c r="S370" s="2"/>
    </row>
    <row r="371" spans="1:19" x14ac:dyDescent="0.3">
      <c r="A371" s="2"/>
      <c r="B371" s="2"/>
      <c r="C371" s="2">
        <v>2006.7863010000001</v>
      </c>
      <c r="D371" s="2">
        <v>379.46300000000002</v>
      </c>
      <c r="E371" s="3">
        <f t="shared" si="33"/>
        <v>2115</v>
      </c>
      <c r="F371" s="4">
        <f>F370*SUM(economy!Z161:AB161)/SUM(economy!Z160:AB160)</f>
        <v>22901.659099922446</v>
      </c>
      <c r="G371" s="9">
        <f t="shared" si="36"/>
        <v>141.39522204634613</v>
      </c>
      <c r="H371" s="9">
        <f t="shared" si="36"/>
        <v>186.02415822402966</v>
      </c>
      <c r="I371" s="9">
        <f t="shared" si="36"/>
        <v>180.97967488978929</v>
      </c>
      <c r="J371" s="9">
        <f t="shared" si="36"/>
        <v>46.569557069465617</v>
      </c>
      <c r="K371" s="9">
        <f t="shared" si="36"/>
        <v>2.7433521706879014</v>
      </c>
      <c r="L371" s="9">
        <f t="shared" si="34"/>
        <v>832.71196440031861</v>
      </c>
      <c r="M371" s="2">
        <v>0</v>
      </c>
      <c r="N371" s="2"/>
      <c r="O371" s="2"/>
      <c r="P371" s="2"/>
      <c r="Q371" s="2"/>
      <c r="R371" s="2"/>
      <c r="S371" s="2"/>
    </row>
    <row r="372" spans="1:19" x14ac:dyDescent="0.3">
      <c r="A372" s="2"/>
      <c r="B372" s="2"/>
      <c r="C372" s="2">
        <v>2006.8712330000001</v>
      </c>
      <c r="D372" s="2">
        <v>379.42399999999998</v>
      </c>
      <c r="E372" s="3">
        <f t="shared" si="33"/>
        <v>2116</v>
      </c>
      <c r="F372" s="4">
        <f>F371*SUM(economy!Z162:AB162)/SUM(economy!Z161:AB161)</f>
        <v>22859.924488282926</v>
      </c>
      <c r="G372" s="9">
        <f t="shared" si="36"/>
        <v>142.79297588812543</v>
      </c>
      <c r="H372" s="9">
        <f t="shared" si="36"/>
        <v>187.66279072854942</v>
      </c>
      <c r="I372" s="9">
        <f t="shared" si="36"/>
        <v>181.99107906949135</v>
      </c>
      <c r="J372" s="9">
        <f t="shared" si="36"/>
        <v>46.597172839283957</v>
      </c>
      <c r="K372" s="9">
        <f t="shared" si="36"/>
        <v>2.7391224648185748</v>
      </c>
      <c r="L372" s="9">
        <f t="shared" si="34"/>
        <v>836.78314099026875</v>
      </c>
      <c r="M372" s="2">
        <v>0</v>
      </c>
      <c r="N372" s="2"/>
      <c r="O372" s="2"/>
      <c r="P372" s="2"/>
      <c r="Q372" s="2"/>
      <c r="R372" s="2"/>
      <c r="S372" s="2"/>
    </row>
    <row r="373" spans="1:19" x14ac:dyDescent="0.3">
      <c r="A373" s="2"/>
      <c r="B373" s="2"/>
      <c r="C373" s="2">
        <v>2006.9534249999999</v>
      </c>
      <c r="D373" s="2">
        <v>379.43799999999999</v>
      </c>
      <c r="E373" s="3">
        <f t="shared" si="33"/>
        <v>2117</v>
      </c>
      <c r="F373" s="4">
        <f>F372*SUM(economy!Z163:AB163)/SUM(economy!Z162:AB162)</f>
        <v>22815.893811484828</v>
      </c>
      <c r="G373" s="9">
        <f t="shared" si="36"/>
        <v>144.1881825470347</v>
      </c>
      <c r="H373" s="9">
        <f t="shared" si="36"/>
        <v>189.29299656317809</v>
      </c>
      <c r="I373" s="9">
        <f t="shared" si="36"/>
        <v>182.98263757076734</v>
      </c>
      <c r="J373" s="9">
        <f t="shared" si="36"/>
        <v>46.618312578396356</v>
      </c>
      <c r="K373" s="9">
        <f t="shared" si="36"/>
        <v>2.7345976470887869</v>
      </c>
      <c r="L373" s="9">
        <f t="shared" si="34"/>
        <v>840.81672690646531</v>
      </c>
      <c r="M373" s="2">
        <v>0</v>
      </c>
      <c r="N373" s="2"/>
      <c r="O373" s="2"/>
      <c r="P373" s="2"/>
      <c r="Q373" s="2"/>
      <c r="R373" s="2"/>
      <c r="S373" s="2"/>
    </row>
    <row r="374" spans="1:19" x14ac:dyDescent="0.3">
      <c r="A374" s="2"/>
      <c r="B374" s="2"/>
      <c r="C374" s="2">
        <v>2007.038356</v>
      </c>
      <c r="D374" s="2">
        <v>379.36099999999999</v>
      </c>
      <c r="E374" s="3">
        <f t="shared" si="33"/>
        <v>2118</v>
      </c>
      <c r="F374" s="4">
        <f>F373*SUM(economy!Z164:AB164)/SUM(economy!Z163:AB163)</f>
        <v>22769.636897522621</v>
      </c>
      <c r="G374" s="9">
        <f t="shared" si="36"/>
        <v>145.58070188764177</v>
      </c>
      <c r="H374" s="9">
        <f t="shared" si="36"/>
        <v>190.91458331696387</v>
      </c>
      <c r="I374" s="9">
        <f t="shared" si="36"/>
        <v>183.95427182577981</v>
      </c>
      <c r="J374" s="9">
        <f t="shared" si="36"/>
        <v>46.633076750861555</v>
      </c>
      <c r="K374" s="9">
        <f t="shared" si="36"/>
        <v>2.729786038481266</v>
      </c>
      <c r="L374" s="9">
        <f t="shared" si="34"/>
        <v>844.81241981972823</v>
      </c>
      <c r="M374" s="2">
        <v>0</v>
      </c>
      <c r="N374" s="2"/>
      <c r="O374" s="2"/>
      <c r="P374" s="2"/>
      <c r="Q374" s="2"/>
      <c r="R374" s="2"/>
      <c r="S374" s="2"/>
    </row>
    <row r="375" spans="1:19" x14ac:dyDescent="0.3">
      <c r="A375" s="2"/>
      <c r="B375" s="2"/>
      <c r="C375" s="2">
        <v>2007.123288</v>
      </c>
      <c r="D375" s="2">
        <v>379.34399999999999</v>
      </c>
      <c r="E375" s="3">
        <f t="shared" si="33"/>
        <v>2119</v>
      </c>
      <c r="F375" s="4">
        <f>F374*SUM(economy!Z165:AB165)/SUM(economy!Z164:AB164)</f>
        <v>22721.223414270677</v>
      </c>
      <c r="G375" s="9">
        <f t="shared" ref="G375:K390" si="37">G374*(1-G$5)+G$4*$F374*$L$4/1000</f>
        <v>146.97039803631685</v>
      </c>
      <c r="H375" s="9">
        <f t="shared" si="37"/>
        <v>192.52736566490239</v>
      </c>
      <c r="I375" s="9">
        <f t="shared" si="37"/>
        <v>184.90591481186794</v>
      </c>
      <c r="J375" s="9">
        <f t="shared" si="37"/>
        <v>46.641568277316459</v>
      </c>
      <c r="K375" s="9">
        <f t="shared" si="37"/>
        <v>2.724695964236755</v>
      </c>
      <c r="L375" s="9">
        <f t="shared" si="34"/>
        <v>848.7699427546404</v>
      </c>
      <c r="M375" s="2">
        <v>0</v>
      </c>
      <c r="N375" s="2"/>
      <c r="O375" s="2"/>
      <c r="P375" s="2"/>
      <c r="Q375" s="2"/>
      <c r="R375" s="2"/>
      <c r="S375" s="2"/>
    </row>
    <row r="376" spans="1:19" x14ac:dyDescent="0.3">
      <c r="A376" s="2"/>
      <c r="B376" s="2"/>
      <c r="C376" s="2">
        <v>2007.2</v>
      </c>
      <c r="D376" s="2">
        <v>379.44200000000001</v>
      </c>
      <c r="E376" s="3">
        <f t="shared" si="33"/>
        <v>2120</v>
      </c>
      <c r="F376" s="4">
        <f>F375*SUM(economy!Z166:AB166)/SUM(economy!Z165:AB165)</f>
        <v>22670.722798573617</v>
      </c>
      <c r="G376" s="9">
        <f t="shared" si="37"/>
        <v>148.35713937146014</v>
      </c>
      <c r="H376" s="9">
        <f t="shared" si="37"/>
        <v>194.13116533340843</v>
      </c>
      <c r="I376" s="9">
        <f t="shared" si="37"/>
        <v>185.83751087252548</v>
      </c>
      <c r="J376" s="9">
        <f t="shared" si="37"/>
        <v>46.6438923758461</v>
      </c>
      <c r="K376" s="9">
        <f t="shared" si="37"/>
        <v>2.7193357446612385</v>
      </c>
      <c r="L376" s="9">
        <f t="shared" si="34"/>
        <v>852.68904369790152</v>
      </c>
      <c r="M376" s="2">
        <v>0</v>
      </c>
      <c r="N376" s="2"/>
      <c r="O376" s="2"/>
      <c r="P376" s="2"/>
      <c r="Q376" s="2"/>
      <c r="R376" s="2"/>
      <c r="S376" s="2"/>
    </row>
    <row r="377" spans="1:19" x14ac:dyDescent="0.3">
      <c r="A377" s="2"/>
      <c r="B377" s="2"/>
      <c r="C377" s="2">
        <v>2007.284932</v>
      </c>
      <c r="D377" s="2">
        <v>379.625</v>
      </c>
      <c r="E377" s="3">
        <f t="shared" si="33"/>
        <v>2121</v>
      </c>
      <c r="F377" s="4">
        <f>F376*SUM(economy!Z167:AB167)/SUM(economy!Z166:AB166)</f>
        <v>22618.204187915966</v>
      </c>
      <c r="G377" s="9">
        <f t="shared" si="37"/>
        <v>149.74079850940126</v>
      </c>
      <c r="H377" s="9">
        <f t="shared" si="37"/>
        <v>195.72581105922418</v>
      </c>
      <c r="I377" s="9">
        <f t="shared" si="37"/>
        <v>186.74901553012845</v>
      </c>
      <c r="J377" s="9">
        <f t="shared" si="37"/>
        <v>46.640156403621511</v>
      </c>
      <c r="K377" s="9">
        <f t="shared" si="37"/>
        <v>2.7137136862211513</v>
      </c>
      <c r="L377" s="9">
        <f t="shared" si="34"/>
        <v>856.56949518859653</v>
      </c>
      <c r="M377" s="2">
        <v>0</v>
      </c>
      <c r="N377" s="2"/>
      <c r="O377" s="2"/>
      <c r="P377" s="2"/>
      <c r="Q377" s="2"/>
      <c r="R377" s="2"/>
      <c r="S377" s="2"/>
    </row>
    <row r="378" spans="1:19" x14ac:dyDescent="0.3">
      <c r="A378" s="2"/>
      <c r="B378" s="2"/>
      <c r="C378" s="2">
        <v>2007.367123</v>
      </c>
      <c r="D378" s="2">
        <v>380.01100000000002</v>
      </c>
      <c r="E378" s="3">
        <f t="shared" si="33"/>
        <v>2122</v>
      </c>
      <c r="F378" s="4">
        <f>F377*SUM(economy!Z168:AB168)/SUM(economy!Z167:AB167)</f>
        <v>22563.736354712764</v>
      </c>
      <c r="G378" s="9">
        <f t="shared" si="37"/>
        <v>151.12125228612854</v>
      </c>
      <c r="H378" s="9">
        <f t="shared" si="37"/>
        <v>197.31113854202479</v>
      </c>
      <c r="I378" s="9">
        <f t="shared" si="37"/>
        <v>187.6403952909111</v>
      </c>
      <c r="J378" s="9">
        <f t="shared" si="37"/>
        <v>46.63046969956428</v>
      </c>
      <c r="K378" s="9">
        <f t="shared" si="37"/>
        <v>2.7078380729343525</v>
      </c>
      <c r="L378" s="9">
        <f t="shared" si="34"/>
        <v>860.41109389156304</v>
      </c>
      <c r="M378" s="2">
        <v>0</v>
      </c>
      <c r="N378" s="2"/>
      <c r="O378" s="2"/>
      <c r="P378" s="2"/>
      <c r="Q378" s="2"/>
      <c r="R378" s="2"/>
      <c r="S378" s="2"/>
    </row>
    <row r="379" spans="1:19" x14ac:dyDescent="0.3">
      <c r="A379" s="2"/>
      <c r="B379" s="2"/>
      <c r="C379" s="2">
        <v>2007.452055</v>
      </c>
      <c r="D379" s="2">
        <v>380.40499999999997</v>
      </c>
      <c r="E379" s="3">
        <f t="shared" si="33"/>
        <v>2123</v>
      </c>
      <c r="F379" s="4">
        <f>F378*SUM(economy!Z169:AB169)/SUM(economy!Z168:AB168)</f>
        <v>22507.387643255926</v>
      </c>
      <c r="G379" s="9">
        <f t="shared" si="37"/>
        <v>152.49838173500771</v>
      </c>
      <c r="H379" s="9">
        <f t="shared" si="37"/>
        <v>198.88699039098429</v>
      </c>
      <c r="I379" s="9">
        <f t="shared" si="37"/>
        <v>188.51162744268768</v>
      </c>
      <c r="J379" s="9">
        <f t="shared" si="37"/>
        <v>46.614943428286857</v>
      </c>
      <c r="K379" s="9">
        <f t="shared" si="37"/>
        <v>2.7017171580635377</v>
      </c>
      <c r="L379" s="9">
        <f t="shared" si="34"/>
        <v>864.21366015503008</v>
      </c>
      <c r="M379" s="2">
        <v>0</v>
      </c>
      <c r="N379" s="2"/>
      <c r="O379" s="2"/>
      <c r="P379" s="2"/>
      <c r="Q379" s="2"/>
      <c r="R379" s="2"/>
      <c r="S379" s="2"/>
    </row>
    <row r="380" spans="1:19" x14ac:dyDescent="0.3">
      <c r="A380" s="2"/>
      <c r="B380" s="2"/>
      <c r="C380" s="2">
        <v>2007.5342470000001</v>
      </c>
      <c r="D380" s="2">
        <v>380.89800000000002</v>
      </c>
      <c r="E380" s="3">
        <f t="shared" si="33"/>
        <v>2124</v>
      </c>
      <c r="F380" s="4">
        <f>F379*SUM(economy!Z170:AB170)/SUM(economy!Z169:AB169)</f>
        <v>22449.225909342447</v>
      </c>
      <c r="G380" s="9">
        <f t="shared" si="37"/>
        <v>153.87207206065244</v>
      </c>
      <c r="H380" s="9">
        <f t="shared" si="37"/>
        <v>200.45321606556794</v>
      </c>
      <c r="I380" s="9">
        <f t="shared" si="37"/>
        <v>189.36269984581637</v>
      </c>
      <c r="J380" s="9">
        <f t="shared" si="37"/>
        <v>46.593690425547372</v>
      </c>
      <c r="K380" s="9">
        <f t="shared" si="37"/>
        <v>2.6953591561177785</v>
      </c>
      <c r="L380" s="9">
        <f t="shared" si="34"/>
        <v>867.97703755370185</v>
      </c>
      <c r="M380" s="2">
        <v>0</v>
      </c>
      <c r="N380" s="2"/>
      <c r="O380" s="2"/>
      <c r="P380" s="2"/>
      <c r="Q380" s="2"/>
      <c r="R380" s="2"/>
      <c r="S380" s="2"/>
    </row>
    <row r="381" spans="1:19" x14ac:dyDescent="0.3">
      <c r="A381" s="2"/>
      <c r="B381" s="2"/>
      <c r="C381" s="2">
        <v>2007.6191779999999</v>
      </c>
      <c r="D381" s="2">
        <v>381.32</v>
      </c>
      <c r="E381" s="3">
        <f t="shared" si="33"/>
        <v>2125</v>
      </c>
      <c r="F381" s="4">
        <f>F380*SUM(economy!Z171:AB171)/SUM(economy!Z170:AB170)</f>
        <v>22389.3184626031</v>
      </c>
      <c r="G381" s="9">
        <f t="shared" si="37"/>
        <v>155.24221260910997</v>
      </c>
      <c r="H381" s="9">
        <f t="shared" si="37"/>
        <v>202.00967181081893</v>
      </c>
      <c r="I381" s="9">
        <f t="shared" si="37"/>
        <v>190.19361071789925</v>
      </c>
      <c r="J381" s="9">
        <f t="shared" si="37"/>
        <v>46.566825045447253</v>
      </c>
      <c r="K381" s="9">
        <f t="shared" si="37"/>
        <v>2.6887722351668497</v>
      </c>
      <c r="L381" s="9">
        <f t="shared" si="34"/>
        <v>871.70109241844227</v>
      </c>
      <c r="M381" s="2">
        <v>0</v>
      </c>
      <c r="N381" s="2"/>
      <c r="O381" s="2"/>
      <c r="P381" s="2"/>
      <c r="Q381" s="2"/>
      <c r="R381" s="2"/>
      <c r="S381" s="2"/>
    </row>
    <row r="382" spans="1:19" x14ac:dyDescent="0.3">
      <c r="A382" s="2"/>
      <c r="B382" s="2"/>
      <c r="C382" s="2">
        <v>2007.7041099999999</v>
      </c>
      <c r="D382" s="2">
        <v>381.53399999999999</v>
      </c>
      <c r="E382" s="3">
        <f t="shared" si="33"/>
        <v>2126</v>
      </c>
      <c r="F382" s="4">
        <f>F381*SUM(economy!Z172:AB172)/SUM(economy!Z171:AB171)</f>
        <v>22327.732011543012</v>
      </c>
      <c r="G382" s="9">
        <f t="shared" si="37"/>
        <v>156.60869683452705</v>
      </c>
      <c r="H382" s="9">
        <f t="shared" si="37"/>
        <v>203.55622058740764</v>
      </c>
      <c r="I382" s="9">
        <f t="shared" si="37"/>
        <v>191.00436841270792</v>
      </c>
      <c r="J382" s="9">
        <f t="shared" si="37"/>
        <v>46.534463009589039</v>
      </c>
      <c r="K382" s="9">
        <f t="shared" si="37"/>
        <v>2.6819645094720617</v>
      </c>
      <c r="L382" s="9">
        <f t="shared" si="34"/>
        <v>875.38571335370364</v>
      </c>
      <c r="M382" s="2">
        <v>0</v>
      </c>
      <c r="N382" s="2"/>
      <c r="O382" s="2"/>
      <c r="P382" s="2"/>
      <c r="Q382" s="2"/>
      <c r="R382" s="2"/>
      <c r="S382" s="2"/>
    </row>
    <row r="383" spans="1:19" x14ac:dyDescent="0.3">
      <c r="A383" s="2"/>
      <c r="B383" s="2"/>
      <c r="C383" s="2">
        <v>2007.7863010000001</v>
      </c>
      <c r="D383" s="2">
        <v>381.65300000000002</v>
      </c>
      <c r="E383" s="3">
        <f t="shared" si="33"/>
        <v>2127</v>
      </c>
      <c r="F383" s="4">
        <f>F382*SUM(economy!Z173:AB173)/SUM(economy!Z172:AB172)</f>
        <v>22264.532611298004</v>
      </c>
      <c r="G383" s="9">
        <f t="shared" si="37"/>
        <v>157.9714222624616</v>
      </c>
      <c r="H383" s="9">
        <f t="shared" si="37"/>
        <v>205.09273199671324</v>
      </c>
      <c r="I383" s="9">
        <f t="shared" si="37"/>
        <v>191.79499119381947</v>
      </c>
      <c r="J383" s="9">
        <f t="shared" si="37"/>
        <v>46.496721258400662</v>
      </c>
      <c r="K383" s="9">
        <f t="shared" si="37"/>
        <v>2.6749440324363816</v>
      </c>
      <c r="L383" s="9">
        <f t="shared" si="34"/>
        <v>879.03081074383135</v>
      </c>
      <c r="M383" s="2">
        <v>0</v>
      </c>
      <c r="N383" s="2"/>
      <c r="O383" s="2"/>
      <c r="P383" s="2"/>
      <c r="Q383" s="2"/>
      <c r="R383" s="2"/>
      <c r="S383" s="2"/>
    </row>
    <row r="384" spans="1:19" x14ac:dyDescent="0.3">
      <c r="A384" s="2"/>
      <c r="B384" s="2"/>
      <c r="C384" s="2">
        <v>2007.8712330000001</v>
      </c>
      <c r="D384" s="2">
        <v>381.63400000000001</v>
      </c>
      <c r="E384" s="3">
        <f t="shared" si="33"/>
        <v>2128</v>
      </c>
      <c r="F384" s="4">
        <f>F383*SUM(economy!Z174:AB174)/SUM(economy!Z173:AB173)</f>
        <v>22199.785614104076</v>
      </c>
      <c r="G384" s="9">
        <f t="shared" si="37"/>
        <v>159.33029045000561</v>
      </c>
      <c r="H384" s="9">
        <f t="shared" si="37"/>
        <v>206.61908220120554</v>
      </c>
      <c r="I384" s="9">
        <f t="shared" si="37"/>
        <v>192.56550700344232</v>
      </c>
      <c r="J384" s="9">
        <f t="shared" si="37"/>
        <v>46.453717804821281</v>
      </c>
      <c r="K384" s="9">
        <f t="shared" si="37"/>
        <v>2.6677187898757104</v>
      </c>
      <c r="L384" s="9">
        <f t="shared" si="34"/>
        <v>882.63631624935044</v>
      </c>
      <c r="M384" s="2">
        <v>0</v>
      </c>
      <c r="N384" s="2"/>
      <c r="O384" s="2"/>
      <c r="P384" s="2"/>
      <c r="Q384" s="2"/>
      <c r="R384" s="2"/>
      <c r="S384" s="2"/>
    </row>
    <row r="385" spans="1:19" x14ac:dyDescent="0.3">
      <c r="A385" s="2"/>
      <c r="B385" s="2"/>
      <c r="C385" s="2">
        <v>2007.9534249999999</v>
      </c>
      <c r="D385" s="2">
        <v>381.58699999999999</v>
      </c>
      <c r="E385" s="3">
        <f t="shared" si="33"/>
        <v>2129</v>
      </c>
      <c r="F385" s="4">
        <f>F384*SUM(economy!Z175:AB175)/SUM(economy!Z174:AB174)</f>
        <v>22133.555622471496</v>
      </c>
      <c r="G385" s="9">
        <f t="shared" si="37"/>
        <v>160.6852069428852</v>
      </c>
      <c r="H385" s="9">
        <f t="shared" si="37"/>
        <v>208.13515384039533</v>
      </c>
      <c r="I385" s="9">
        <f t="shared" si="37"/>
        <v>193.31595322690367</v>
      </c>
      <c r="J385" s="9">
        <f t="shared" si="37"/>
        <v>46.405571590532077</v>
      </c>
      <c r="K385" s="9">
        <f t="shared" si="37"/>
        <v>2.6602966936123269</v>
      </c>
      <c r="L385" s="9">
        <f t="shared" si="34"/>
        <v>886.20218229432851</v>
      </c>
      <c r="M385" s="2">
        <v>0</v>
      </c>
      <c r="N385" s="2"/>
      <c r="O385" s="2"/>
      <c r="P385" s="2"/>
      <c r="Q385" s="2"/>
      <c r="R385" s="2"/>
      <c r="S385" s="2"/>
    </row>
    <row r="386" spans="1:19" x14ac:dyDescent="0.3">
      <c r="A386" s="2"/>
      <c r="B386" s="2"/>
      <c r="C386" s="2">
        <v>2008.0382509999999</v>
      </c>
      <c r="D386" s="2">
        <v>381.64400000000001</v>
      </c>
      <c r="E386" s="3">
        <f t="shared" si="33"/>
        <v>2130</v>
      </c>
      <c r="F386" s="4">
        <f>F385*SUM(economy!Z176:AB176)/SUM(economy!Z175:AB175)</f>
        <v>22065.906445047563</v>
      </c>
      <c r="G386" s="9">
        <f t="shared" si="37"/>
        <v>162.03608122970272</v>
      </c>
      <c r="H386" s="9">
        <f t="shared" si="37"/>
        <v>209.64083594261891</v>
      </c>
      <c r="I386" s="9">
        <f t="shared" si="37"/>
        <v>194.04637645326324</v>
      </c>
      <c r="J386" s="9">
        <f t="shared" si="37"/>
        <v>46.352402344904199</v>
      </c>
      <c r="K386" s="9">
        <f t="shared" si="37"/>
        <v>2.6526855753907217</v>
      </c>
      <c r="L386" s="9">
        <f t="shared" si="34"/>
        <v>889.72838154587976</v>
      </c>
      <c r="M386" s="2">
        <v>0</v>
      </c>
      <c r="N386" s="2"/>
      <c r="O386" s="2"/>
      <c r="P386" s="2"/>
      <c r="Q386" s="2"/>
      <c r="R386" s="2"/>
      <c r="S386" s="2"/>
    </row>
    <row r="387" spans="1:19" x14ac:dyDescent="0.3">
      <c r="A387" s="2"/>
      <c r="B387" s="2"/>
      <c r="C387" s="2">
        <v>2008.1229510000001</v>
      </c>
      <c r="D387" s="2">
        <v>381.733</v>
      </c>
      <c r="E387" s="3">
        <f t="shared" si="33"/>
        <v>2131</v>
      </c>
      <c r="F387" s="4">
        <f>F386*SUM(economy!Z177:AB177)/SUM(economy!Z176:AB176)</f>
        <v>21996.901055147817</v>
      </c>
      <c r="G387" s="9">
        <f t="shared" si="37"/>
        <v>163.38282669348496</v>
      </c>
      <c r="H387" s="9">
        <f t="shared" si="37"/>
        <v>211.13602383292135</v>
      </c>
      <c r="I387" s="9">
        <f t="shared" si="37"/>
        <v>194.75683223250937</v>
      </c>
      <c r="J387" s="9">
        <f t="shared" si="37"/>
        <v>46.294330446824063</v>
      </c>
      <c r="K387" s="9">
        <f t="shared" si="37"/>
        <v>2.6448931811151866</v>
      </c>
      <c r="L387" s="9">
        <f t="shared" si="34"/>
        <v>893.21490638685498</v>
      </c>
      <c r="M387" s="2">
        <v>0</v>
      </c>
      <c r="N387" s="2"/>
      <c r="O387" s="2"/>
      <c r="P387" s="2"/>
      <c r="Q387" s="2"/>
      <c r="R387" s="2"/>
      <c r="S387" s="2"/>
    </row>
    <row r="388" spans="1:19" x14ac:dyDescent="0.3">
      <c r="A388" s="2"/>
      <c r="B388" s="2"/>
      <c r="C388" s="2">
        <v>2008.202186</v>
      </c>
      <c r="D388" s="2">
        <v>381.73899999999998</v>
      </c>
      <c r="E388" s="3">
        <f t="shared" si="33"/>
        <v>2132</v>
      </c>
      <c r="F388" s="4">
        <f>F387*SUM(economy!Z178:AB178)/SUM(economy!Z177:AB177)</f>
        <v>21926.601551929078</v>
      </c>
      <c r="G388" s="9">
        <f t="shared" si="37"/>
        <v>164.72536056070055</v>
      </c>
      <c r="H388" s="9">
        <f t="shared" si="37"/>
        <v>212.62061903729898</v>
      </c>
      <c r="I388" s="9">
        <f t="shared" si="37"/>
        <v>195.44738482978403</v>
      </c>
      <c r="J388" s="9">
        <f t="shared" si="37"/>
        <v>46.231476789544992</v>
      </c>
      <c r="K388" s="9">
        <f t="shared" si="37"/>
        <v>2.636927165407851</v>
      </c>
      <c r="L388" s="9">
        <f t="shared" si="34"/>
        <v>896.66176838273645</v>
      </c>
      <c r="M388" s="2">
        <v>0</v>
      </c>
      <c r="N388" s="2"/>
      <c r="O388" s="2"/>
      <c r="P388" s="2"/>
      <c r="Q388" s="2"/>
      <c r="R388" s="2"/>
      <c r="S388" s="2"/>
    </row>
    <row r="389" spans="1:19" x14ac:dyDescent="0.3">
      <c r="A389" s="2"/>
      <c r="B389" s="2"/>
      <c r="C389" s="2">
        <v>2008.286885</v>
      </c>
      <c r="D389" s="2">
        <v>381.82499999999999</v>
      </c>
      <c r="E389" s="3">
        <f t="shared" si="33"/>
        <v>2133</v>
      </c>
      <c r="F389" s="4">
        <f>F388*SUM(economy!Z179:AB179)/SUM(economy!Z178:AB178)</f>
        <v>21855.069124172831</v>
      </c>
      <c r="G389" s="9">
        <f t="shared" si="37"/>
        <v>166.0636038479075</v>
      </c>
      <c r="H389" s="9">
        <f t="shared" si="37"/>
        <v>214.09452918355976</v>
      </c>
      <c r="I389" s="9">
        <f t="shared" si="37"/>
        <v>196.11810697707369</v>
      </c>
      <c r="J389" s="9">
        <f t="shared" si="37"/>
        <v>46.163962648702238</v>
      </c>
      <c r="K389" s="9">
        <f t="shared" si="37"/>
        <v>2.6287950864850957</v>
      </c>
      <c r="L389" s="9">
        <f t="shared" si="34"/>
        <v>900.06899774372823</v>
      </c>
      <c r="M389" s="2">
        <v>0</v>
      </c>
      <c r="N389" s="2"/>
      <c r="O389" s="2"/>
      <c r="P389" s="2"/>
      <c r="Q389" s="2"/>
      <c r="R389" s="2"/>
      <c r="S389" s="2"/>
    </row>
    <row r="390" spans="1:19" x14ac:dyDescent="0.3">
      <c r="A390" s="2"/>
      <c r="B390" s="2"/>
      <c r="C390" s="2">
        <v>2008.3688520000001</v>
      </c>
      <c r="D390" s="2">
        <v>382.10500000000002</v>
      </c>
      <c r="E390" s="3">
        <f t="shared" si="33"/>
        <v>2134</v>
      </c>
      <c r="F390" s="4">
        <f>F389*SUM(economy!Z180:AB180)/SUM(economy!Z179:AB179)</f>
        <v>21782.364016643172</v>
      </c>
      <c r="G390" s="9">
        <f t="shared" si="37"/>
        <v>167.39748130619034</v>
      </c>
      <c r="H390" s="9">
        <f t="shared" si="37"/>
        <v>215.55766789905584</v>
      </c>
      <c r="I390" s="9">
        <f t="shared" si="37"/>
        <v>196.76907962279208</v>
      </c>
      <c r="J390" s="9">
        <f t="shared" si="37"/>
        <v>46.09190955361715</v>
      </c>
      <c r="K390" s="9">
        <f t="shared" si="37"/>
        <v>2.6205044013496335</v>
      </c>
      <c r="L390" s="9">
        <f t="shared" si="34"/>
        <v>903.43664278300503</v>
      </c>
      <c r="M390" s="2">
        <v>0</v>
      </c>
      <c r="N390" s="2"/>
      <c r="O390" s="2"/>
      <c r="P390" s="2"/>
      <c r="Q390" s="2"/>
      <c r="R390" s="2"/>
      <c r="S390" s="2"/>
    </row>
    <row r="391" spans="1:19" x14ac:dyDescent="0.3">
      <c r="A391" s="2"/>
      <c r="B391" s="2"/>
      <c r="C391" s="2">
        <v>2008.4535519999999</v>
      </c>
      <c r="D391" s="2">
        <v>382.59699999999998</v>
      </c>
      <c r="E391" s="3">
        <f t="shared" si="33"/>
        <v>2135</v>
      </c>
      <c r="F391" s="4">
        <f>F390*SUM(economy!Z181:AB181)/SUM(economy!Z180:AB180)</f>
        <v>21708.545498978288</v>
      </c>
      <c r="G391" s="9">
        <f t="shared" ref="G391:K406" si="38">G390*(1-G$5)+G$4*$F390*$L$4/1000</f>
        <v>168.72692136354416</v>
      </c>
      <c r="H391" s="9">
        <f t="shared" si="38"/>
        <v>217.00995470553849</v>
      </c>
      <c r="I391" s="9">
        <f t="shared" si="38"/>
        <v>197.40039167967004</v>
      </c>
      <c r="J391" s="9">
        <f t="shared" si="38"/>
        <v>46.015439162004718</v>
      </c>
      <c r="K391" s="9">
        <f t="shared" si="38"/>
        <v>2.6120624612949213</v>
      </c>
      <c r="L391" s="9">
        <f t="shared" si="34"/>
        <v>906.76476937205234</v>
      </c>
      <c r="M391" s="2">
        <v>0</v>
      </c>
      <c r="N391" s="2"/>
      <c r="O391" s="2"/>
      <c r="P391" s="2"/>
      <c r="Q391" s="2"/>
      <c r="R391" s="2"/>
      <c r="S391" s="2"/>
    </row>
    <row r="392" spans="1:19" x14ac:dyDescent="0.3">
      <c r="A392" s="2"/>
      <c r="B392" s="2"/>
      <c r="C392" s="2">
        <v>2008.535519</v>
      </c>
      <c r="D392" s="2">
        <v>382.90899999999999</v>
      </c>
      <c r="E392" s="3">
        <f t="shared" si="33"/>
        <v>2136</v>
      </c>
      <c r="F392" s="4">
        <f>F391*SUM(economy!Z182:AB182)/SUM(economy!Z181:AB181)</f>
        <v>21633.671837071321</v>
      </c>
      <c r="G392" s="9">
        <f t="shared" si="38"/>
        <v>170.05185606535974</v>
      </c>
      <c r="H392" s="9">
        <f t="shared" si="38"/>
        <v>218.45131491138127</v>
      </c>
      <c r="I392" s="9">
        <f t="shared" si="38"/>
        <v>198.01213977135575</v>
      </c>
      <c r="J392" s="9">
        <f t="shared" si="38"/>
        <v>45.934673138187456</v>
      </c>
      <c r="K392" s="9">
        <f t="shared" si="38"/>
        <v>2.6034765077179491</v>
      </c>
      <c r="L392" s="9">
        <f t="shared" si="34"/>
        <v>910.05346039400206</v>
      </c>
      <c r="M392" s="2">
        <v>0</v>
      </c>
      <c r="N392" s="2"/>
      <c r="O392" s="2"/>
      <c r="P392" s="2"/>
      <c r="Q392" s="2"/>
      <c r="R392" s="2"/>
      <c r="S392" s="2"/>
    </row>
    <row r="393" spans="1:19" x14ac:dyDescent="0.3">
      <c r="A393" s="2"/>
      <c r="B393" s="2"/>
      <c r="C393" s="2">
        <v>2008.6202189999999</v>
      </c>
      <c r="D393" s="2">
        <v>383.28500000000003</v>
      </c>
      <c r="E393" s="3">
        <f t="shared" si="33"/>
        <v>2137</v>
      </c>
      <c r="F393" s="4">
        <f>F392*SUM(economy!Z183:AB183)/SUM(economy!Z182:AB182)</f>
        <v>21557.800266891929</v>
      </c>
      <c r="G393" s="9">
        <f t="shared" si="38"/>
        <v>171.37222101316223</v>
      </c>
      <c r="H393" s="9">
        <f t="shared" si="38"/>
        <v>219.88167950141252</v>
      </c>
      <c r="I393" s="9">
        <f t="shared" si="38"/>
        <v>198.60442797811669</v>
      </c>
      <c r="J393" s="9">
        <f t="shared" si="38"/>
        <v>45.849733034907487</v>
      </c>
      <c r="K393" s="9">
        <f t="shared" si="38"/>
        <v>2.5947536682359527</v>
      </c>
      <c r="L393" s="9">
        <f t="shared" si="34"/>
        <v>913.30281519583491</v>
      </c>
      <c r="M393" s="2">
        <v>0</v>
      </c>
      <c r="N393" s="2"/>
      <c r="O393" s="2"/>
      <c r="P393" s="2"/>
      <c r="Q393" s="2"/>
      <c r="R393" s="2"/>
      <c r="S393" s="2"/>
    </row>
    <row r="394" spans="1:19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39">1+E393</f>
        <v>2138</v>
      </c>
      <c r="F394" s="4">
        <f>F393*SUM(economy!Z184:AB184)/SUM(economy!Z183:AB183)</f>
        <v>21480.98697069694</v>
      </c>
      <c r="G394" s="9">
        <f t="shared" si="38"/>
        <v>172.68795530175188</v>
      </c>
      <c r="H394" s="9">
        <f t="shared" si="38"/>
        <v>221.30098502459279</v>
      </c>
      <c r="I394" s="9">
        <f t="shared" si="38"/>
        <v>199.17736758202201</v>
      </c>
      <c r="J394" s="9">
        <f t="shared" si="38"/>
        <v>45.760740178817727</v>
      </c>
      <c r="K394" s="9">
        <f t="shared" si="38"/>
        <v>2.5859009531020423</v>
      </c>
      <c r="L394" s="9">
        <f t="shared" ref="L394:L457" si="40">SUM(G394:K394,L$5)</f>
        <v>916.51294904028646</v>
      </c>
      <c r="M394" s="2">
        <v>0</v>
      </c>
      <c r="N394" s="2"/>
      <c r="O394" s="2"/>
      <c r="P394" s="2"/>
      <c r="Q394" s="2"/>
      <c r="R394" s="2"/>
      <c r="S394" s="2"/>
    </row>
    <row r="395" spans="1:19" x14ac:dyDescent="0.3">
      <c r="A395" s="2"/>
      <c r="B395" s="2"/>
      <c r="C395" s="2">
        <v>2008.786885</v>
      </c>
      <c r="D395" s="2">
        <v>383.66500000000002</v>
      </c>
      <c r="E395" s="3">
        <f t="shared" si="39"/>
        <v>2139</v>
      </c>
      <c r="F395" s="4">
        <f>F394*SUM(economy!Z185:AB185)/SUM(economy!Z184:AB184)</f>
        <v>21403.287055575074</v>
      </c>
      <c r="G395" s="9">
        <f t="shared" si="38"/>
        <v>173.999001454893</v>
      </c>
      <c r="H395" s="9">
        <f t="shared" si="38"/>
        <v>222.70917347976771</v>
      </c>
      <c r="I395" s="9">
        <f t="shared" si="38"/>
        <v>199.73107681197129</v>
      </c>
      <c r="J395" s="9">
        <f t="shared" si="38"/>
        <v>45.667815559722442</v>
      </c>
      <c r="K395" s="9">
        <f t="shared" si="38"/>
        <v>2.5769252519143002</v>
      </c>
      <c r="L395" s="9">
        <f t="shared" si="40"/>
        <v>919.68399255826887</v>
      </c>
      <c r="M395" s="2">
        <v>0</v>
      </c>
      <c r="N395" s="2"/>
      <c r="O395" s="2"/>
      <c r="P395" s="2"/>
      <c r="Q395" s="2"/>
      <c r="R395" s="2"/>
      <c r="S395" s="2"/>
    </row>
    <row r="396" spans="1:19" x14ac:dyDescent="0.3">
      <c r="A396" s="2"/>
      <c r="B396" s="2"/>
      <c r="C396" s="2">
        <v>2008.8715850000001</v>
      </c>
      <c r="D396" s="2">
        <v>383.51100000000002</v>
      </c>
      <c r="E396" s="3">
        <f t="shared" si="39"/>
        <v>2140</v>
      </c>
      <c r="F396" s="4">
        <f>F395*SUM(economy!Z186:AB186)/SUM(economy!Z185:AB185)</f>
        <v>21324.754534268232</v>
      </c>
      <c r="G396" s="9">
        <f t="shared" si="38"/>
        <v>175.30530535969336</v>
      </c>
      <c r="H396" s="9">
        <f t="shared" si="38"/>
        <v>224.10619219972028</v>
      </c>
      <c r="I396" s="9">
        <f t="shared" si="38"/>
        <v>200.26568058892215</v>
      </c>
      <c r="J396" s="9">
        <f t="shared" si="38"/>
        <v>45.571079723626909</v>
      </c>
      <c r="K396" s="9">
        <f t="shared" si="38"/>
        <v>2.5678333306124603</v>
      </c>
      <c r="L396" s="9">
        <f t="shared" si="40"/>
        <v>922.81609120257508</v>
      </c>
      <c r="M396" s="2">
        <v>0</v>
      </c>
      <c r="N396" s="2"/>
      <c r="O396" s="2"/>
      <c r="P396" s="2"/>
      <c r="Q396" s="2"/>
      <c r="R396" s="2"/>
      <c r="S396" s="2"/>
    </row>
    <row r="397" spans="1:19" x14ac:dyDescent="0.3">
      <c r="A397" s="2"/>
      <c r="B397" s="2"/>
      <c r="C397" s="2">
        <v>2008.9535519999999</v>
      </c>
      <c r="D397" s="2">
        <v>383.55200000000002</v>
      </c>
      <c r="E397" s="3">
        <f t="shared" si="39"/>
        <v>2141</v>
      </c>
      <c r="F397" s="4">
        <f>F396*SUM(economy!Z187:AB187)/SUM(economy!Z186:AB186)</f>
        <v>21245.442308209051</v>
      </c>
      <c r="G397" s="9">
        <f t="shared" si="38"/>
        <v>176.60681619981301</v>
      </c>
      <c r="H397" s="9">
        <f t="shared" si="38"/>
        <v>225.49199373374154</v>
      </c>
      <c r="I397" s="9">
        <f t="shared" si="38"/>
        <v>200.78131027165657</v>
      </c>
      <c r="J397" s="9">
        <f t="shared" si="38"/>
        <v>45.470652669645823</v>
      </c>
      <c r="K397" s="9">
        <f t="shared" si="38"/>
        <v>2.5586318287558933</v>
      </c>
      <c r="L397" s="9">
        <f t="shared" si="40"/>
        <v>925.90940470361284</v>
      </c>
      <c r="M397" s="2">
        <v>0</v>
      </c>
      <c r="N397" s="2"/>
      <c r="O397" s="2"/>
      <c r="P397" s="2"/>
      <c r="Q397" s="2"/>
      <c r="R397" s="2"/>
      <c r="S397" s="2"/>
    </row>
    <row r="398" spans="1:19" x14ac:dyDescent="0.3">
      <c r="A398" s="2"/>
      <c r="B398" s="2"/>
      <c r="C398" s="2">
        <v>2009.038356</v>
      </c>
      <c r="D398" s="2">
        <v>383.79500000000002</v>
      </c>
      <c r="E398" s="3">
        <f t="shared" si="39"/>
        <v>2142</v>
      </c>
      <c r="F398" s="4">
        <f>F397*SUM(economy!Z188:AB188)/SUM(economy!Z187:AB187)</f>
        <v>21165.402152712377</v>
      </c>
      <c r="G398" s="9">
        <f t="shared" si="38"/>
        <v>177.90348638763797</v>
      </c>
      <c r="H398" s="9">
        <f t="shared" si="38"/>
        <v>226.86653572893155</v>
      </c>
      <c r="I398" s="9">
        <f t="shared" si="38"/>
        <v>201.27810340341111</v>
      </c>
      <c r="J398" s="9">
        <f t="shared" si="38"/>
        <v>45.36665375081003</v>
      </c>
      <c r="K398" s="9">
        <f t="shared" si="38"/>
        <v>2.549327257076258</v>
      </c>
      <c r="L398" s="9">
        <f t="shared" si="40"/>
        <v>928.96410652786687</v>
      </c>
      <c r="M398" s="2">
        <v>0</v>
      </c>
      <c r="N398" s="2"/>
      <c r="O398" s="2"/>
      <c r="P398" s="2"/>
      <c r="Q398" s="2"/>
      <c r="R398" s="2"/>
      <c r="S398" s="2"/>
    </row>
    <row r="399" spans="1:19" x14ac:dyDescent="0.3">
      <c r="A399" s="2"/>
      <c r="B399" s="2"/>
      <c r="C399" s="2">
        <v>2009.123288</v>
      </c>
      <c r="D399" s="2">
        <v>383.80099999999999</v>
      </c>
      <c r="E399" s="3">
        <f t="shared" si="39"/>
        <v>2143</v>
      </c>
      <c r="F399" s="4">
        <f>F398*SUM(economy!Z189:AB189)/SUM(economy!Z188:AB188)</f>
        <v>21084.684704256495</v>
      </c>
      <c r="G399" s="9">
        <f t="shared" si="38"/>
        <v>179.19527149555</v>
      </c>
      <c r="H399" s="9">
        <f t="shared" si="38"/>
        <v>228.22978081043638</v>
      </c>
      <c r="I399" s="9">
        <f t="shared" si="38"/>
        <v>201.75620345968341</v>
      </c>
      <c r="J399" s="9">
        <f t="shared" si="38"/>
        <v>45.259201578801857</v>
      </c>
      <c r="K399" s="9">
        <f t="shared" si="38"/>
        <v>2.5399259952978785</v>
      </c>
      <c r="L399" s="9">
        <f t="shared" si="40"/>
        <v>931.98038333976945</v>
      </c>
      <c r="M399" s="2">
        <v>0</v>
      </c>
      <c r="N399" s="2"/>
      <c r="O399" s="2"/>
      <c r="P399" s="2"/>
      <c r="Q399" s="2"/>
      <c r="R399" s="2"/>
      <c r="S399" s="2"/>
    </row>
    <row r="400" spans="1:19" x14ac:dyDescent="0.3">
      <c r="A400" s="2"/>
      <c r="B400" s="2"/>
      <c r="C400" s="2">
        <v>2009.2</v>
      </c>
      <c r="D400" s="2">
        <v>383.471</v>
      </c>
      <c r="E400" s="3">
        <f t="shared" si="39"/>
        <v>2144</v>
      </c>
      <c r="F400" s="4">
        <f>F399*SUM(economy!Z190:AB190)/SUM(economy!Z189:AB189)</f>
        <v>21003.339449787953</v>
      </c>
      <c r="G400" s="9">
        <f t="shared" si="38"/>
        <v>180.48213018642011</v>
      </c>
      <c r="H400" s="9">
        <f t="shared" si="38"/>
        <v>229.5816964608203</v>
      </c>
      <c r="I400" s="9">
        <f t="shared" si="38"/>
        <v>202.21575959751272</v>
      </c>
      <c r="J400" s="9">
        <f t="shared" si="38"/>
        <v>45.148413932639727</v>
      </c>
      <c r="K400" s="9">
        <f t="shared" si="38"/>
        <v>2.5304342902186083</v>
      </c>
      <c r="L400" s="9">
        <f t="shared" si="40"/>
        <v>934.95843446761148</v>
      </c>
      <c r="M400" s="2">
        <v>0</v>
      </c>
      <c r="N400" s="2"/>
      <c r="O400" s="2"/>
      <c r="P400" s="2"/>
      <c r="Q400" s="2"/>
      <c r="R400" s="2"/>
      <c r="S400" s="2"/>
    </row>
    <row r="401" spans="1:19" x14ac:dyDescent="0.3">
      <c r="A401" s="2"/>
      <c r="B401" s="2"/>
      <c r="C401" s="2">
        <v>2009.284932</v>
      </c>
      <c r="D401" s="2">
        <v>383.363</v>
      </c>
      <c r="E401" s="3">
        <f t="shared" si="39"/>
        <v>2145</v>
      </c>
      <c r="F401" s="4">
        <f>F400*SUM(economy!Z191:AB191)/SUM(economy!Z190:AB190)</f>
        <v>20921.414717983029</v>
      </c>
      <c r="G401" s="9">
        <f t="shared" si="38"/>
        <v>181.76402414344943</v>
      </c>
      <c r="H401" s="9">
        <f t="shared" si="38"/>
        <v>230.92225489876571</v>
      </c>
      <c r="I401" s="9">
        <f t="shared" si="38"/>
        <v>202.6569264065194</v>
      </c>
      <c r="J401" s="9">
        <f t="shared" si="38"/>
        <v>45.03440767132409</v>
      </c>
      <c r="K401" s="9">
        <f t="shared" si="38"/>
        <v>2.5208582540436941</v>
      </c>
      <c r="L401" s="9">
        <f t="shared" si="40"/>
        <v>937.89847137410231</v>
      </c>
      <c r="M401" s="2">
        <v>0</v>
      </c>
      <c r="N401" s="2"/>
      <c r="O401" s="2"/>
      <c r="P401" s="2"/>
      <c r="Q401" s="2"/>
      <c r="R401" s="2"/>
      <c r="S401" s="2"/>
    </row>
    <row r="402" spans="1:19" x14ac:dyDescent="0.3">
      <c r="A402" s="2"/>
      <c r="B402" s="2"/>
      <c r="C402" s="2">
        <v>2009.367123</v>
      </c>
      <c r="D402" s="2">
        <v>383.59899999999999</v>
      </c>
      <c r="E402" s="3">
        <f t="shared" si="39"/>
        <v>2146</v>
      </c>
      <c r="F402" s="4">
        <f>F401*SUM(economy!Z192:AB192)/SUM(economy!Z191:AB191)</f>
        <v>20838.95767239702</v>
      </c>
      <c r="G402" s="9">
        <f t="shared" si="38"/>
        <v>183.04091799947656</v>
      </c>
      <c r="H402" s="9">
        <f t="shared" si="38"/>
        <v>232.25143295728611</v>
      </c>
      <c r="I402" s="9">
        <f t="shared" si="38"/>
        <v>203.07986366197292</v>
      </c>
      <c r="J402" s="9">
        <f t="shared" si="38"/>
        <v>44.917298650447925</v>
      </c>
      <c r="K402" s="9">
        <f t="shared" si="38"/>
        <v>2.5112038629649538</v>
      </c>
      <c r="L402" s="9">
        <f t="shared" si="40"/>
        <v>940.80071713214852</v>
      </c>
      <c r="M402" s="2">
        <v>0</v>
      </c>
      <c r="N402" s="2"/>
      <c r="O402" s="2"/>
      <c r="P402" s="2"/>
      <c r="Q402" s="2"/>
      <c r="R402" s="2"/>
      <c r="S402" s="2"/>
    </row>
    <row r="403" spans="1:19" x14ac:dyDescent="0.3">
      <c r="A403" s="2"/>
      <c r="B403" s="2"/>
      <c r="C403" s="2">
        <v>2009.452055</v>
      </c>
      <c r="D403" s="2">
        <v>383.88799999999998</v>
      </c>
      <c r="E403" s="3">
        <f t="shared" si="39"/>
        <v>2147</v>
      </c>
      <c r="F403" s="4">
        <f>F402*SUM(economy!Z193:AB193)/SUM(economy!Z192:AB192)</f>
        <v>20756.014306432407</v>
      </c>
      <c r="G403" s="9">
        <f t="shared" si="38"/>
        <v>184.31277926586699</v>
      </c>
      <c r="H403" s="9">
        <f t="shared" si="38"/>
        <v>233.56921196163088</v>
      </c>
      <c r="I403" s="9">
        <f t="shared" si="38"/>
        <v>203.48473608014513</v>
      </c>
      <c r="J403" s="9">
        <f t="shared" si="38"/>
        <v>44.797201642766993</v>
      </c>
      <c r="K403" s="9">
        <f t="shared" si="38"/>
        <v>2.5014769559773766</v>
      </c>
      <c r="L403" s="9">
        <f t="shared" si="40"/>
        <v>943.66540590638749</v>
      </c>
      <c r="M403" s="2">
        <v>0</v>
      </c>
      <c r="N403" s="2"/>
      <c r="O403" s="2"/>
      <c r="P403" s="2"/>
      <c r="Q403" s="2"/>
      <c r="R403" s="2"/>
      <c r="S403" s="2"/>
    </row>
    <row r="404" spans="1:19" x14ac:dyDescent="0.3">
      <c r="A404" s="2"/>
      <c r="B404" s="2"/>
      <c r="C404" s="2">
        <v>2009.5342470000001</v>
      </c>
      <c r="D404" s="2">
        <v>384.27800000000002</v>
      </c>
      <c r="E404" s="3">
        <f t="shared" si="39"/>
        <v>2148</v>
      </c>
      <c r="F404" s="4">
        <f>F403*SUM(economy!Z194:AB194)/SUM(economy!Z193:AB193)</f>
        <v>20672.629440055811</v>
      </c>
      <c r="G404" s="9">
        <f t="shared" si="38"/>
        <v>185.57957826109526</v>
      </c>
      <c r="H404" s="9">
        <f t="shared" si="38"/>
        <v>234.8755776070536</v>
      </c>
      <c r="I404" s="9">
        <f t="shared" si="38"/>
        <v>203.87171307619167</v>
      </c>
      <c r="J404" s="9">
        <f t="shared" si="38"/>
        <v>44.674230262717003</v>
      </c>
      <c r="K404" s="9">
        <f t="shared" si="38"/>
        <v>2.4916832339251149</v>
      </c>
      <c r="L404" s="9">
        <f t="shared" si="40"/>
        <v>946.49278244098252</v>
      </c>
      <c r="M404" s="2">
        <v>0</v>
      </c>
      <c r="N404" s="2"/>
      <c r="O404" s="2"/>
      <c r="P404" s="2"/>
      <c r="Q404" s="2"/>
      <c r="R404" s="2"/>
      <c r="S404" s="2"/>
    </row>
    <row r="405" spans="1:19" x14ac:dyDescent="0.3">
      <c r="A405" s="2"/>
      <c r="B405" s="2"/>
      <c r="C405" s="2">
        <v>2009.6191779999999</v>
      </c>
      <c r="D405" s="2">
        <v>384.74900000000002</v>
      </c>
      <c r="E405" s="3">
        <f t="shared" si="39"/>
        <v>2149</v>
      </c>
      <c r="F405" s="4">
        <f>F404*SUM(economy!Z195:AB195)/SUM(economy!Z194:AB194)</f>
        <v>20588.84671819317</v>
      </c>
      <c r="G405" s="9">
        <f t="shared" si="38"/>
        <v>186.84128803912685</v>
      </c>
      <c r="H405" s="9">
        <f t="shared" si="38"/>
        <v>236.17051983660815</v>
      </c>
      <c r="I405" s="9">
        <f t="shared" si="38"/>
        <v>204.24096852478968</v>
      </c>
      <c r="J405" s="9">
        <f t="shared" si="38"/>
        <v>44.548496894857607</v>
      </c>
      <c r="K405" s="9">
        <f t="shared" si="38"/>
        <v>2.4818282587687199</v>
      </c>
      <c r="L405" s="9">
        <f t="shared" si="40"/>
        <v>949.28310155415102</v>
      </c>
      <c r="M405" s="2">
        <v>0</v>
      </c>
      <c r="N405" s="2"/>
      <c r="O405" s="2"/>
      <c r="P405" s="2"/>
      <c r="Q405" s="2"/>
      <c r="R405" s="2"/>
      <c r="S405" s="2"/>
    </row>
    <row r="406" spans="1:19" x14ac:dyDescent="0.3">
      <c r="A406" s="2"/>
      <c r="B406" s="2"/>
      <c r="C406" s="2">
        <v>2009.7041099999999</v>
      </c>
      <c r="D406" s="2">
        <v>384.98500000000001</v>
      </c>
      <c r="E406" s="3">
        <f t="shared" si="39"/>
        <v>2150</v>
      </c>
      <c r="F406" s="4">
        <f>F405*SUM(economy!Z196:AB196)/SUM(economy!Z195:AB195)</f>
        <v>20504.708610732894</v>
      </c>
      <c r="G406" s="9">
        <f t="shared" si="38"/>
        <v>188.09788431770201</v>
      </c>
      <c r="H406" s="9">
        <f t="shared" si="38"/>
        <v>237.45403271913051</v>
      </c>
      <c r="I406" s="9">
        <f t="shared" si="38"/>
        <v>204.59268052374748</v>
      </c>
      <c r="J406" s="9">
        <f t="shared" si="38"/>
        <v>44.420112626215776</v>
      </c>
      <c r="K406" s="9">
        <f t="shared" si="38"/>
        <v>2.4719174530653483</v>
      </c>
      <c r="L406" s="9">
        <f t="shared" si="40"/>
        <v>952.03662763986108</v>
      </c>
      <c r="M406" s="2">
        <v>0</v>
      </c>
      <c r="N406" s="2"/>
      <c r="O406" s="2"/>
      <c r="P406" s="2"/>
      <c r="Q406" s="2"/>
      <c r="R406" s="2"/>
      <c r="S406" s="2"/>
    </row>
    <row r="407" spans="1:19" x14ac:dyDescent="0.3">
      <c r="A407" s="2"/>
      <c r="B407" s="2"/>
      <c r="C407" s="2">
        <v>2009.7863010000001</v>
      </c>
      <c r="D407" s="2">
        <v>385.11200000000002</v>
      </c>
      <c r="E407" s="3">
        <f t="shared" si="39"/>
        <v>2151</v>
      </c>
      <c r="F407" s="4">
        <f>F406*SUM(economy!Z197:AB197)/SUM(economy!Z196:AB196)</f>
        <v>20420.256414066116</v>
      </c>
      <c r="G407" s="9">
        <f t="shared" ref="G407:K422" si="41">G406*(1-G$5)+G$4*$F406*$L$4/1000</f>
        <v>189.34934540661999</v>
      </c>
      <c r="H407" s="9">
        <f t="shared" si="41"/>
        <v>238.72611432755642</v>
      </c>
      <c r="I407" s="9">
        <f t="shared" si="41"/>
        <v>204.92703116078766</v>
      </c>
      <c r="J407" s="9">
        <f t="shared" si="41"/>
        <v>44.289187182494558</v>
      </c>
      <c r="K407" s="9">
        <f t="shared" si="41"/>
        <v>2.4619560996536447</v>
      </c>
      <c r="L407" s="9">
        <f t="shared" si="40"/>
        <v>954.7536341771123</v>
      </c>
      <c r="M407" s="2">
        <v>0</v>
      </c>
      <c r="N407" s="2"/>
      <c r="O407" s="2"/>
      <c r="P407" s="2"/>
      <c r="Q407" s="2"/>
      <c r="R407" s="2"/>
      <c r="S407" s="2"/>
    </row>
    <row r="408" spans="1:19" x14ac:dyDescent="0.3">
      <c r="A408" s="2"/>
      <c r="B408" s="2"/>
      <c r="C408" s="2">
        <v>2009.8712330000001</v>
      </c>
      <c r="D408" s="2">
        <v>385.09300000000002</v>
      </c>
      <c r="E408" s="3">
        <f t="shared" si="39"/>
        <v>2152</v>
      </c>
      <c r="F408" s="4">
        <f>F407*SUM(economy!Z198:AB198)/SUM(economy!Z197:AB197)</f>
        <v>20335.530254093603</v>
      </c>
      <c r="G408" s="9">
        <f t="shared" si="41"/>
        <v>190.59565213611697</v>
      </c>
      <c r="H408" s="9">
        <f t="shared" si="41"/>
        <v>239.98676661771842</v>
      </c>
      <c r="I408" s="9">
        <f t="shared" si="41"/>
        <v>205.24420628369188</v>
      </c>
      <c r="J408" s="9">
        <f t="shared" si="41"/>
        <v>44.155828868106823</v>
      </c>
      <c r="K408" s="9">
        <f t="shared" si="41"/>
        <v>2.4519493415349229</v>
      </c>
      <c r="L408" s="9">
        <f t="shared" si="40"/>
        <v>957.43440324716903</v>
      </c>
      <c r="M408" s="2">
        <v>0</v>
      </c>
      <c r="N408" s="2"/>
      <c r="O408" s="2"/>
      <c r="P408" s="2"/>
      <c r="Q408" s="2"/>
      <c r="R408" s="2"/>
      <c r="S408" s="2"/>
    </row>
    <row r="409" spans="1:19" x14ac:dyDescent="0.3">
      <c r="A409" s="2"/>
      <c r="B409" s="2"/>
      <c r="C409" s="2">
        <v>2009.9534249999999</v>
      </c>
      <c r="D409" s="2">
        <v>385.00799999999998</v>
      </c>
      <c r="E409" s="3">
        <f t="shared" si="39"/>
        <v>2153</v>
      </c>
      <c r="F409" s="4">
        <f>F408*SUM(economy!Z199:AB199)/SUM(economy!Z198:AB198)</f>
        <v>20250.56909062936</v>
      </c>
      <c r="G409" s="9">
        <f t="shared" si="41"/>
        <v>191.83678778542784</v>
      </c>
      <c r="H409" s="9">
        <f t="shared" si="41"/>
        <v>241.23599530775871</v>
      </c>
      <c r="I409" s="9">
        <f t="shared" si="41"/>
        <v>205.54439527398276</v>
      </c>
      <c r="J409" s="9">
        <f t="shared" si="41"/>
        <v>44.020144509987567</v>
      </c>
      <c r="K409" s="9">
        <f t="shared" si="41"/>
        <v>2.4419021819422704</v>
      </c>
      <c r="L409" s="9">
        <f t="shared" si="40"/>
        <v>960.07922505909914</v>
      </c>
      <c r="M409" s="2">
        <v>0</v>
      </c>
      <c r="N409" s="2"/>
      <c r="O409" s="2"/>
      <c r="P409" s="2"/>
      <c r="Q409" s="2"/>
      <c r="R409" s="2"/>
      <c r="S409" s="2"/>
    </row>
    <row r="410" spans="1:19" x14ac:dyDescent="0.3">
      <c r="A410" s="2"/>
      <c r="B410" s="2"/>
      <c r="C410" s="2">
        <v>2010.038356</v>
      </c>
      <c r="D410" s="2">
        <v>384.97199999999998</v>
      </c>
      <c r="E410" s="3">
        <f t="shared" si="39"/>
        <v>2154</v>
      </c>
      <c r="F410" s="4">
        <f>F409*SUM(economy!Z200:AB200)/SUM(economy!Z199:AB199)</f>
        <v>20165.410723131001</v>
      </c>
      <c r="G410" s="9">
        <f t="shared" si="41"/>
        <v>193.07273801161648</v>
      </c>
      <c r="H410" s="9">
        <f t="shared" si="41"/>
        <v>242.47380975828727</v>
      </c>
      <c r="I410" s="9">
        <f t="shared" si="41"/>
        <v>205.82779082430508</v>
      </c>
      <c r="J410" s="9">
        <f t="shared" si="41"/>
        <v>43.882239405132978</v>
      </c>
      <c r="K410" s="9">
        <f t="shared" si="41"/>
        <v>2.4318194845891998</v>
      </c>
      <c r="L410" s="9">
        <f t="shared" si="40"/>
        <v>962.68839748393111</v>
      </c>
      <c r="M410" s="2">
        <v>0</v>
      </c>
      <c r="N410" s="2"/>
      <c r="O410" s="2"/>
      <c r="P410" s="2"/>
      <c r="Q410" s="2"/>
      <c r="R410" s="2"/>
      <c r="S410" s="2"/>
    </row>
    <row r="411" spans="1:19" x14ac:dyDescent="0.3">
      <c r="A411" s="2"/>
      <c r="B411" s="2"/>
      <c r="C411" s="2">
        <v>2010.123288</v>
      </c>
      <c r="D411" s="2">
        <v>384.72399999999999</v>
      </c>
      <c r="E411" s="3">
        <f t="shared" si="39"/>
        <v>2155</v>
      </c>
      <c r="F411" s="4">
        <f>F410*SUM(economy!Z201:AB201)/SUM(economy!Z200:AB200)</f>
        <v>20080.091797688274</v>
      </c>
      <c r="G411" s="9">
        <f t="shared" si="41"/>
        <v>194.30349077875593</v>
      </c>
      <c r="H411" s="9">
        <f t="shared" si="41"/>
        <v>243.70022285340755</v>
      </c>
      <c r="I411" s="9">
        <f t="shared" si="41"/>
        <v>206.09458871965603</v>
      </c>
      <c r="J411" s="9">
        <f t="shared" si="41"/>
        <v>43.742217271808954</v>
      </c>
      <c r="K411" s="9">
        <f t="shared" si="41"/>
        <v>2.4217059740895013</v>
      </c>
      <c r="L411" s="9">
        <f t="shared" si="40"/>
        <v>965.26222559771793</v>
      </c>
      <c r="M411" s="2">
        <v>0</v>
      </c>
      <c r="N411" s="2"/>
      <c r="O411" s="2"/>
      <c r="P411" s="2"/>
      <c r="Q411" s="2"/>
      <c r="R411" s="2"/>
      <c r="S411" s="2"/>
    </row>
    <row r="412" spans="1:19" x14ac:dyDescent="0.3">
      <c r="A412" s="2"/>
      <c r="B412" s="2"/>
      <c r="C412" s="2">
        <v>2010.2</v>
      </c>
      <c r="D412" s="2">
        <v>384.62200000000001</v>
      </c>
      <c r="E412" s="3">
        <f t="shared" si="39"/>
        <v>2156</v>
      </c>
      <c r="F412" s="4">
        <f>F411*SUM(economy!Z202:AB202)/SUM(economy!Z201:AB201)</f>
        <v>19994.64781520117</v>
      </c>
      <c r="G412" s="9">
        <f t="shared" si="41"/>
        <v>195.52903628753504</v>
      </c>
      <c r="H412" s="9">
        <f t="shared" si="41"/>
        <v>244.91525088272584</v>
      </c>
      <c r="I412" s="9">
        <f t="shared" si="41"/>
        <v>206.34498762260179</v>
      </c>
      <c r="J412" s="9">
        <f t="shared" si="41"/>
        <v>43.600180204367163</v>
      </c>
      <c r="K412" s="9">
        <f t="shared" si="41"/>
        <v>2.4115662365399899</v>
      </c>
      <c r="L412" s="9">
        <f t="shared" si="40"/>
        <v>967.8010212337698</v>
      </c>
      <c r="M412" s="2">
        <v>0</v>
      </c>
      <c r="N412" s="2"/>
      <c r="O412" s="2"/>
      <c r="P412" s="2"/>
      <c r="Q412" s="2"/>
      <c r="R412" s="2"/>
      <c r="S412" s="2"/>
    </row>
    <row r="413" spans="1:19" x14ac:dyDescent="0.3">
      <c r="A413" s="2"/>
      <c r="B413" s="2"/>
      <c r="C413" s="2">
        <v>2010.284932</v>
      </c>
      <c r="D413" s="2">
        <v>384.90800000000002</v>
      </c>
      <c r="E413" s="3">
        <f t="shared" si="39"/>
        <v>2157</v>
      </c>
      <c r="F413" s="4">
        <f>F412*SUM(economy!Z203:AB203)/SUM(economy!Z202:AB202)</f>
        <v>19909.113140680718</v>
      </c>
      <c r="G413" s="9">
        <f t="shared" si="41"/>
        <v>196.74936690536421</v>
      </c>
      <c r="H413" s="9">
        <f t="shared" si="41"/>
        <v>246.11891342445307</v>
      </c>
      <c r="I413" s="9">
        <f t="shared" si="41"/>
        <v>206.5791888626058</v>
      </c>
      <c r="J413" s="9">
        <f t="shared" si="41"/>
        <v>43.456228631602251</v>
      </c>
      <c r="K413" s="9">
        <f t="shared" si="41"/>
        <v>2.4014047202579123</v>
      </c>
      <c r="L413" s="9">
        <f t="shared" si="40"/>
        <v>970.30510254428327</v>
      </c>
      <c r="M413" s="2">
        <v>0</v>
      </c>
      <c r="N413" s="2"/>
      <c r="O413" s="2"/>
      <c r="P413" s="2"/>
      <c r="Q413" s="2"/>
      <c r="R413" s="2"/>
      <c r="S413" s="2"/>
    </row>
    <row r="414" spans="1:19" x14ac:dyDescent="0.3">
      <c r="A414" s="2"/>
      <c r="B414" s="2"/>
      <c r="C414" s="2">
        <v>2010.367123</v>
      </c>
      <c r="D414" s="2">
        <v>385.30099999999999</v>
      </c>
      <c r="E414" s="3">
        <f t="shared" si="39"/>
        <v>2158</v>
      </c>
      <c r="F414" s="4">
        <f>F413*SUM(economy!Z204:AB204)/SUM(economy!Z203:AB203)</f>
        <v>19823.52101360602</v>
      </c>
      <c r="G414" s="9">
        <f t="shared" si="41"/>
        <v>197.96447709704896</v>
      </c>
      <c r="H414" s="9">
        <f t="shared" si="41"/>
        <v>247.31123322970157</v>
      </c>
      <c r="I414" s="9">
        <f t="shared" si="41"/>
        <v>206.79739622958198</v>
      </c>
      <c r="J414" s="9">
        <f t="shared" si="41"/>
        <v>43.310461278579545</v>
      </c>
      <c r="K414" s="9">
        <f t="shared" si="41"/>
        <v>2.3912257366648624</v>
      </c>
      <c r="L414" s="9">
        <f t="shared" si="40"/>
        <v>972.77479357157688</v>
      </c>
      <c r="M414" s="2">
        <v>0</v>
      </c>
      <c r="N414" s="2"/>
      <c r="O414" s="2"/>
      <c r="P414" s="2"/>
      <c r="Q414" s="2"/>
      <c r="R414" s="2"/>
      <c r="S414" s="2"/>
    </row>
    <row r="415" spans="1:19" x14ac:dyDescent="0.3">
      <c r="A415" s="2"/>
      <c r="B415" s="2"/>
      <c r="C415" s="2">
        <v>2010.452055</v>
      </c>
      <c r="D415" s="2">
        <v>385.803</v>
      </c>
      <c r="E415" s="3">
        <f t="shared" si="39"/>
        <v>2159</v>
      </c>
      <c r="F415" s="4">
        <f>F414*SUM(economy!Z205:AB205)/SUM(economy!Z204:AB204)</f>
        <v>19737.903559272385</v>
      </c>
      <c r="G415" s="9">
        <f t="shared" si="41"/>
        <v>199.17436335609534</v>
      </c>
      <c r="H415" s="9">
        <f t="shared" si="41"/>
        <v>248.49223610807246</v>
      </c>
      <c r="I415" s="9">
        <f t="shared" si="41"/>
        <v>206.99981577177505</v>
      </c>
      <c r="J415" s="9">
        <f t="shared" si="41"/>
        <v>43.162975131859078</v>
      </c>
      <c r="K415" s="9">
        <f t="shared" si="41"/>
        <v>2.3810334613091491</v>
      </c>
      <c r="L415" s="9">
        <f t="shared" si="40"/>
        <v>975.21042382911105</v>
      </c>
      <c r="M415" s="2">
        <v>0</v>
      </c>
      <c r="N415" s="2"/>
      <c r="O415" s="2"/>
      <c r="P415" s="2"/>
      <c r="Q415" s="2"/>
      <c r="R415" s="2"/>
      <c r="S415" s="2"/>
    </row>
    <row r="416" spans="1:19" x14ac:dyDescent="0.3">
      <c r="A416" s="2"/>
      <c r="B416" s="2"/>
      <c r="C416" s="2">
        <v>2010.5342470000001</v>
      </c>
      <c r="D416" s="2">
        <v>386.45299999999997</v>
      </c>
      <c r="E416" s="3">
        <f t="shared" si="39"/>
        <v>2160</v>
      </c>
      <c r="F416" s="4">
        <f>F415*SUM(economy!Z206:AB206)/SUM(economy!Z205:AB205)</f>
        <v>19652.291801067087</v>
      </c>
      <c r="G416" s="9">
        <f t="shared" si="41"/>
        <v>200.37902413670821</v>
      </c>
      <c r="H416" s="9">
        <f t="shared" si="41"/>
        <v>249.66195081462362</v>
      </c>
      <c r="I416" s="9">
        <f t="shared" si="41"/>
        <v>207.18665559805873</v>
      </c>
      <c r="J416" s="9">
        <f t="shared" si="41"/>
        <v>43.0138654080382</v>
      </c>
      <c r="K416" s="9">
        <f t="shared" si="41"/>
        <v>2.3708319350186691</v>
      </c>
      <c r="L416" s="9">
        <f t="shared" si="40"/>
        <v>977.61232789244752</v>
      </c>
      <c r="M416" s="2">
        <v>0</v>
      </c>
      <c r="N416" s="2"/>
      <c r="O416" s="2"/>
      <c r="P416" s="2"/>
      <c r="Q416" s="2"/>
      <c r="R416" s="2"/>
      <c r="S416" s="2"/>
    </row>
    <row r="417" spans="1:19" x14ac:dyDescent="0.3">
      <c r="A417" s="2"/>
      <c r="B417" s="2"/>
      <c r="C417" s="2">
        <v>2010.6191779999999</v>
      </c>
      <c r="D417" s="2">
        <v>387.10199999999998</v>
      </c>
      <c r="E417" s="3">
        <f t="shared" si="39"/>
        <v>2161</v>
      </c>
      <c r="F417" s="4">
        <f>F416*SUM(economy!Z207:AB207)/SUM(economy!Z206:AB206)</f>
        <v>19566.715673609917</v>
      </c>
      <c r="G417" s="9">
        <f t="shared" si="41"/>
        <v>201.57845978653859</v>
      </c>
      <c r="H417" s="9">
        <f t="shared" si="41"/>
        <v>250.82040893830094</v>
      </c>
      <c r="I417" s="9">
        <f t="shared" si="41"/>
        <v>207.35812568473193</v>
      </c>
      <c r="J417" s="9">
        <f t="shared" si="41"/>
        <v>42.863225525532016</v>
      </c>
      <c r="K417" s="9">
        <f t="shared" si="41"/>
        <v>2.3606250651764875</v>
      </c>
      <c r="L417" s="9">
        <f t="shared" si="40"/>
        <v>979.98084500027994</v>
      </c>
      <c r="M417" s="2">
        <v>0</v>
      </c>
      <c r="N417" s="2"/>
      <c r="O417" s="2"/>
      <c r="P417" s="2"/>
      <c r="Q417" s="2"/>
      <c r="R417" s="2"/>
      <c r="S417" s="2"/>
    </row>
    <row r="418" spans="1:19" x14ac:dyDescent="0.3">
      <c r="A418" s="2"/>
      <c r="B418" s="2"/>
      <c r="C418" s="2">
        <v>2010.7041099999999</v>
      </c>
      <c r="D418" s="2">
        <v>387.44600000000003</v>
      </c>
      <c r="E418" s="3">
        <f t="shared" si="39"/>
        <v>2162</v>
      </c>
      <c r="F418" s="4">
        <f>F417*SUM(economy!Z208:AB208)/SUM(economy!Z207:AB207)</f>
        <v>19481.20403669748</v>
      </c>
      <c r="G418" s="9">
        <f t="shared" si="41"/>
        <v>202.7726724802331</v>
      </c>
      <c r="H418" s="9">
        <f t="shared" si="41"/>
        <v>251.96764479191066</v>
      </c>
      <c r="I418" s="9">
        <f t="shared" si="41"/>
        <v>207.5144376868821</v>
      </c>
      <c r="J418" s="9">
        <f t="shared" si="41"/>
        <v>42.711147079508322</v>
      </c>
      <c r="K418" s="9">
        <f t="shared" si="41"/>
        <v>2.3504166271114442</v>
      </c>
      <c r="L418" s="9">
        <f t="shared" si="40"/>
        <v>982.31631866564567</v>
      </c>
      <c r="M418" s="2">
        <v>0</v>
      </c>
      <c r="N418" s="2"/>
      <c r="O418" s="2"/>
      <c r="P418" s="2"/>
      <c r="Q418" s="2"/>
      <c r="R418" s="2"/>
      <c r="S418" s="2"/>
    </row>
    <row r="419" spans="1:19" x14ac:dyDescent="0.3">
      <c r="A419" s="2"/>
      <c r="B419" s="2"/>
      <c r="C419" s="2">
        <v>2010.7863010000001</v>
      </c>
      <c r="D419" s="2">
        <v>387.43099999999998</v>
      </c>
      <c r="E419" s="3">
        <f t="shared" si="39"/>
        <v>2163</v>
      </c>
      <c r="F419" s="4">
        <f>F418*SUM(economy!Z209:AB209)/SUM(economy!Z208:AB208)</f>
        <v>19395.784689992161</v>
      </c>
      <c r="G419" s="9">
        <f t="shared" si="41"/>
        <v>203.96166615383436</v>
      </c>
      <c r="H419" s="9">
        <f t="shared" si="41"/>
        <v>253.10369530370343</v>
      </c>
      <c r="I419" s="9">
        <f t="shared" si="41"/>
        <v>207.65580475437591</v>
      </c>
      <c r="J419" s="9">
        <f t="shared" si="41"/>
        <v>42.557719819890998</v>
      </c>
      <c r="K419" s="9">
        <f t="shared" si="41"/>
        <v>2.3402102655962582</v>
      </c>
      <c r="L419" s="9">
        <f t="shared" si="40"/>
        <v>984.61909629740092</v>
      </c>
      <c r="M419" s="2">
        <v>0</v>
      </c>
      <c r="N419" s="2"/>
      <c r="O419" s="2"/>
      <c r="P419" s="2"/>
      <c r="Q419" s="2"/>
      <c r="R419" s="2"/>
      <c r="S419" s="2"/>
    </row>
    <row r="420" spans="1:19" x14ac:dyDescent="0.3">
      <c r="A420" s="2"/>
      <c r="B420" s="2"/>
      <c r="C420" s="2">
        <v>2010.8712330000001</v>
      </c>
      <c r="D420" s="2">
        <v>387.28699999999998</v>
      </c>
      <c r="E420" s="3">
        <f t="shared" si="39"/>
        <v>2164</v>
      </c>
      <c r="F420" s="4">
        <f>F419*SUM(economy!Z210:AB210)/SUM(economy!Z209:AB209)</f>
        <v>19310.484388397039</v>
      </c>
      <c r="G420" s="9">
        <f t="shared" si="41"/>
        <v>205.14544644007802</v>
      </c>
      <c r="H420" s="9">
        <f t="shared" si="41"/>
        <v>254.22859991063621</v>
      </c>
      <c r="I420" s="9">
        <f t="shared" si="41"/>
        <v>207.78244135252632</v>
      </c>
      <c r="J420" s="9">
        <f t="shared" si="41"/>
        <v>42.40303163234411</v>
      </c>
      <c r="K420" s="9">
        <f t="shared" si="41"/>
        <v>2.3300094964458009</v>
      </c>
      <c r="L420" s="9">
        <f t="shared" si="40"/>
        <v>986.88952883203046</v>
      </c>
      <c r="M420" s="2">
        <v>0</v>
      </c>
      <c r="N420" s="2"/>
      <c r="O420" s="2"/>
      <c r="P420" s="2"/>
      <c r="Q420" s="2"/>
      <c r="R420" s="2"/>
      <c r="S420" s="2"/>
    </row>
    <row r="421" spans="1:19" x14ac:dyDescent="0.3">
      <c r="A421" s="2"/>
      <c r="B421" s="2"/>
      <c r="C421" s="2">
        <v>2010.9534249999999</v>
      </c>
      <c r="D421" s="2">
        <v>387.04399999999998</v>
      </c>
      <c r="E421" s="3">
        <f t="shared" si="39"/>
        <v>2165</v>
      </c>
      <c r="F421" s="4">
        <f>F420*SUM(economy!Z211:AB211)/SUM(economy!Z210:AB210)</f>
        <v>19225.328858060788</v>
      </c>
      <c r="G421" s="9">
        <f t="shared" si="41"/>
        <v>206.32402060462806</v>
      </c>
      <c r="H421" s="9">
        <f t="shared" si="41"/>
        <v>255.34240045337114</v>
      </c>
      <c r="I421" s="9">
        <f t="shared" si="41"/>
        <v>207.89456308747674</v>
      </c>
      <c r="J421" s="9">
        <f t="shared" si="41"/>
        <v>42.247168522146879</v>
      </c>
      <c r="K421" s="9">
        <f t="shared" si="41"/>
        <v>2.3198177082083218</v>
      </c>
      <c r="L421" s="9">
        <f t="shared" si="40"/>
        <v>989.12797037583118</v>
      </c>
      <c r="M421" s="2">
        <v>0</v>
      </c>
      <c r="N421" s="2"/>
      <c r="O421" s="2"/>
      <c r="P421" s="2"/>
      <c r="Q421" s="2"/>
      <c r="R421" s="2"/>
      <c r="S421" s="2"/>
    </row>
    <row r="422" spans="1:19" x14ac:dyDescent="0.3">
      <c r="A422" s="2"/>
      <c r="B422" s="2"/>
      <c r="C422" s="2">
        <v>2011.038356</v>
      </c>
      <c r="D422" s="2">
        <v>386.892</v>
      </c>
      <c r="E422" s="3">
        <f t="shared" si="39"/>
        <v>2166</v>
      </c>
      <c r="F422" s="4">
        <f>F421*SUM(economy!Z212:AB212)/SUM(economy!Z211:AB211)</f>
        <v>19140.342812957912</v>
      </c>
      <c r="G422" s="9">
        <f t="shared" si="41"/>
        <v>207.49739748328903</v>
      </c>
      <c r="H422" s="9">
        <f t="shared" si="41"/>
        <v>256.44514107306622</v>
      </c>
      <c r="I422" s="9">
        <f t="shared" si="41"/>
        <v>207.99238653633341</v>
      </c>
      <c r="J422" s="9">
        <f t="shared" si="41"/>
        <v>42.090214600868315</v>
      </c>
      <c r="K422" s="9">
        <f t="shared" si="41"/>
        <v>2.3096381639426329</v>
      </c>
      <c r="L422" s="9">
        <f t="shared" si="40"/>
        <v>991.3347778574996</v>
      </c>
      <c r="M422" s="2">
        <v>0</v>
      </c>
      <c r="N422" s="2"/>
      <c r="O422" s="2"/>
      <c r="P422" s="2"/>
      <c r="Q422" s="2"/>
      <c r="R422" s="2"/>
      <c r="S422" s="2"/>
    </row>
    <row r="423" spans="1:19" x14ac:dyDescent="0.3">
      <c r="A423" s="2"/>
      <c r="B423" s="2"/>
      <c r="C423" s="2">
        <v>2011.123288</v>
      </c>
      <c r="D423" s="2">
        <v>386.97300000000001</v>
      </c>
      <c r="E423" s="3">
        <f t="shared" si="39"/>
        <v>2167</v>
      </c>
      <c r="F423" s="4">
        <f>F422*SUM(economy!Z213:AB213)/SUM(economy!Z212:AB212)</f>
        <v>19055.549971990873</v>
      </c>
      <c r="G423" s="9">
        <f t="shared" ref="G423:K438" si="42">G422*(1-G$5)+G$4*$F422*$L$4/1000</f>
        <v>208.66558742023014</v>
      </c>
      <c r="H423" s="9">
        <f t="shared" si="42"/>
        <v>257.53686811000694</v>
      </c>
      <c r="I423" s="9">
        <f t="shared" si="42"/>
        <v>208.07612908206889</v>
      </c>
      <c r="J423" s="9">
        <f t="shared" si="42"/>
        <v>41.932252075749169</v>
      </c>
      <c r="K423" s="9">
        <f t="shared" si="42"/>
        <v>2.2994740030744416</v>
      </c>
      <c r="L423" s="9">
        <f t="shared" si="40"/>
        <v>993.51031069112958</v>
      </c>
      <c r="M423" s="2">
        <v>0</v>
      </c>
      <c r="N423" s="2"/>
      <c r="O423" s="2"/>
      <c r="P423" s="2"/>
      <c r="Q423" s="2"/>
      <c r="R423" s="2"/>
      <c r="S423" s="2"/>
    </row>
    <row r="424" spans="1:19" x14ac:dyDescent="0.3">
      <c r="A424" s="2"/>
      <c r="B424" s="2"/>
      <c r="C424" s="2">
        <v>2011.2</v>
      </c>
      <c r="D424" s="2">
        <v>387.01499999999999</v>
      </c>
      <c r="E424" s="3">
        <f t="shared" si="39"/>
        <v>2168</v>
      </c>
      <c r="F424" s="4">
        <f>F423*SUM(economy!Z214:AB214)/SUM(economy!Z213:AB213)</f>
        <v>18970.973076563103</v>
      </c>
      <c r="G424" s="9">
        <f t="shared" si="42"/>
        <v>209.82860220725306</v>
      </c>
      <c r="H424" s="9">
        <f t="shared" si="42"/>
        <v>258.61763000412213</v>
      </c>
      <c r="I424" s="9">
        <f t="shared" si="42"/>
        <v>208.14600875321071</v>
      </c>
      <c r="J424" s="9">
        <f t="shared" si="42"/>
        <v>41.773361241697721</v>
      </c>
      <c r="K424" s="9">
        <f t="shared" si="42"/>
        <v>2.2893282433251887</v>
      </c>
      <c r="L424" s="9">
        <f t="shared" si="40"/>
        <v>995.65493044960874</v>
      </c>
      <c r="M424" s="2">
        <v>0</v>
      </c>
      <c r="N424" s="2"/>
      <c r="O424" s="2"/>
      <c r="P424" s="2"/>
      <c r="Q424" s="2"/>
      <c r="R424" s="2"/>
      <c r="S424" s="2"/>
    </row>
    <row r="425" spans="1:19" x14ac:dyDescent="0.3">
      <c r="A425" s="2"/>
      <c r="B425" s="2"/>
      <c r="C425" s="2">
        <v>2011.284932</v>
      </c>
      <c r="D425" s="2">
        <v>387.01</v>
      </c>
      <c r="E425" s="3">
        <f t="shared" si="39"/>
        <v>2169</v>
      </c>
      <c r="F425" s="4">
        <f>F424*SUM(economy!Z215:AB215)/SUM(economy!Z214:AB214)</f>
        <v>18886.633908573171</v>
      </c>
      <c r="G425" s="9">
        <f t="shared" si="42"/>
        <v>210.98645502413248</v>
      </c>
      <c r="H425" s="9">
        <f t="shared" si="42"/>
        <v>259.68747719742396</v>
      </c>
      <c r="I425" s="9">
        <f t="shared" si="42"/>
        <v>208.20224406832213</v>
      </c>
      <c r="J425" s="9">
        <f t="shared" si="42"/>
        <v>41.613620475805369</v>
      </c>
      <c r="K425" s="9">
        <f t="shared" si="42"/>
        <v>2.2792037827069742</v>
      </c>
      <c r="L425" s="9">
        <f t="shared" si="40"/>
        <v>997.76900054839098</v>
      </c>
      <c r="M425" s="2">
        <v>0</v>
      </c>
      <c r="N425" s="2"/>
      <c r="O425" s="2"/>
      <c r="P425" s="2"/>
      <c r="Q425" s="2"/>
      <c r="R425" s="2"/>
      <c r="S425" s="2"/>
    </row>
    <row r="426" spans="1:19" x14ac:dyDescent="0.3">
      <c r="A426" s="2"/>
      <c r="B426" s="2"/>
      <c r="C426" s="2">
        <v>2011.367123</v>
      </c>
      <c r="D426" s="2">
        <v>387.279</v>
      </c>
      <c r="E426" s="3">
        <f t="shared" si="39"/>
        <v>2170</v>
      </c>
      <c r="F426" s="4">
        <f>F425*SUM(economy!Z216:AB216)/SUM(economy!Z215:AB215)</f>
        <v>18802.553308782484</v>
      </c>
      <c r="G426" s="9">
        <f t="shared" si="42"/>
        <v>212.13916038005479</v>
      </c>
      <c r="H426" s="9">
        <f t="shared" si="42"/>
        <v>260.74646203840587</v>
      </c>
      <c r="I426" s="9">
        <f t="shared" si="42"/>
        <v>208.24505388527362</v>
      </c>
      <c r="J426" s="9">
        <f t="shared" si="42"/>
        <v>41.453106234287567</v>
      </c>
      <c r="K426" s="9">
        <f t="shared" si="42"/>
        <v>2.2691034015773339</v>
      </c>
      <c r="L426" s="9">
        <f t="shared" si="40"/>
        <v>999.85288593959922</v>
      </c>
      <c r="M426" s="2">
        <v>0</v>
      </c>
      <c r="N426" s="2"/>
      <c r="O426" s="2"/>
      <c r="P426" s="2"/>
      <c r="Q426" s="2"/>
      <c r="R426" s="2"/>
      <c r="S426" s="2"/>
    </row>
    <row r="427" spans="1:19" x14ac:dyDescent="0.3">
      <c r="A427" s="2"/>
      <c r="B427" s="2"/>
      <c r="C427" s="2">
        <v>2011.452055</v>
      </c>
      <c r="D427" s="2">
        <v>387.709</v>
      </c>
      <c r="E427" s="3">
        <f t="shared" si="39"/>
        <v>2171</v>
      </c>
      <c r="F427" s="4">
        <f>F426*SUM(economy!Z217:AB217)/SUM(economy!Z216:AB216)</f>
        <v>18718.751195510202</v>
      </c>
      <c r="G427" s="9">
        <f t="shared" si="42"/>
        <v>213.28673405617766</v>
      </c>
      <c r="H427" s="9">
        <f t="shared" si="42"/>
        <v>261.79463868842805</v>
      </c>
      <c r="I427" s="9">
        <f t="shared" si="42"/>
        <v>208.27465725529683</v>
      </c>
      <c r="J427" s="9">
        <f t="shared" si="42"/>
        <v>41.291893051755288</v>
      </c>
      <c r="K427" s="9">
        <f t="shared" si="42"/>
        <v>2.2590297647478614</v>
      </c>
      <c r="L427" s="9">
        <f t="shared" si="40"/>
        <v>1001.9069528164057</v>
      </c>
      <c r="M427" s="2">
        <v>0</v>
      </c>
      <c r="N427" s="2"/>
      <c r="O427" s="2"/>
      <c r="P427" s="2"/>
      <c r="Q427" s="2"/>
      <c r="R427" s="2"/>
      <c r="S427" s="2"/>
    </row>
    <row r="428" spans="1:19" x14ac:dyDescent="0.3">
      <c r="A428" s="2"/>
      <c r="B428" s="2"/>
      <c r="C428" s="2">
        <v>2011.5342470000001</v>
      </c>
      <c r="D428" s="2">
        <v>388.05500000000001</v>
      </c>
      <c r="E428" s="3">
        <f t="shared" si="39"/>
        <v>2172</v>
      </c>
      <c r="F428" s="4">
        <f>F427*SUM(economy!Z218:AB218)/SUM(economy!Z217:AB217)</f>
        <v>18635.246583611453</v>
      </c>
      <c r="G428" s="9">
        <f t="shared" si="42"/>
        <v>214.42919304933088</v>
      </c>
      <c r="H428" s="9">
        <f t="shared" si="42"/>
        <v>262.83206303011588</v>
      </c>
      <c r="I428" s="9">
        <f t="shared" si="42"/>
        <v>208.2912732818065</v>
      </c>
      <c r="J428" s="9">
        <f t="shared" si="42"/>
        <v>41.130053542722393</v>
      </c>
      <c r="K428" s="9">
        <f t="shared" si="42"/>
        <v>2.2489854236408453</v>
      </c>
      <c r="L428" s="9">
        <f t="shared" si="40"/>
        <v>1003.9315683276166</v>
      </c>
      <c r="M428" s="2">
        <v>0</v>
      </c>
      <c r="N428" s="2"/>
      <c r="O428" s="2"/>
      <c r="P428" s="2"/>
      <c r="Q428" s="2"/>
      <c r="R428" s="2"/>
      <c r="S428" s="2"/>
    </row>
    <row r="429" spans="1:19" x14ac:dyDescent="0.3">
      <c r="A429" s="2"/>
      <c r="B429" s="2"/>
      <c r="C429" s="2">
        <v>2011.6191779999999</v>
      </c>
      <c r="D429" s="2">
        <v>388.49599999999998</v>
      </c>
      <c r="E429" s="3">
        <f t="shared" si="39"/>
        <v>2173</v>
      </c>
      <c r="F429" s="4">
        <f>F428*SUM(economy!Z219:AB219)/SUM(economy!Z218:AB218)</f>
        <v>18552.05760369611</v>
      </c>
      <c r="G429" s="9">
        <f t="shared" si="42"/>
        <v>215.56655551687524</v>
      </c>
      <c r="H429" s="9">
        <f t="shared" si="42"/>
        <v>263.85879257779226</v>
      </c>
      <c r="I429" s="9">
        <f t="shared" si="42"/>
        <v>208.29512098396819</v>
      </c>
      <c r="J429" s="9">
        <f t="shared" si="42"/>
        <v>40.96765840525439</v>
      </c>
      <c r="K429" s="9">
        <f t="shared" si="42"/>
        <v>2.2389728184883326</v>
      </c>
      <c r="L429" s="9">
        <f t="shared" si="40"/>
        <v>1005.9271003023784</v>
      </c>
      <c r="M429" s="2">
        <v>0</v>
      </c>
      <c r="N429" s="2"/>
      <c r="O429" s="2"/>
      <c r="P429" s="2"/>
      <c r="Q429" s="2"/>
      <c r="R429" s="2"/>
      <c r="S429" s="2"/>
    </row>
    <row r="430" spans="1:19" x14ac:dyDescent="0.3">
      <c r="A430" s="2"/>
      <c r="B430" s="2"/>
      <c r="C430" s="2">
        <v>2011.7041099999999</v>
      </c>
      <c r="D430" s="2">
        <v>388.99200000000002</v>
      </c>
      <c r="E430" s="3">
        <f t="shared" si="39"/>
        <v>2174</v>
      </c>
      <c r="F430" s="4">
        <f>F429*SUM(economy!Z220:AB220)/SUM(economy!Z219:AB219)</f>
        <v>18469.201521547828</v>
      </c>
      <c r="G430" s="9">
        <f t="shared" si="42"/>
        <v>216.69884072273462</v>
      </c>
      <c r="H430" s="9">
        <f t="shared" si="42"/>
        <v>264.87488638996138</v>
      </c>
      <c r="I430" s="9">
        <f t="shared" si="42"/>
        <v>208.28641916498478</v>
      </c>
      <c r="J430" s="9">
        <f t="shared" si="42"/>
        <v>40.80477642666439</v>
      </c>
      <c r="K430" s="9">
        <f t="shared" si="42"/>
        <v>2.228994280568219</v>
      </c>
      <c r="L430" s="9">
        <f t="shared" si="40"/>
        <v>1007.8939169849134</v>
      </c>
      <c r="M430" s="2">
        <v>0</v>
      </c>
      <c r="N430" s="2"/>
      <c r="O430" s="2"/>
      <c r="P430" s="2"/>
      <c r="Q430" s="2"/>
      <c r="R430" s="2"/>
      <c r="S430" s="2"/>
    </row>
    <row r="431" spans="1:19" x14ac:dyDescent="0.3">
      <c r="A431" s="2"/>
      <c r="B431" s="2"/>
      <c r="C431" s="2">
        <v>2011.7863010000001</v>
      </c>
      <c r="D431" s="2">
        <v>389.11599999999999</v>
      </c>
      <c r="E431" s="3">
        <f t="shared" si="39"/>
        <v>2175</v>
      </c>
      <c r="F431" s="4">
        <f>F430*SUM(economy!Z221:AB221)/SUM(economy!Z220:AB220)</f>
        <v>18386.694757703845</v>
      </c>
      <c r="G431" s="9">
        <f t="shared" si="42"/>
        <v>217.82606898461313</v>
      </c>
      <c r="H431" s="9">
        <f t="shared" si="42"/>
        <v>265.88040498385578</v>
      </c>
      <c r="I431" s="9">
        <f t="shared" si="42"/>
        <v>208.26538628506844</v>
      </c>
      <c r="J431" s="9">
        <f t="shared" si="42"/>
        <v>40.641474491163009</v>
      </c>
      <c r="K431" s="9">
        <f t="shared" si="42"/>
        <v>2.2190520344721949</v>
      </c>
      <c r="L431" s="9">
        <f t="shared" si="40"/>
        <v>1009.8323867791725</v>
      </c>
      <c r="M431" s="2">
        <v>0</v>
      </c>
      <c r="N431" s="2"/>
      <c r="O431" s="2"/>
      <c r="P431" s="2"/>
      <c r="Q431" s="2"/>
      <c r="R431" s="2"/>
      <c r="S431" s="2"/>
    </row>
    <row r="432" spans="1:19" x14ac:dyDescent="0.3">
      <c r="A432" s="2"/>
      <c r="B432" s="2"/>
      <c r="C432" s="2">
        <v>2011.8712330000001</v>
      </c>
      <c r="D432" s="2">
        <v>388.92899999999997</v>
      </c>
      <c r="E432" s="3">
        <f t="shared" si="39"/>
        <v>2176</v>
      </c>
      <c r="F432" s="4">
        <f>F431*SUM(economy!Z222:AB222)/SUM(economy!Z221:AB221)</f>
        <v>18304.552907159239</v>
      </c>
      <c r="G432" s="9">
        <f t="shared" si="42"/>
        <v>218.94826162240727</v>
      </c>
      <c r="H432" s="9">
        <f t="shared" si="42"/>
        <v>266.87541025205797</v>
      </c>
      <c r="I432" s="9">
        <f t="shared" si="42"/>
        <v>208.23224033905893</v>
      </c>
      <c r="J432" s="9">
        <f t="shared" si="42"/>
        <v>40.477817589369288</v>
      </c>
      <c r="K432" s="9">
        <f t="shared" si="42"/>
        <v>2.2091482004005676</v>
      </c>
      <c r="L432" s="9">
        <f t="shared" si="40"/>
        <v>1011.742878003294</v>
      </c>
      <c r="M432" s="2">
        <v>0</v>
      </c>
      <c r="N432" s="2"/>
      <c r="O432" s="2"/>
      <c r="P432" s="2"/>
      <c r="Q432" s="2"/>
      <c r="R432" s="2"/>
      <c r="S432" s="2"/>
    </row>
    <row r="433" spans="1:19" x14ac:dyDescent="0.3">
      <c r="A433" s="2"/>
      <c r="B433" s="2"/>
      <c r="C433" s="2">
        <v>2011.9534249999999</v>
      </c>
      <c r="D433" s="2">
        <v>388.79700000000003</v>
      </c>
      <c r="E433" s="3">
        <f t="shared" si="39"/>
        <v>2177</v>
      </c>
      <c r="F433" s="4">
        <f>F432*SUM(economy!Z223:AB223)/SUM(economy!Z222:AB222)</f>
        <v>18222.790759159499</v>
      </c>
      <c r="G433" s="9">
        <f t="shared" si="42"/>
        <v>220.06544090782074</v>
      </c>
      <c r="H433" s="9">
        <f t="shared" si="42"/>
        <v>267.85996538120082</v>
      </c>
      <c r="I433" s="9">
        <f t="shared" si="42"/>
        <v>208.18719873864509</v>
      </c>
      <c r="J433" s="9">
        <f t="shared" si="42"/>
        <v>40.313868829591001</v>
      </c>
      <c r="K433" s="9">
        <f t="shared" si="42"/>
        <v>2.1992847964792217</v>
      </c>
      <c r="L433" s="9">
        <f t="shared" si="40"/>
        <v>1013.6257586537369</v>
      </c>
      <c r="M433" s="2">
        <v>0</v>
      </c>
      <c r="N433" s="2"/>
      <c r="O433" s="2"/>
      <c r="P433" s="2"/>
      <c r="Q433" s="2"/>
      <c r="R433" s="2"/>
      <c r="S433" s="2"/>
    </row>
    <row r="434" spans="1:19" x14ac:dyDescent="0.3">
      <c r="A434" s="2"/>
      <c r="B434" s="2"/>
      <c r="C434" s="2">
        <v>2012.0382509999999</v>
      </c>
      <c r="D434" s="2">
        <v>388.66699999999997</v>
      </c>
      <c r="E434" s="3">
        <f t="shared" si="39"/>
        <v>2178</v>
      </c>
      <c r="F434" s="4">
        <f>F433*SUM(economy!Z224:AB224)/SUM(economy!Z223:AB223)</f>
        <v>18141.422317048156</v>
      </c>
      <c r="G434" s="9">
        <f t="shared" si="42"/>
        <v>221.17763001518728</v>
      </c>
      <c r="H434" s="9">
        <f t="shared" si="42"/>
        <v>268.83413477275047</v>
      </c>
      <c r="I434" s="9">
        <f t="shared" si="42"/>
        <v>208.13047819914064</v>
      </c>
      <c r="J434" s="9">
        <f t="shared" si="42"/>
        <v>40.149689450783633</v>
      </c>
      <c r="K434" s="9">
        <f t="shared" si="42"/>
        <v>2.1894637410941549</v>
      </c>
      <c r="L434" s="9">
        <f t="shared" si="40"/>
        <v>1015.4813961789562</v>
      </c>
      <c r="M434" s="2">
        <v>0</v>
      </c>
      <c r="N434" s="2"/>
      <c r="O434" s="2"/>
      <c r="P434" s="2"/>
      <c r="Q434" s="2"/>
      <c r="R434" s="2"/>
      <c r="S434" s="2"/>
    </row>
    <row r="435" spans="1:19" x14ac:dyDescent="0.3">
      <c r="A435" s="2"/>
      <c r="B435" s="2"/>
      <c r="C435" s="2">
        <v>2012.1229510000001</v>
      </c>
      <c r="D435" s="2">
        <v>388.64600000000002</v>
      </c>
      <c r="E435" s="3">
        <f t="shared" si="39"/>
        <v>2179</v>
      </c>
      <c r="F435" s="4">
        <f>F434*SUM(economy!Z225:AB225)/SUM(economy!Z224:AB224)</f>
        <v>18060.460818137428</v>
      </c>
      <c r="G435" s="9">
        <f t="shared" si="42"/>
        <v>222.28485297350477</v>
      </c>
      <c r="H435" s="9">
        <f t="shared" si="42"/>
        <v>269.79798396587063</v>
      </c>
      <c r="I435" s="9">
        <f t="shared" si="42"/>
        <v>208.06229463076158</v>
      </c>
      <c r="J435" s="9">
        <f t="shared" si="42"/>
        <v>39.98533883709861</v>
      </c>
      <c r="K435" s="9">
        <f t="shared" si="42"/>
        <v>2.1796868552392614</v>
      </c>
      <c r="L435" s="9">
        <f t="shared" si="40"/>
        <v>1017.3101572624749</v>
      </c>
      <c r="M435" s="2">
        <v>0</v>
      </c>
      <c r="N435" s="2"/>
      <c r="O435" s="2"/>
      <c r="P435" s="2"/>
      <c r="Q435" s="2"/>
      <c r="R435" s="2"/>
      <c r="S435" s="2"/>
    </row>
    <row r="436" spans="1:19" x14ac:dyDescent="0.3">
      <c r="A436" s="2"/>
      <c r="B436" s="2"/>
      <c r="C436" s="2">
        <v>2012.202186</v>
      </c>
      <c r="D436" s="2">
        <v>388.67200000000003</v>
      </c>
      <c r="E436" s="3">
        <f t="shared" si="39"/>
        <v>2180</v>
      </c>
      <c r="F436" s="4">
        <f>F435*SUM(economy!Z226:AB226)/SUM(economy!Z225:AB225)</f>
        <v>17979.918753571579</v>
      </c>
      <c r="G436" s="9">
        <f t="shared" si="42"/>
        <v>223.38713461968217</v>
      </c>
      <c r="H436" s="9">
        <f t="shared" si="42"/>
        <v>270.75157956236484</v>
      </c>
      <c r="I436" s="9">
        <f t="shared" si="42"/>
        <v>207.98286303434821</v>
      </c>
      <c r="J436" s="9">
        <f t="shared" si="42"/>
        <v>39.820874533932596</v>
      </c>
      <c r="K436" s="9">
        <f t="shared" si="42"/>
        <v>2.1699558648732258</v>
      </c>
      <c r="L436" s="9">
        <f t="shared" si="40"/>
        <v>1019.1124076152012</v>
      </c>
      <c r="M436" s="2">
        <v>0</v>
      </c>
      <c r="N436" s="2"/>
      <c r="O436" s="2"/>
      <c r="P436" s="2"/>
      <c r="Q436" s="2"/>
      <c r="R436" s="2"/>
      <c r="S436" s="2"/>
    </row>
    <row r="437" spans="1:19" x14ac:dyDescent="0.3">
      <c r="A437" s="2"/>
      <c r="B437" s="2"/>
      <c r="C437" s="2">
        <v>2012.286885</v>
      </c>
      <c r="D437" s="2">
        <v>388.83199999999999</v>
      </c>
      <c r="E437" s="3">
        <f t="shared" si="39"/>
        <v>2181</v>
      </c>
      <c r="F437" s="4">
        <f>F436*SUM(economy!Z227:AB227)/SUM(economy!Z226:AB226)</f>
        <v>17899.807888154286</v>
      </c>
      <c r="G437" s="9">
        <f t="shared" si="42"/>
        <v>224.48450055299875</v>
      </c>
      <c r="H437" s="9">
        <f t="shared" si="42"/>
        <v>271.69498915369064</v>
      </c>
      <c r="I437" s="9">
        <f t="shared" si="42"/>
        <v>207.89239740147096</v>
      </c>
      <c r="J437" s="9">
        <f t="shared" si="42"/>
        <v>39.656352265391433</v>
      </c>
      <c r="K437" s="9">
        <f t="shared" si="42"/>
        <v>2.1602724032816059</v>
      </c>
      <c r="L437" s="9">
        <f t="shared" si="40"/>
        <v>1020.8885117768334</v>
      </c>
      <c r="M437" s="2">
        <v>0</v>
      </c>
      <c r="N437" s="2"/>
      <c r="O437" s="2"/>
      <c r="P437" s="2"/>
      <c r="Q437" s="2"/>
      <c r="R437" s="2"/>
      <c r="S437" s="2"/>
    </row>
    <row r="438" spans="1:19" x14ac:dyDescent="0.3">
      <c r="A438" s="2"/>
      <c r="B438" s="2"/>
      <c r="C438" s="2">
        <v>2012.3688520000001</v>
      </c>
      <c r="D438" s="2">
        <v>389.13200000000001</v>
      </c>
      <c r="E438" s="3">
        <f t="shared" si="39"/>
        <v>2182</v>
      </c>
      <c r="F438" s="4">
        <f>F437*SUM(economy!Z228:AB228)/SUM(economy!Z227:AB227)</f>
        <v>17820.139280113017</v>
      </c>
      <c r="G438" s="9">
        <f t="shared" si="42"/>
        <v>225.57697709077343</v>
      </c>
      <c r="H438" s="9">
        <f t="shared" si="42"/>
        <v>272.62828125003568</v>
      </c>
      <c r="I438" s="9">
        <f t="shared" si="42"/>
        <v>207.79111061885584</v>
      </c>
      <c r="J438" s="9">
        <f t="shared" si="42"/>
        <v>39.49182595308347</v>
      </c>
      <c r="K438" s="9">
        <f t="shared" si="42"/>
        <v>2.1506380134403691</v>
      </c>
      <c r="L438" s="9">
        <f t="shared" si="40"/>
        <v>1022.6388329261888</v>
      </c>
      <c r="M438" s="2">
        <v>0</v>
      </c>
      <c r="N438" s="2"/>
      <c r="O438" s="2"/>
      <c r="P438" s="2"/>
      <c r="Q438" s="2"/>
      <c r="R438" s="2"/>
      <c r="S438" s="2"/>
    </row>
    <row r="439" spans="1:19" x14ac:dyDescent="0.3">
      <c r="A439" s="2"/>
      <c r="B439" s="2"/>
      <c r="C439" s="2">
        <v>2012.4535519999999</v>
      </c>
      <c r="D439" s="2">
        <v>389.55700000000002</v>
      </c>
      <c r="E439" s="3">
        <f t="shared" si="39"/>
        <v>2183</v>
      </c>
      <c r="F439" s="4">
        <f>F438*SUM(economy!Z229:AB229)/SUM(economy!Z228:AB228)</f>
        <v>17740.923300775084</v>
      </c>
      <c r="G439" s="9">
        <f t="shared" ref="G439:K454" si="43">G438*(1-G$5)+G$4*$F438*$L$4/1000</f>
        <v>226.66459122524043</v>
      </c>
      <c r="H439" s="9">
        <f t="shared" si="43"/>
        <v>273.55152521144544</v>
      </c>
      <c r="I439" s="9">
        <f t="shared" si="43"/>
        <v>207.67921437706204</v>
      </c>
      <c r="J439" s="9">
        <f t="shared" si="43"/>
        <v>39.327347736159112</v>
      </c>
      <c r="K439" s="9">
        <f t="shared" si="43"/>
        <v>2.1410541503773555</v>
      </c>
      <c r="L439" s="9">
        <f t="shared" si="40"/>
        <v>1024.3637327002843</v>
      </c>
      <c r="M439" s="2">
        <v>0</v>
      </c>
      <c r="N439" s="2"/>
      <c r="O439" s="2"/>
      <c r="P439" s="2"/>
      <c r="Q439" s="2"/>
      <c r="R439" s="2"/>
      <c r="S439" s="2"/>
    </row>
    <row r="440" spans="1:19" x14ac:dyDescent="0.3">
      <c r="A440" s="2"/>
      <c r="B440" s="2"/>
      <c r="C440" s="2">
        <v>2012.535519</v>
      </c>
      <c r="D440" s="2">
        <v>390.20600000000002</v>
      </c>
      <c r="E440" s="3">
        <f t="shared" si="39"/>
        <v>2184</v>
      </c>
      <c r="F440" s="4">
        <f>F439*SUM(economy!Z230:AB230)/SUM(economy!Z229:AB229)</f>
        <v>17662.16965413107</v>
      </c>
      <c r="G440" s="9">
        <f t="shared" si="43"/>
        <v>227.74737058162577</v>
      </c>
      <c r="H440" s="9">
        <f t="shared" si="43"/>
        <v>274.46479118098728</v>
      </c>
      <c r="I440" s="9">
        <f t="shared" si="43"/>
        <v>207.55691908334137</v>
      </c>
      <c r="J440" s="9">
        <f t="shared" si="43"/>
        <v>39.162967992514957</v>
      </c>
      <c r="K440" s="9">
        <f t="shared" si="43"/>
        <v>2.1315221835283369</v>
      </c>
      <c r="L440" s="9">
        <f t="shared" si="40"/>
        <v>1026.0635710219976</v>
      </c>
      <c r="M440" s="2">
        <v>0</v>
      </c>
      <c r="N440" s="2"/>
      <c r="O440" s="2"/>
      <c r="P440" s="2"/>
      <c r="Q440" s="2"/>
      <c r="R440" s="2"/>
      <c r="S440" s="2"/>
    </row>
    <row r="441" spans="1:19" x14ac:dyDescent="0.3">
      <c r="A441" s="2"/>
      <c r="B441" s="2"/>
      <c r="C441" s="2">
        <v>2012.6202189999999</v>
      </c>
      <c r="D441" s="2">
        <v>390.88200000000001</v>
      </c>
      <c r="E441" s="3">
        <f t="shared" si="39"/>
        <v>2185</v>
      </c>
      <c r="F441" s="4">
        <f>F440*SUM(economy!Z231:AB231)/SUM(economy!Z230:AB230)</f>
        <v>17583.887396263679</v>
      </c>
      <c r="G441" s="9">
        <f t="shared" si="43"/>
        <v>228.82534337741782</v>
      </c>
      <c r="H441" s="9">
        <f t="shared" si="43"/>
        <v>275.36815001993568</v>
      </c>
      <c r="I441" s="9">
        <f t="shared" si="43"/>
        <v>207.42443377860647</v>
      </c>
      <c r="J441" s="9">
        <f t="shared" si="43"/>
        <v>38.998735361082801</v>
      </c>
      <c r="K441" s="9">
        <f t="shared" si="43"/>
        <v>2.1220433990845069</v>
      </c>
      <c r="L441" s="9">
        <f t="shared" si="40"/>
        <v>1027.7387059361272</v>
      </c>
      <c r="M441" s="2">
        <v>0</v>
      </c>
      <c r="N441" s="2"/>
      <c r="O441" s="2"/>
      <c r="P441" s="2"/>
      <c r="Q441" s="2"/>
      <c r="R441" s="2"/>
      <c r="S441" s="2"/>
    </row>
    <row r="442" spans="1:19" x14ac:dyDescent="0.3">
      <c r="A442" s="2"/>
      <c r="B442" s="2"/>
      <c r="C442" s="2">
        <v>2012.7049179999999</v>
      </c>
      <c r="D442" s="2">
        <v>391.31200000000001</v>
      </c>
      <c r="E442" s="3">
        <f t="shared" si="39"/>
        <v>2186</v>
      </c>
      <c r="F442" s="4">
        <f>F441*SUM(economy!Z232:AB232)/SUM(economy!Z231:AB231)</f>
        <v>17506.084954620612</v>
      </c>
      <c r="G442" s="9">
        <f t="shared" si="43"/>
        <v>229.89853838282357</v>
      </c>
      <c r="H442" s="9">
        <f t="shared" si="43"/>
        <v>276.26167324496009</v>
      </c>
      <c r="I442" s="9">
        <f t="shared" si="43"/>
        <v>207.28196605843235</v>
      </c>
      <c r="J442" s="9">
        <f t="shared" si="43"/>
        <v>38.834696765125663</v>
      </c>
      <c r="K442" s="9">
        <f t="shared" si="43"/>
        <v>2.1126190023284606</v>
      </c>
      <c r="L442" s="9">
        <f t="shared" si="40"/>
        <v>1029.3894934536702</v>
      </c>
      <c r="M442" s="2">
        <v>0</v>
      </c>
      <c r="N442" s="2"/>
      <c r="O442" s="2"/>
      <c r="P442" s="2"/>
      <c r="Q442" s="2"/>
      <c r="R442" s="2"/>
      <c r="S442" s="2"/>
    </row>
    <row r="443" spans="1:19" x14ac:dyDescent="0.3">
      <c r="A443" s="2"/>
      <c r="B443" s="2"/>
      <c r="C443" s="2">
        <v>2012.786885</v>
      </c>
      <c r="D443" s="2">
        <v>391.32299999999998</v>
      </c>
      <c r="E443" s="3">
        <f t="shared" si="39"/>
        <v>2187</v>
      </c>
      <c r="F443" s="4">
        <f>F442*SUM(economy!Z233:AB233)/SUM(economy!Z232:AB232)</f>
        <v>17428.77014711218</v>
      </c>
      <c r="G443" s="9">
        <f t="shared" si="43"/>
        <v>230.96698488240136</v>
      </c>
      <c r="H443" s="9">
        <f t="shared" si="43"/>
        <v>277.14543296729505</v>
      </c>
      <c r="I443" s="9">
        <f t="shared" si="43"/>
        <v>207.12972199801374</v>
      </c>
      <c r="J443" s="9">
        <f t="shared" si="43"/>
        <v>38.670897436465133</v>
      </c>
      <c r="K443" s="9">
        <f t="shared" si="43"/>
        <v>2.103250119955868</v>
      </c>
      <c r="L443" s="9">
        <f t="shared" si="40"/>
        <v>1031.0162874041312</v>
      </c>
      <c r="M443" s="2">
        <v>0</v>
      </c>
      <c r="N443" s="2"/>
      <c r="O443" s="2"/>
      <c r="P443" s="2"/>
      <c r="Q443" s="2"/>
      <c r="R443" s="2"/>
      <c r="S443" s="2"/>
    </row>
    <row r="444" spans="1:19" x14ac:dyDescent="0.3">
      <c r="A444" s="2"/>
      <c r="B444" s="2"/>
      <c r="C444" s="2">
        <v>2012.8715850000001</v>
      </c>
      <c r="D444" s="2">
        <v>391.15600000000001</v>
      </c>
      <c r="E444" s="3">
        <f t="shared" si="39"/>
        <v>2188</v>
      </c>
      <c r="F444" s="4">
        <f>F443*SUM(economy!Z234:AB234)/SUM(economy!Z233:AB233)</f>
        <v>17351.950201015421</v>
      </c>
      <c r="G444" s="9">
        <f t="shared" si="43"/>
        <v>232.03071263785893</v>
      </c>
      <c r="H444" s="9">
        <f t="shared" si="43"/>
        <v>278.01950183387112</v>
      </c>
      <c r="I444" s="9">
        <f t="shared" si="43"/>
        <v>206.96790608099894</v>
      </c>
      <c r="J444" s="9">
        <f t="shared" si="43"/>
        <v>38.507380940566136</v>
      </c>
      <c r="K444" s="9">
        <f t="shared" si="43"/>
        <v>2.0939378023802395</v>
      </c>
      <c r="L444" s="9">
        <f t="shared" si="40"/>
        <v>1032.6194392956754</v>
      </c>
      <c r="M444" s="2">
        <v>0</v>
      </c>
      <c r="N444" s="2"/>
      <c r="O444" s="2"/>
      <c r="P444" s="2"/>
      <c r="Q444" s="2"/>
      <c r="R444" s="2"/>
      <c r="S444" s="2"/>
    </row>
    <row r="445" spans="1:19" x14ac:dyDescent="0.3">
      <c r="E445" s="3">
        <f t="shared" si="39"/>
        <v>2189</v>
      </c>
      <c r="F445" s="4">
        <f>F444*SUM(economy!Z235:AB235)/SUM(economy!Z234:AB234)</f>
        <v>17275.631771667722</v>
      </c>
      <c r="G445" s="9">
        <f t="shared" si="43"/>
        <v>233.08975185200541</v>
      </c>
      <c r="H445" s="9">
        <f t="shared" si="43"/>
        <v>278.8839529703825</v>
      </c>
      <c r="I445" s="9">
        <f t="shared" si="43"/>
        <v>206.7967211321189</v>
      </c>
      <c r="J445" s="9">
        <f t="shared" si="43"/>
        <v>38.344189202407506</v>
      </c>
      <c r="K445" s="9">
        <f t="shared" si="43"/>
        <v>2.0846830260183555</v>
      </c>
      <c r="L445" s="9">
        <f t="shared" si="40"/>
        <v>1034.1992981829326</v>
      </c>
      <c r="M445" s="2">
        <v>0</v>
      </c>
      <c r="N445" s="2"/>
      <c r="O445" s="2"/>
      <c r="P445" s="2"/>
      <c r="Q445" s="2"/>
      <c r="R445" s="2"/>
      <c r="S445" s="2"/>
    </row>
    <row r="446" spans="1:19" x14ac:dyDescent="0.3">
      <c r="E446" s="3">
        <f t="shared" si="39"/>
        <v>2190</v>
      </c>
      <c r="F446" s="4">
        <f>F445*SUM(economy!Z236:AB236)/SUM(economy!Z235:AB235)</f>
        <v>17199.820960934612</v>
      </c>
      <c r="G446" s="9">
        <f t="shared" si="43"/>
        <v>234.14413313384429</v>
      </c>
      <c r="H446" s="9">
        <f t="shared" si="43"/>
        <v>279.73885992626668</v>
      </c>
      <c r="I446" s="9">
        <f t="shared" si="43"/>
        <v>206.61636825352898</v>
      </c>
      <c r="J446" s="9">
        <f t="shared" si="43"/>
        <v>38.181362533068722</v>
      </c>
      <c r="K446" s="9">
        <f t="shared" si="43"/>
        <v>2.0754866955540843</v>
      </c>
      <c r="L446" s="9">
        <f t="shared" si="40"/>
        <v>1035.7562105422628</v>
      </c>
      <c r="M446" s="2">
        <v>0</v>
      </c>
      <c r="N446" s="2"/>
      <c r="O446" s="2"/>
      <c r="P446" s="2"/>
      <c r="Q446" s="2"/>
      <c r="R446" s="2"/>
      <c r="S446" s="2"/>
    </row>
    <row r="447" spans="1:19" x14ac:dyDescent="0.3">
      <c r="E447" s="3">
        <f t="shared" si="39"/>
        <v>2191</v>
      </c>
      <c r="F447" s="4">
        <f>F446*SUM(economy!Z237:AB237)/SUM(economy!Z236:AB236)</f>
        <v>17124.52333543733</v>
      </c>
      <c r="G447" s="9">
        <f t="shared" si="43"/>
        <v>235.19388746479336</v>
      </c>
      <c r="H447" s="9">
        <f t="shared" si="43"/>
        <v>280.58429662156971</v>
      </c>
      <c r="I447" s="9">
        <f t="shared" si="43"/>
        <v>206.42704676477976</v>
      </c>
      <c r="J447" s="9">
        <f t="shared" si="43"/>
        <v>38.018939656965429</v>
      </c>
      <c r="K447" s="9">
        <f t="shared" si="43"/>
        <v>2.06634964617849</v>
      </c>
      <c r="L447" s="9">
        <f t="shared" si="40"/>
        <v>1037.2905201542869</v>
      </c>
      <c r="M447" s="2">
        <v>0</v>
      </c>
      <c r="N447" s="2"/>
      <c r="O447" s="2"/>
      <c r="P447" s="2"/>
      <c r="Q447" s="2"/>
      <c r="R447" s="2"/>
      <c r="S447" s="2"/>
    </row>
    <row r="448" spans="1:19" x14ac:dyDescent="0.3">
      <c r="E448" s="3">
        <f t="shared" si="39"/>
        <v>2192</v>
      </c>
      <c r="F448" s="4">
        <f>F447*SUM(economy!Z238:AB238)/SUM(economy!Z237:AB237)</f>
        <v>17049.74394452693</v>
      </c>
      <c r="G448" s="9">
        <f t="shared" si="43"/>
        <v>236.23904616601723</v>
      </c>
      <c r="H448" s="9">
        <f t="shared" si="43"/>
        <v>281.42033729566867</v>
      </c>
      <c r="I448" s="9">
        <f t="shared" si="43"/>
        <v>206.22895414633194</v>
      </c>
      <c r="J448" s="9">
        <f t="shared" si="43"/>
        <v>37.856957739668459</v>
      </c>
      <c r="K448" s="9">
        <f t="shared" si="43"/>
        <v>2.0572726458042792</v>
      </c>
      <c r="L448" s="9">
        <f t="shared" si="40"/>
        <v>1038.8025679934906</v>
      </c>
      <c r="M448" s="2">
        <v>0</v>
      </c>
      <c r="N448" s="2"/>
      <c r="O448" s="2"/>
      <c r="P448" s="2"/>
      <c r="Q448" s="2"/>
      <c r="R448" s="2"/>
      <c r="S448" s="2"/>
    </row>
    <row r="449" spans="5:19" x14ac:dyDescent="0.3">
      <c r="E449" s="3">
        <f t="shared" si="39"/>
        <v>2193</v>
      </c>
      <c r="F449" s="4">
        <f>F448*SUM(economy!Z239:AB239)/SUM(economy!Z238:AB238)</f>
        <v>16975.487337993112</v>
      </c>
      <c r="G449" s="9">
        <f t="shared" si="43"/>
        <v>237.27964086685691</v>
      </c>
      <c r="H449" s="9">
        <f t="shared" si="43"/>
        <v>282.24705645782336</v>
      </c>
      <c r="I449" s="9">
        <f t="shared" si="43"/>
        <v>206.02228598652982</v>
      </c>
      <c r="J449" s="9">
        <f t="shared" si="43"/>
        <v>37.695452416243249</v>
      </c>
      <c r="K449" s="9">
        <f t="shared" si="43"/>
        <v>2.0482563972527874</v>
      </c>
      <c r="L449" s="9">
        <f t="shared" si="40"/>
        <v>1040.2926921247063</v>
      </c>
      <c r="M449" s="2">
        <v>0</v>
      </c>
      <c r="N449" s="2"/>
      <c r="O449" s="2"/>
      <c r="P449" s="2"/>
      <c r="Q449" s="2"/>
      <c r="R449" s="2"/>
      <c r="S449" s="2"/>
    </row>
    <row r="450" spans="5:19" x14ac:dyDescent="0.3">
      <c r="E450" s="3">
        <f t="shared" si="39"/>
        <v>2194</v>
      </c>
      <c r="F450" s="4">
        <f>F449*SUM(economy!Z240:AB240)/SUM(economy!Z239:AB239)</f>
        <v>16901.757583497067</v>
      </c>
      <c r="G450" s="9">
        <f t="shared" si="43"/>
        <v>238.31570347434007</v>
      </c>
      <c r="H450" s="9">
        <f t="shared" si="43"/>
        <v>283.06452883952682</v>
      </c>
      <c r="I450" s="9">
        <f t="shared" si="43"/>
        <v>205.80723593194693</v>
      </c>
      <c r="J450" s="9">
        <f t="shared" si="43"/>
        <v>37.534457820048864</v>
      </c>
      <c r="K450" s="9">
        <f t="shared" si="43"/>
        <v>2.0393015404118531</v>
      </c>
      <c r="L450" s="9">
        <f t="shared" si="40"/>
        <v>1041.7612276062746</v>
      </c>
      <c r="M450" s="2">
        <v>0</v>
      </c>
      <c r="N450" s="2"/>
      <c r="O450" s="2"/>
      <c r="P450" s="2"/>
      <c r="Q450" s="2"/>
      <c r="R450" s="2"/>
      <c r="S450" s="2"/>
    </row>
    <row r="451" spans="5:19" x14ac:dyDescent="0.3">
      <c r="E451" s="3">
        <f t="shared" si="39"/>
        <v>2195</v>
      </c>
      <c r="F451" s="4">
        <f>F450*SUM(economy!Z241:AB241)/SUM(economy!Z240:AB240)</f>
        <v>16828.558283718081</v>
      </c>
      <c r="G451" s="9">
        <f t="shared" si="43"/>
        <v>239.34726614375538</v>
      </c>
      <c r="H451" s="9">
        <f t="shared" si="43"/>
        <v>283.87282934862338</v>
      </c>
      <c r="I451" s="9">
        <f t="shared" si="43"/>
        <v>205.58399564101731</v>
      </c>
      <c r="J451" s="9">
        <f t="shared" si="43"/>
        <v>37.374006611937887</v>
      </c>
      <c r="K451" s="9">
        <f t="shared" si="43"/>
        <v>2.0304086543630784</v>
      </c>
      <c r="L451" s="9">
        <f t="shared" si="40"/>
        <v>1043.2085063996969</v>
      </c>
      <c r="M451" s="2">
        <v>0</v>
      </c>
      <c r="N451" s="2"/>
      <c r="O451" s="2"/>
      <c r="P451" s="2"/>
      <c r="Q451" s="2"/>
      <c r="R451" s="2"/>
      <c r="S451" s="2"/>
    </row>
    <row r="452" spans="5:19" x14ac:dyDescent="0.3">
      <c r="E452" s="3">
        <f t="shared" si="39"/>
        <v>2196</v>
      </c>
      <c r="F452" s="4">
        <f>F451*SUM(economy!Z242:AB242)/SUM(economy!Z241:AB241)</f>
        <v>16755.892593205761</v>
      </c>
      <c r="G452" s="9">
        <f t="shared" si="43"/>
        <v>240.37436125027338</v>
      </c>
      <c r="H452" s="9">
        <f t="shared" si="43"/>
        <v>284.6720330251635</v>
      </c>
      <c r="I452" s="9">
        <f t="shared" si="43"/>
        <v>205.35275474086498</v>
      </c>
      <c r="J452" s="9">
        <f t="shared" si="43"/>
        <v>37.214130009800762</v>
      </c>
      <c r="K452" s="9">
        <f t="shared" si="43"/>
        <v>2.0215782594770824</v>
      </c>
      <c r="L452" s="9">
        <f t="shared" si="40"/>
        <v>1044.6348572855798</v>
      </c>
      <c r="M452" s="2">
        <v>0</v>
      </c>
      <c r="N452" s="2"/>
      <c r="O452" s="2"/>
      <c r="P452" s="2"/>
      <c r="Q452" s="2"/>
      <c r="R452" s="2"/>
      <c r="S452" s="2"/>
    </row>
    <row r="453" spans="5:19" x14ac:dyDescent="0.3">
      <c r="E453" s="3">
        <f t="shared" si="39"/>
        <v>2197</v>
      </c>
      <c r="F453" s="4">
        <f>F452*SUM(economy!Z243:AB243)/SUM(economy!Z242:AB242)</f>
        <v>16683.763234929662</v>
      </c>
      <c r="G453" s="9">
        <f t="shared" si="43"/>
        <v>241.39702136159579</v>
      </c>
      <c r="H453" s="9">
        <f t="shared" si="43"/>
        <v>285.46221499896205</v>
      </c>
      <c r="I453" s="9">
        <f t="shared" si="43"/>
        <v>205.11370078724488</v>
      </c>
      <c r="J453" s="9">
        <f t="shared" si="43"/>
        <v>37.054857818400315</v>
      </c>
      <c r="K453" s="9">
        <f t="shared" si="43"/>
        <v>2.012810819475519</v>
      </c>
      <c r="L453" s="9">
        <f t="shared" si="40"/>
        <v>1046.0406057856785</v>
      </c>
      <c r="M453" s="2">
        <v>0</v>
      </c>
      <c r="N453" s="2"/>
      <c r="O453" s="2"/>
      <c r="P453" s="2"/>
      <c r="Q453" s="2"/>
      <c r="R453" s="2"/>
      <c r="S453" s="2"/>
    </row>
    <row r="454" spans="5:19" x14ac:dyDescent="0.3">
      <c r="E454" s="3">
        <f t="shared" si="39"/>
        <v>2198</v>
      </c>
      <c r="F454" s="4">
        <f>F453*SUM(economy!Z244:AB244)/SUM(economy!Z243:AB243)</f>
        <v>16612.172516519549</v>
      </c>
      <c r="G454" s="9">
        <f t="shared" si="43"/>
        <v>242.41527921161497</v>
      </c>
      <c r="H454" s="9">
        <f t="shared" si="43"/>
        <v>286.24345044882739</v>
      </c>
      <c r="I454" s="9">
        <f t="shared" si="43"/>
        <v>204.86701922750774</v>
      </c>
      <c r="J454" s="9">
        <f t="shared" si="43"/>
        <v>36.896218459444313</v>
      </c>
      <c r="K454" s="9">
        <f t="shared" si="43"/>
        <v>2.004106743458737</v>
      </c>
      <c r="L454" s="9">
        <f t="shared" si="40"/>
        <v>1047.426074090853</v>
      </c>
      <c r="M454" s="2">
        <v>0</v>
      </c>
      <c r="N454" s="2"/>
      <c r="O454" s="2"/>
      <c r="P454" s="2"/>
      <c r="Q454" s="2"/>
      <c r="R454" s="2"/>
      <c r="S454" s="2"/>
    </row>
    <row r="455" spans="5:19" x14ac:dyDescent="0.3">
      <c r="E455" s="3">
        <f t="shared" si="39"/>
        <v>2199</v>
      </c>
      <c r="F455" s="4">
        <f>F454*SUM(economy!Z245:AB245)/SUM(economy!Z244:AB244)</f>
        <v>16541.122346190637</v>
      </c>
      <c r="G455" s="9">
        <f t="shared" ref="G455:K470" si="44">G454*(1-G$5)+G$4*$F454*$L$4/1000</f>
        <v>243.42916767506452</v>
      </c>
      <c r="H455" s="9">
        <f t="shared" si="44"/>
        <v>287.01581456342757</v>
      </c>
      <c r="I455" s="9">
        <f t="shared" si="44"/>
        <v>204.61289336650191</v>
      </c>
      <c r="J455" s="9">
        <f t="shared" si="44"/>
        <v>36.738239001846281</v>
      </c>
      <c r="K455" s="9">
        <f t="shared" si="44"/>
        <v>1.9954663878980652</v>
      </c>
      <c r="L455" s="9">
        <f t="shared" si="40"/>
        <v>1048.7915809947385</v>
      </c>
      <c r="M455" s="2">
        <v>0</v>
      </c>
      <c r="N455" s="2"/>
      <c r="O455" s="2"/>
      <c r="P455" s="2"/>
      <c r="Q455" s="2"/>
      <c r="R455" s="2"/>
      <c r="S455" s="2"/>
    </row>
    <row r="456" spans="5:19" x14ac:dyDescent="0.3">
      <c r="E456" s="3">
        <f t="shared" si="39"/>
        <v>2200</v>
      </c>
      <c r="F456" s="4">
        <f>F455*SUM(economy!Z246:AB246)/SUM(economy!Z245:AB245)</f>
        <v>16470.614248348364</v>
      </c>
      <c r="G456" s="9">
        <f t="shared" si="44"/>
        <v>244.43871974314189</v>
      </c>
      <c r="H456" s="9">
        <f t="shared" si="44"/>
        <v>287.77938250375956</v>
      </c>
      <c r="I456" s="9">
        <f t="shared" si="44"/>
        <v>204.3515043353253</v>
      </c>
      <c r="J456" s="9">
        <f t="shared" si="44"/>
        <v>36.580945192126748</v>
      </c>
      <c r="K456" s="9">
        <f t="shared" si="44"/>
        <v>1.986890058591863</v>
      </c>
      <c r="L456" s="9">
        <f t="shared" si="40"/>
        <v>1050.1374418329453</v>
      </c>
      <c r="M456" s="2">
        <v>0</v>
      </c>
      <c r="N456" s="2"/>
      <c r="O456" s="2"/>
      <c r="P456" s="2"/>
      <c r="Q456" s="2"/>
      <c r="R456" s="2"/>
      <c r="S456" s="2"/>
    </row>
    <row r="457" spans="5:19" x14ac:dyDescent="0.3">
      <c r="E457" s="3">
        <f t="shared" si="39"/>
        <v>2201</v>
      </c>
      <c r="F457" s="4">
        <f>F456*SUM(economy!Z247:AB247)/SUM(economy!Z246:AB246)</f>
        <v>16400.649378868526</v>
      </c>
      <c r="G457" s="9">
        <f t="shared" si="44"/>
        <v>245.44396850008334</v>
      </c>
      <c r="H457" s="9">
        <f t="shared" si="44"/>
        <v>288.53422936718681</v>
      </c>
      <c r="I457" s="9">
        <f t="shared" si="44"/>
        <v>204.08303106284143</v>
      </c>
      <c r="J457" s="9">
        <f t="shared" si="44"/>
        <v>36.424361484909284</v>
      </c>
      <c r="K457" s="9">
        <f t="shared" si="44"/>
        <v>1.9783780125845414</v>
      </c>
      <c r="L457" s="9">
        <f t="shared" si="40"/>
        <v>1051.4639684276053</v>
      </c>
      <c r="M457" s="2">
        <v>0</v>
      </c>
      <c r="N457" s="2"/>
      <c r="O457" s="2"/>
      <c r="P457" s="2"/>
      <c r="Q457" s="2"/>
      <c r="R457" s="2"/>
      <c r="S457" s="2"/>
    </row>
    <row r="458" spans="5:19" x14ac:dyDescent="0.3">
      <c r="E458" s="3">
        <f t="shared" ref="E458:E521" si="45">1+E457</f>
        <v>2202</v>
      </c>
      <c r="F458" s="4">
        <f>F457*SUM(economy!Z248:AB248)/SUM(economy!Z247:AB247)</f>
        <v>16331.228540049358</v>
      </c>
      <c r="G458" s="9">
        <f t="shared" si="44"/>
        <v>246.44494710067156</v>
      </c>
      <c r="H458" s="9">
        <f t="shared" si="44"/>
        <v>289.28043015301057</v>
      </c>
      <c r="I458" s="9">
        <f t="shared" si="44"/>
        <v>203.80765024987301</v>
      </c>
      <c r="J458" s="9">
        <f t="shared" si="44"/>
        <v>36.268511073467877</v>
      </c>
      <c r="K458" s="9">
        <f t="shared" si="44"/>
        <v>1.9699304600478857</v>
      </c>
      <c r="L458" s="9">
        <f t="shared" ref="L458:L521" si="46">SUM(G458:K458,L$5)</f>
        <v>1052.7714690370708</v>
      </c>
      <c r="M458" s="2">
        <v>0</v>
      </c>
      <c r="N458" s="2"/>
      <c r="O458" s="2"/>
      <c r="P458" s="2"/>
      <c r="Q458" s="2"/>
      <c r="R458" s="2"/>
      <c r="S458" s="2"/>
    </row>
    <row r="459" spans="5:19" x14ac:dyDescent="0.3">
      <c r="E459" s="3">
        <f t="shared" si="45"/>
        <v>2203</v>
      </c>
      <c r="F459" s="4">
        <f>F458*SUM(economy!Z249:AB249)/SUM(economy!Z248:AB248)</f>
        <v>16262.352195232761</v>
      </c>
      <c r="G459" s="9">
        <f t="shared" si="44"/>
        <v>247.44168874865579</v>
      </c>
      <c r="H459" s="9">
        <f t="shared" si="44"/>
        <v>290.01805972954008</v>
      </c>
      <c r="I459" s="9">
        <f t="shared" si="44"/>
        <v>203.52553634598866</v>
      </c>
      <c r="J459" s="9">
        <f t="shared" si="44"/>
        <v>36.11341592028414</v>
      </c>
      <c r="K459" s="9">
        <f t="shared" si="44"/>
        <v>1.961547566124112</v>
      </c>
      <c r="L459" s="9">
        <f t="shared" si="46"/>
        <v>1054.0602483105929</v>
      </c>
      <c r="M459" s="2">
        <v>0</v>
      </c>
      <c r="N459" s="2"/>
      <c r="O459" s="2"/>
      <c r="P459" s="2"/>
      <c r="Q459" s="2"/>
      <c r="R459" s="2"/>
      <c r="S459" s="2"/>
    </row>
    <row r="460" spans="5:19" x14ac:dyDescent="0.3">
      <c r="E460" s="3">
        <f t="shared" si="45"/>
        <v>2204</v>
      </c>
      <c r="F460" s="4">
        <f>F459*SUM(economy!Z250:AB250)/SUM(economy!Z249:AB249)</f>
        <v>16194.02048309233</v>
      </c>
      <c r="G460" s="9">
        <f t="shared" si="44"/>
        <v>248.43422667606436</v>
      </c>
      <c r="H460" s="9">
        <f t="shared" si="44"/>
        <v>290.7471928026257</v>
      </c>
      <c r="I460" s="9">
        <f t="shared" si="44"/>
        <v>203.23686152879739</v>
      </c>
      <c r="J460" s="9">
        <f t="shared" si="44"/>
        <v>35.959096787575021</v>
      </c>
      <c r="K460" s="9">
        <f t="shared" si="44"/>
        <v>1.9532294527301775</v>
      </c>
      <c r="L460" s="9">
        <f t="shared" si="46"/>
        <v>1055.3306072477926</v>
      </c>
      <c r="M460" s="2">
        <v>0</v>
      </c>
      <c r="N460" s="2"/>
      <c r="O460" s="2"/>
      <c r="P460" s="2"/>
      <c r="Q460" s="2"/>
      <c r="R460" s="2"/>
      <c r="S460" s="2"/>
    </row>
    <row r="461" spans="5:19" x14ac:dyDescent="0.3">
      <c r="E461" s="3">
        <f t="shared" si="45"/>
        <v>2205</v>
      </c>
      <c r="F461" s="4">
        <f>F460*SUM(economy!Z251:AB251)/SUM(economy!Z250:AB250)</f>
        <v>16126.233231587197</v>
      </c>
      <c r="G461" s="9">
        <f t="shared" si="44"/>
        <v>249.42259412338925</v>
      </c>
      <c r="H461" s="9">
        <f t="shared" si="44"/>
        <v>291.4679038856209</v>
      </c>
      <c r="I461" s="9">
        <f t="shared" si="44"/>
        <v>202.94179568566796</v>
      </c>
      <c r="J461" s="9">
        <f t="shared" si="44"/>
        <v>35.80557326775353</v>
      </c>
      <c r="K461" s="9">
        <f t="shared" si="44"/>
        <v>1.9449762003229529</v>
      </c>
      <c r="L461" s="9">
        <f t="shared" si="46"/>
        <v>1056.5828431627547</v>
      </c>
      <c r="M461" s="2">
        <v>0</v>
      </c>
      <c r="N461" s="2"/>
      <c r="O461" s="2"/>
      <c r="P461" s="2"/>
      <c r="Q461" s="2"/>
      <c r="R461" s="2"/>
      <c r="S461" s="2"/>
    </row>
    <row r="462" spans="5:19" x14ac:dyDescent="0.3">
      <c r="E462" s="3">
        <f t="shared" si="45"/>
        <v>2206</v>
      </c>
      <c r="F462" s="4">
        <f>F461*SUM(economy!Z252:AB252)/SUM(economy!Z251:AB251)</f>
        <v>16058.989971580317</v>
      </c>
      <c r="G462" s="9">
        <f t="shared" si="44"/>
        <v>250.40682432062226</v>
      </c>
      <c r="H462" s="9">
        <f t="shared" si="44"/>
        <v>292.18026727073658</v>
      </c>
      <c r="I462" s="9">
        <f t="shared" si="44"/>
        <v>202.64050639778969</v>
      </c>
      <c r="J462" s="9">
        <f t="shared" si="44"/>
        <v>35.652863813787107</v>
      </c>
      <c r="K462" s="9">
        <f t="shared" si="44"/>
        <v>1.9367878496249604</v>
      </c>
      <c r="L462" s="9">
        <f t="shared" si="46"/>
        <v>1057.8172496525606</v>
      </c>
      <c r="M462" s="2">
        <v>0</v>
      </c>
      <c r="N462" s="2"/>
      <c r="O462" s="2"/>
      <c r="P462" s="2"/>
      <c r="Q462" s="2"/>
      <c r="R462" s="2"/>
      <c r="S462" s="2"/>
    </row>
    <row r="463" spans="5:19" x14ac:dyDescent="0.3">
      <c r="E463" s="3">
        <f t="shared" si="45"/>
        <v>2207</v>
      </c>
      <c r="F463" s="4">
        <f>F462*SUM(economy!Z253:AB253)/SUM(economy!Z252:AB252)</f>
        <v>15992.289950121449</v>
      </c>
      <c r="G463" s="9">
        <f t="shared" si="44"/>
        <v>251.38695046912247</v>
      </c>
      <c r="H463" s="9">
        <f t="shared" si="44"/>
        <v>292.88435700175313</v>
      </c>
      <c r="I463" s="9">
        <f t="shared" si="44"/>
        <v>202.33315892649333</v>
      </c>
      <c r="J463" s="9">
        <f t="shared" si="44"/>
        <v>35.500985769420168</v>
      </c>
      <c r="K463" s="9">
        <f t="shared" si="44"/>
        <v>1.9286644033104454</v>
      </c>
      <c r="L463" s="9">
        <f t="shared" si="46"/>
        <v>1059.0341165700995</v>
      </c>
      <c r="M463" s="2">
        <v>0</v>
      </c>
      <c r="N463" s="2"/>
      <c r="O463" s="2"/>
      <c r="P463" s="2"/>
      <c r="Q463" s="2"/>
      <c r="R463" s="2"/>
      <c r="S463" s="2"/>
    </row>
    <row r="464" spans="5:19" x14ac:dyDescent="0.3">
      <c r="E464" s="3">
        <f t="shared" si="45"/>
        <v>2208</v>
      </c>
      <c r="F464" s="4">
        <f>F463*SUM(economy!Z254:AB254)/SUM(economy!Z253:AB253)</f>
        <v>15926.13214339482</v>
      </c>
      <c r="G464" s="9">
        <f t="shared" si="44"/>
        <v>252.3630057242942</v>
      </c>
      <c r="H464" s="9">
        <f t="shared" si="44"/>
        <v>293.58024684805474</v>
      </c>
      <c r="I464" s="9">
        <f t="shared" si="44"/>
        <v>202.01991620175087</v>
      </c>
      <c r="J464" s="9">
        <f t="shared" si="44"/>
        <v>35.349955399229088</v>
      </c>
      <c r="K464" s="9">
        <f t="shared" si="44"/>
        <v>1.9206058276516429</v>
      </c>
      <c r="L464" s="9">
        <f t="shared" si="46"/>
        <v>1060.2337300009806</v>
      </c>
      <c r="M464" s="2">
        <v>0</v>
      </c>
      <c r="N464" s="2"/>
      <c r="O464" s="2"/>
      <c r="P464" s="2"/>
      <c r="Q464" s="2"/>
      <c r="R464" s="2"/>
      <c r="S464" s="2"/>
    </row>
    <row r="465" spans="5:19" x14ac:dyDescent="0.3">
      <c r="E465" s="3">
        <f t="shared" si="45"/>
        <v>2209</v>
      </c>
      <c r="F465" s="4">
        <f>F464*SUM(economy!Z255:AB255)/SUM(economy!Z254:AB254)</f>
        <v>15860.515269332369</v>
      </c>
      <c r="G465" s="9">
        <f t="shared" si="44"/>
        <v>253.33502317905538</v>
      </c>
      <c r="H465" s="9">
        <f t="shared" si="44"/>
        <v>294.26801027995089</v>
      </c>
      <c r="I465" s="9">
        <f t="shared" si="44"/>
        <v>201.70093881277529</v>
      </c>
      <c r="J465" s="9">
        <f t="shared" si="44"/>
        <v>35.199787918479949</v>
      </c>
      <c r="K465" s="9">
        <f t="shared" si="44"/>
        <v>1.912612054125161</v>
      </c>
      <c r="L465" s="9">
        <f t="shared" si="46"/>
        <v>1061.4163722443866</v>
      </c>
      <c r="M465" s="2">
        <v>0</v>
      </c>
      <c r="N465" s="2"/>
      <c r="O465" s="2"/>
      <c r="P465" s="2"/>
      <c r="Q465" s="2"/>
      <c r="R465" s="2"/>
      <c r="S465" s="2"/>
    </row>
    <row r="466" spans="5:19" x14ac:dyDescent="0.3">
      <c r="E466" s="3">
        <f t="shared" si="45"/>
        <v>2210</v>
      </c>
      <c r="F466" s="4">
        <f>F465*SUM(economy!Z256:AB256)/SUM(economy!Z255:AB255)</f>
        <v>15795.437799893851</v>
      </c>
      <c r="G466" s="9">
        <f t="shared" si="44"/>
        <v>254.30303584807567</v>
      </c>
      <c r="H466" s="9">
        <f t="shared" si="44"/>
        <v>294.94772044524996</v>
      </c>
      <c r="I466" s="9">
        <f t="shared" si="44"/>
        <v>201.37638500064099</v>
      </c>
      <c r="J466" s="9">
        <f t="shared" si="44"/>
        <v>35.050497522761042</v>
      </c>
      <c r="K466" s="9">
        <f t="shared" si="44"/>
        <v>1.9046829809784733</v>
      </c>
      <c r="L466" s="9">
        <f t="shared" si="46"/>
        <v>1062.5823217977061</v>
      </c>
      <c r="M466" s="2">
        <v>0</v>
      </c>
      <c r="N466" s="2"/>
      <c r="O466" s="2"/>
      <c r="P466" s="2"/>
      <c r="Q466" s="2"/>
      <c r="R466" s="2"/>
      <c r="S466" s="2"/>
    </row>
    <row r="467" spans="5:19" x14ac:dyDescent="0.3">
      <c r="E467" s="3">
        <f t="shared" si="45"/>
        <v>2211</v>
      </c>
      <c r="F467" s="4">
        <f>F466*SUM(economy!Z257:AB257)/SUM(economy!Z256:AB256)</f>
        <v>15730.897973015481</v>
      </c>
      <c r="G467" s="9">
        <f t="shared" si="44"/>
        <v>255.26707665276402</v>
      </c>
      <c r="H467" s="9">
        <f t="shared" si="44"/>
        <v>295.61945014705066</v>
      </c>
      <c r="I467" s="9">
        <f t="shared" si="44"/>
        <v>201.04641065284852</v>
      </c>
      <c r="J467" s="9">
        <f t="shared" si="44"/>
        <v>34.90209741736389</v>
      </c>
      <c r="K467" s="9">
        <f t="shared" si="44"/>
        <v>1.8968184747565733</v>
      </c>
      <c r="L467" s="9">
        <f t="shared" si="46"/>
        <v>1063.7318533447838</v>
      </c>
      <c r="M467" s="2">
        <v>0</v>
      </c>
      <c r="N467" s="2"/>
      <c r="O467" s="2"/>
      <c r="P467" s="2"/>
      <c r="Q467" s="2"/>
      <c r="R467" s="2"/>
      <c r="S467" s="2"/>
    </row>
    <row r="468" spans="5:19" x14ac:dyDescent="0.3">
      <c r="E468" s="3">
        <f t="shared" si="45"/>
        <v>2212</v>
      </c>
      <c r="F468" s="4">
        <f>F467*SUM(economy!Z258:AB258)/SUM(economy!Z257:AB257)</f>
        <v>15666.893804229399</v>
      </c>
      <c r="G468" s="9">
        <f t="shared" si="44"/>
        <v>256.22717840698562</v>
      </c>
      <c r="H468" s="9">
        <f t="shared" si="44"/>
        <v>296.28327182271619</v>
      </c>
      <c r="I468" s="9">
        <f t="shared" si="44"/>
        <v>200.71116929975719</v>
      </c>
      <c r="J468" s="9">
        <f t="shared" si="44"/>
        <v>34.754599846388238</v>
      </c>
      <c r="K468" s="9">
        <f t="shared" si="44"/>
        <v>1.8890183717889093</v>
      </c>
      <c r="L468" s="9">
        <f t="shared" si="46"/>
        <v>1064.865237747636</v>
      </c>
      <c r="M468" s="2">
        <v>0</v>
      </c>
      <c r="N468" s="2"/>
      <c r="O468" s="2"/>
      <c r="P468" s="2"/>
      <c r="Q468" s="2"/>
      <c r="R468" s="2"/>
      <c r="S468" s="2"/>
    </row>
    <row r="469" spans="5:19" x14ac:dyDescent="0.3">
      <c r="E469" s="3">
        <f t="shared" si="45"/>
        <v>2213</v>
      </c>
      <c r="F469" s="4">
        <f>F468*SUM(economy!Z259:AB259)/SUM(economy!Z258:AB258)</f>
        <v>15603.423097956316</v>
      </c>
      <c r="G469" s="9">
        <f t="shared" si="44"/>
        <v>257.18337380348788</v>
      </c>
      <c r="H469" s="9">
        <f t="shared" si="44"/>
        <v>296.93925752399736</v>
      </c>
      <c r="I469" s="9">
        <f t="shared" si="44"/>
        <v>200.37081211281125</v>
      </c>
      <c r="J469" s="9">
        <f t="shared" si="44"/>
        <v>34.608016121548125</v>
      </c>
      <c r="K469" s="9">
        <f t="shared" si="44"/>
        <v>1.8812824796367686</v>
      </c>
      <c r="L469" s="9">
        <f t="shared" si="46"/>
        <v>1065.9827420414813</v>
      </c>
      <c r="M469" s="2">
        <v>0</v>
      </c>
      <c r="N469" s="2"/>
      <c r="O469" s="2"/>
      <c r="P469" s="2"/>
      <c r="Q469" s="2"/>
      <c r="R469" s="2"/>
      <c r="S469" s="2"/>
    </row>
    <row r="470" spans="5:19" x14ac:dyDescent="0.3">
      <c r="E470" s="3">
        <f t="shared" si="45"/>
        <v>2214</v>
      </c>
      <c r="F470" s="4">
        <f>F469*SUM(economy!Z260:AB260)/SUM(economy!Z259:AB259)</f>
        <v>15540.483458474362</v>
      </c>
      <c r="G470" s="9">
        <f t="shared" si="44"/>
        <v>258.13569540101571</v>
      </c>
      <c r="H470" s="9">
        <f t="shared" si="44"/>
        <v>297.58747889827083</v>
      </c>
      <c r="I470" s="9">
        <f t="shared" si="44"/>
        <v>200.0254879044864</v>
      </c>
      <c r="J470" s="9">
        <f t="shared" si="44"/>
        <v>34.462356650657838</v>
      </c>
      <c r="K470" s="9">
        <f t="shared" si="44"/>
        <v>1.8736105785013315</v>
      </c>
      <c r="L470" s="9">
        <f t="shared" si="46"/>
        <v>1067.0846294329322</v>
      </c>
      <c r="M470" s="2">
        <v>0</v>
      </c>
      <c r="N470" s="2"/>
      <c r="O470" s="2"/>
      <c r="P470" s="2"/>
      <c r="Q470" s="2"/>
      <c r="R470" s="2"/>
      <c r="S470" s="2"/>
    </row>
    <row r="471" spans="5:19" x14ac:dyDescent="0.3">
      <c r="E471" s="3">
        <f t="shared" si="45"/>
        <v>2215</v>
      </c>
      <c r="F471" s="4">
        <f>F470*SUM(economy!Z261:AB261)/SUM(economy!Z260:AB260)</f>
        <v>15478.07230056715</v>
      </c>
      <c r="G471" s="9">
        <f t="shared" ref="G471:K486" si="47">G470*(1-G$5)+G$4*$F470*$L$4/1000</f>
        <v>259.08417561209632</v>
      </c>
      <c r="H471" s="9">
        <f t="shared" si="47"/>
        <v>298.22800717085875</v>
      </c>
      <c r="I471" s="9">
        <f t="shared" si="47"/>
        <v>199.67534312988502</v>
      </c>
      <c r="J471" s="9">
        <f t="shared" si="47"/>
        <v>34.317630965777937</v>
      </c>
      <c r="K471" s="9">
        <f t="shared" si="47"/>
        <v>1.8660024225926697</v>
      </c>
      <c r="L471" s="9">
        <f t="shared" si="46"/>
        <v>1068.1711593012105</v>
      </c>
      <c r="M471" s="2">
        <v>0</v>
      </c>
      <c r="N471" s="2"/>
      <c r="O471" s="2"/>
      <c r="P471" s="2"/>
      <c r="Q471" s="2"/>
      <c r="R471" s="2"/>
      <c r="S471" s="2"/>
    </row>
    <row r="472" spans="5:19" x14ac:dyDescent="0.3">
      <c r="E472" s="3">
        <f t="shared" si="45"/>
        <v>2216</v>
      </c>
      <c r="F472" s="4">
        <f>F471*SUM(economy!Z262:AB262)/SUM(economy!Z261:AB261)</f>
        <v>15416.186859854897</v>
      </c>
      <c r="G472" s="9">
        <f t="shared" si="47"/>
        <v>260.02884669147363</v>
      </c>
      <c r="H472" s="9">
        <f t="shared" si="47"/>
        <v>298.86091312839693</v>
      </c>
      <c r="I472" s="9">
        <f t="shared" si="47"/>
        <v>199.32052188990957</v>
      </c>
      <c r="J472" s="9">
        <f t="shared" si="47"/>
        <v>34.17384775100318</v>
      </c>
      <c r="K472" s="9">
        <f t="shared" si="47"/>
        <v>1.8584577414599948</v>
      </c>
      <c r="L472" s="9">
        <f t="shared" si="46"/>
        <v>1069.2425872022432</v>
      </c>
      <c r="M472" s="2">
        <v>0</v>
      </c>
      <c r="N472" s="2"/>
      <c r="O472" s="2"/>
      <c r="P472" s="2"/>
      <c r="Q472" s="2"/>
      <c r="R472" s="2"/>
      <c r="S472" s="2"/>
    </row>
    <row r="473" spans="5:19" x14ac:dyDescent="0.3">
      <c r="E473" s="3">
        <f t="shared" si="45"/>
        <v>2217</v>
      </c>
      <c r="F473" s="4">
        <f>F472*SUM(economy!Z263:AB263)/SUM(economy!Z262:AB262)</f>
        <v>15354.824202812102</v>
      </c>
      <c r="G473" s="9">
        <f t="shared" si="47"/>
        <v>260.96974072517372</v>
      </c>
      <c r="H473" s="9">
        <f t="shared" si="47"/>
        <v>299.48626710321895</v>
      </c>
      <c r="I473" s="9">
        <f t="shared" si="47"/>
        <v>198.96116593594559</v>
      </c>
      <c r="J473" s="9">
        <f t="shared" si="47"/>
        <v>34.03101486987557</v>
      </c>
      <c r="K473" s="9">
        <f t="shared" si="47"/>
        <v>1.8509762412835229</v>
      </c>
      <c r="L473" s="9">
        <f t="shared" si="46"/>
        <v>1070.2991648754974</v>
      </c>
      <c r="M473" s="2">
        <v>0</v>
      </c>
      <c r="N473" s="2"/>
      <c r="O473" s="2"/>
      <c r="P473" s="2"/>
      <c r="Q473" s="2"/>
      <c r="R473" s="2"/>
      <c r="S473" s="2"/>
    </row>
    <row r="474" spans="5:19" x14ac:dyDescent="0.3">
      <c r="E474" s="3">
        <f t="shared" si="45"/>
        <v>2218</v>
      </c>
      <c r="F474" s="4">
        <f>F473*SUM(economy!Z264:AB264)/SUM(economy!Z263:AB263)</f>
        <v>15293.981236475889</v>
      </c>
      <c r="G474" s="9">
        <f t="shared" si="47"/>
        <v>261.906889620181</v>
      </c>
      <c r="H474" s="9">
        <f t="shared" si="47"/>
        <v>300.10413895872341</v>
      </c>
      <c r="I474" s="9">
        <f t="shared" si="47"/>
        <v>198.59741467598673</v>
      </c>
      <c r="J474" s="9">
        <f t="shared" si="47"/>
        <v>33.889139392407181</v>
      </c>
      <c r="K474" s="9">
        <f t="shared" si="47"/>
        <v>1.8435576061283454</v>
      </c>
      <c r="L474" s="9">
        <f t="shared" si="46"/>
        <v>1071.3411402534266</v>
      </c>
      <c r="M474" s="2">
        <v>0</v>
      </c>
      <c r="N474" s="2"/>
      <c r="O474" s="2"/>
      <c r="P474" s="2"/>
      <c r="Q474" s="2"/>
      <c r="R474" s="2"/>
      <c r="S474" s="2"/>
    </row>
    <row r="475" spans="5:19" x14ac:dyDescent="0.3">
      <c r="E475" s="3">
        <f t="shared" si="45"/>
        <v>2219</v>
      </c>
      <c r="F475" s="4">
        <f>F474*SUM(economy!Z265:AB265)/SUM(economy!Z264:AB264)</f>
        <v>15233.654717849489</v>
      </c>
      <c r="G475" s="9">
        <f t="shared" si="47"/>
        <v>262.84032509470768</v>
      </c>
      <c r="H475" s="9">
        <f t="shared" si="47"/>
        <v>300.7145980756938</v>
      </c>
      <c r="I475" s="9">
        <f t="shared" si="47"/>
        <v>198.22940518213625</v>
      </c>
      <c r="J475" s="9">
        <f t="shared" si="47"/>
        <v>33.748227621698696</v>
      </c>
      <c r="K475" s="9">
        <f t="shared" si="47"/>
        <v>1.8362014991607283</v>
      </c>
      <c r="L475" s="9">
        <f t="shared" si="46"/>
        <v>1072.3687574733972</v>
      </c>
      <c r="M475" s="2">
        <v>0</v>
      </c>
      <c r="N475" s="2"/>
      <c r="O475" s="2"/>
      <c r="P475" s="2"/>
      <c r="Q475" s="2"/>
      <c r="R475" s="2"/>
      <c r="S475" s="2"/>
    </row>
    <row r="476" spans="5:19" x14ac:dyDescent="0.3">
      <c r="E476" s="3">
        <f t="shared" si="45"/>
        <v>2220</v>
      </c>
      <c r="F476" s="4">
        <f>F475*SUM(economy!Z266:AB266)/SUM(economy!Z265:AB265)</f>
        <v>15173.841263005119</v>
      </c>
      <c r="G476" s="9">
        <f t="shared" si="47"/>
        <v>263.77007866903654</v>
      </c>
      <c r="H476" s="9">
        <f t="shared" si="47"/>
        <v>301.31771333953816</v>
      </c>
      <c r="I476" s="9">
        <f t="shared" si="47"/>
        <v>197.85727219942041</v>
      </c>
      <c r="J476" s="9">
        <f t="shared" si="47"/>
        <v>33.608285120141062</v>
      </c>
      <c r="K476" s="9">
        <f t="shared" si="47"/>
        <v>1.8289075638273153</v>
      </c>
      <c r="L476" s="9">
        <f t="shared" si="46"/>
        <v>1073.3822568919636</v>
      </c>
      <c r="M476" s="2">
        <v>0</v>
      </c>
      <c r="N476" s="2"/>
      <c r="O476" s="2"/>
      <c r="P476" s="2"/>
      <c r="Q476" s="2"/>
      <c r="R476" s="2"/>
      <c r="S476" s="2"/>
    </row>
    <row r="477" spans="5:19" x14ac:dyDescent="0.3">
      <c r="E477" s="3">
        <f t="shared" si="45"/>
        <v>2221</v>
      </c>
      <c r="F477" s="4">
        <f>F476*SUM(economy!Z267:AB267)/SUM(economy!Z266:AB266)</f>
        <v>15114.537355890932</v>
      </c>
      <c r="G477" s="9">
        <f t="shared" si="47"/>
        <v>264.69618165691946</v>
      </c>
      <c r="H477" s="9">
        <f t="shared" si="47"/>
        <v>301.91355312841904</v>
      </c>
      <c r="I477" s="9">
        <f t="shared" si="47"/>
        <v>197.4811481558512</v>
      </c>
      <c r="J477" s="9">
        <f t="shared" si="47"/>
        <v>33.469316735188691</v>
      </c>
      <c r="K477" s="9">
        <f t="shared" si="47"/>
        <v>1.8216754249977158</v>
      </c>
      <c r="L477" s="9">
        <f t="shared" si="46"/>
        <v>1074.3818751013762</v>
      </c>
      <c r="M477" s="2">
        <v>0</v>
      </c>
      <c r="N477" s="2"/>
      <c r="O477" s="2"/>
      <c r="P477" s="2"/>
      <c r="Q477" s="2"/>
      <c r="R477" s="2"/>
      <c r="S477" s="2"/>
    </row>
    <row r="478" spans="5:19" x14ac:dyDescent="0.3">
      <c r="E478" s="3">
        <f t="shared" si="45"/>
        <v>2222</v>
      </c>
      <c r="F478" s="4">
        <f>F477*SUM(economy!Z268:AB268)/SUM(economy!Z267:AB267)</f>
        <v>15055.7393568472</v>
      </c>
      <c r="G478" s="9">
        <f t="shared" si="47"/>
        <v>265.61866515751376</v>
      </c>
      <c r="H478" s="9">
        <f t="shared" si="47"/>
        <v>302.50218530224288</v>
      </c>
      <c r="I478" s="9">
        <f t="shared" si="47"/>
        <v>197.10116317367718</v>
      </c>
      <c r="J478" s="9">
        <f t="shared" si="47"/>
        <v>33.331326624694022</v>
      </c>
      <c r="K478" s="9">
        <f t="shared" si="47"/>
        <v>1.8145046900709891</v>
      </c>
      <c r="L478" s="9">
        <f t="shared" si="46"/>
        <v>1075.3678449481988</v>
      </c>
      <c r="M478" s="2">
        <v>0</v>
      </c>
      <c r="N478" s="2"/>
      <c r="O478" s="2"/>
      <c r="P478" s="2"/>
      <c r="Q478" s="2"/>
      <c r="R478" s="2"/>
      <c r="S478" s="2"/>
    </row>
    <row r="479" spans="5:19" x14ac:dyDescent="0.3">
      <c r="E479" s="3">
        <f t="shared" si="45"/>
        <v>2223</v>
      </c>
      <c r="F479" s="4">
        <f>F478*SUM(economy!Z269:AB269)/SUM(economy!Z268:AB268)</f>
        <v>14997.443510836249</v>
      </c>
      <c r="G479" s="9">
        <f t="shared" si="47"/>
        <v>266.53756004783776</v>
      </c>
      <c r="H479" s="9">
        <f t="shared" si="47"/>
        <v>303.0836771924794</v>
      </c>
      <c r="I479" s="9">
        <f t="shared" si="47"/>
        <v>196.71744508176258</v>
      </c>
      <c r="J479" s="9">
        <f t="shared" si="47"/>
        <v>33.194318281794352</v>
      </c>
      <c r="K479" s="9">
        <f t="shared" si="47"/>
        <v>1.807394950046584</v>
      </c>
      <c r="L479" s="9">
        <f t="shared" si="46"/>
        <v>1076.3403955539206</v>
      </c>
      <c r="M479" s="2">
        <v>0</v>
      </c>
      <c r="N479" s="2"/>
      <c r="O479" s="2"/>
      <c r="P479" s="2"/>
      <c r="Q479" s="2"/>
      <c r="R479" s="2"/>
      <c r="S479" s="2"/>
    </row>
    <row r="480" spans="5:19" x14ac:dyDescent="0.3">
      <c r="E480" s="3">
        <f t="shared" si="45"/>
        <v>2224</v>
      </c>
      <c r="F480" s="4">
        <f>F479*SUM(economy!Z270:AB270)/SUM(economy!Z269:AB269)</f>
        <v>14939.645955391594</v>
      </c>
      <c r="G480" s="9">
        <f t="shared" si="47"/>
        <v>267.45289697572917</v>
      </c>
      <c r="H480" s="9">
        <f t="shared" si="47"/>
        <v>303.65809559278176</v>
      </c>
      <c r="I480" s="9">
        <f t="shared" si="47"/>
        <v>196.33011942903676</v>
      </c>
      <c r="J480" s="9">
        <f t="shared" si="47"/>
        <v>33.058294559342897</v>
      </c>
      <c r="K480" s="9">
        <f t="shared" si="47"/>
        <v>1.8003457805602785</v>
      </c>
      <c r="L480" s="9">
        <f t="shared" si="46"/>
        <v>1077.2997523374511</v>
      </c>
      <c r="M480" s="2">
        <v>0</v>
      </c>
      <c r="N480" s="2"/>
      <c r="O480" s="2"/>
      <c r="P480" s="2"/>
      <c r="Q480" s="2"/>
      <c r="R480" s="2"/>
      <c r="S480" s="2"/>
    </row>
    <row r="481" spans="5:19" x14ac:dyDescent="0.3">
      <c r="E481" s="3">
        <f t="shared" si="45"/>
        <v>2225</v>
      </c>
      <c r="F481" s="4">
        <f>F480*SUM(economy!Z271:AB271)/SUM(economy!Z270:AB270)</f>
        <v>14882.34272829158</v>
      </c>
      <c r="G481" s="9">
        <f t="shared" si="47"/>
        <v>268.36470635328828</v>
      </c>
      <c r="H481" s="9">
        <f t="shared" si="47"/>
        <v>304.22550675037883</v>
      </c>
      <c r="I481" s="9">
        <f t="shared" si="47"/>
        <v>195.93930949895741</v>
      </c>
      <c r="J481" s="9">
        <f t="shared" si="47"/>
        <v>32.923257693877204</v>
      </c>
      <c r="K481" s="9">
        <f t="shared" si="47"/>
        <v>1.793356742885706</v>
      </c>
      <c r="L481" s="9">
        <f t="shared" si="46"/>
        <v>1078.2461370393876</v>
      </c>
      <c r="M481" s="2">
        <v>0</v>
      </c>
      <c r="N481" s="2"/>
      <c r="O481" s="2"/>
      <c r="P481" s="2"/>
      <c r="Q481" s="2"/>
      <c r="R481" s="2"/>
      <c r="S481" s="2"/>
    </row>
    <row r="482" spans="5:19" x14ac:dyDescent="0.3">
      <c r="E482" s="3">
        <f t="shared" si="45"/>
        <v>2226</v>
      </c>
      <c r="F482" s="4">
        <f>F481*SUM(economy!Z272:AB272)/SUM(economy!Z271:AB271)</f>
        <v>14825.529774962464</v>
      </c>
      <c r="G482" s="9">
        <f t="shared" si="47"/>
        <v>269.27301835078964</v>
      </c>
      <c r="H482" s="9">
        <f t="shared" si="47"/>
        <v>304.78597635821188</v>
      </c>
      <c r="I482" s="9">
        <f t="shared" si="47"/>
        <v>195.54513632493232</v>
      </c>
      <c r="J482" s="9">
        <f t="shared" si="47"/>
        <v>32.789209329118975</v>
      </c>
      <c r="K482" s="9">
        <f t="shared" si="47"/>
        <v>1.7864273849020775</v>
      </c>
      <c r="L482" s="9">
        <f t="shared" si="46"/>
        <v>1079.1797677479549</v>
      </c>
      <c r="M482" s="2">
        <v>0</v>
      </c>
      <c r="N482" s="2"/>
      <c r="O482" s="2"/>
      <c r="P482" s="2"/>
      <c r="Q482" s="2"/>
      <c r="R482" s="2"/>
      <c r="S482" s="2"/>
    </row>
    <row r="483" spans="5:19" x14ac:dyDescent="0.3">
      <c r="E483" s="3">
        <f t="shared" si="45"/>
        <v>2227</v>
      </c>
      <c r="F483" s="4">
        <f>F482*SUM(economy!Z273:AB273)/SUM(economy!Z272:AB272)</f>
        <v>14769.202955616791</v>
      </c>
      <c r="G483" s="9">
        <f t="shared" si="47"/>
        <v>270.17786289104555</v>
      </c>
      <c r="H483" s="9">
        <f t="shared" si="47"/>
        <v>305.33956954778768</v>
      </c>
      <c r="I483" s="9">
        <f t="shared" si="47"/>
        <v>195.14771870664654</v>
      </c>
      <c r="J483" s="9">
        <f t="shared" si="47"/>
        <v>32.656150539000322</v>
      </c>
      <c r="K483" s="9">
        <f t="shared" si="47"/>
        <v>1.7795572420286987</v>
      </c>
      <c r="L483" s="9">
        <f t="shared" si="46"/>
        <v>1080.1008589265089</v>
      </c>
      <c r="M483" s="2">
        <v>0</v>
      </c>
      <c r="N483" s="2"/>
      <c r="O483" s="2"/>
      <c r="P483" s="2"/>
      <c r="Q483" s="2"/>
      <c r="R483" s="2"/>
      <c r="S483" s="2"/>
    </row>
    <row r="484" spans="5:19" x14ac:dyDescent="0.3">
      <c r="E484" s="3">
        <f t="shared" si="45"/>
        <v>2228</v>
      </c>
      <c r="F484" s="4">
        <f>F483*SUM(economy!Z274:AB274)/SUM(economy!Z273:AB273)</f>
        <v>14713.358052132226</v>
      </c>
      <c r="G484" s="9">
        <f t="shared" si="47"/>
        <v>271.07926964420528</v>
      </c>
      <c r="H484" s="9">
        <f t="shared" si="47"/>
        <v>305.88635088272184</v>
      </c>
      <c r="I484" s="9">
        <f t="shared" si="47"/>
        <v>194.74717322724268</v>
      </c>
      <c r="J484" s="9">
        <f t="shared" si="47"/>
        <v>32.52408185021244</v>
      </c>
      <c r="K484" s="9">
        <f t="shared" si="47"/>
        <v>1.772745838126915</v>
      </c>
      <c r="L484" s="9">
        <f t="shared" si="46"/>
        <v>1081.0096214425091</v>
      </c>
      <c r="M484" s="2">
        <v>0</v>
      </c>
      <c r="N484" s="2"/>
      <c r="O484" s="2"/>
      <c r="P484" s="2"/>
      <c r="Q484" s="2"/>
      <c r="R484" s="2"/>
      <c r="S484" s="2"/>
    </row>
    <row r="485" spans="5:19" x14ac:dyDescent="0.3">
      <c r="E485" s="3">
        <f t="shared" si="45"/>
        <v>2229</v>
      </c>
      <c r="F485" s="4">
        <f>F484*SUM(economy!Z275:AB275)/SUM(economy!Z274:AB274)</f>
        <v>14657.990774676662</v>
      </c>
      <c r="G485" s="9">
        <f t="shared" si="47"/>
        <v>271.97726802297393</v>
      </c>
      <c r="H485" s="9">
        <f t="shared" si="47"/>
        <v>306.42638435294577</v>
      </c>
      <c r="I485" s="9">
        <f t="shared" si="47"/>
        <v>194.34361427130403</v>
      </c>
      <c r="J485" s="9">
        <f t="shared" si="47"/>
        <v>32.393003264273531</v>
      </c>
      <c r="K485" s="9">
        <f t="shared" si="47"/>
        <v>1.7659926863701227</v>
      </c>
      <c r="L485" s="9">
        <f t="shared" si="46"/>
        <v>1081.9062625978675</v>
      </c>
      <c r="M485" s="2">
        <v>0</v>
      </c>
      <c r="N485" s="2"/>
      <c r="O485" s="2"/>
      <c r="P485" s="2"/>
      <c r="Q485" s="2"/>
      <c r="R485" s="2"/>
      <c r="S485" s="2"/>
    </row>
    <row r="486" spans="5:19" x14ac:dyDescent="0.3">
      <c r="E486" s="3">
        <f t="shared" si="45"/>
        <v>2230</v>
      </c>
      <c r="F486" s="4">
        <f>F485*SUM(economy!Z276:AB276)/SUM(economy!Z275:AB275)</f>
        <v>14603.096768084932</v>
      </c>
      <c r="G486" s="9">
        <f t="shared" si="47"/>
        <v>272.87188717823591</v>
      </c>
      <c r="H486" s="9">
        <f t="shared" si="47"/>
        <v>306.9597333695516</v>
      </c>
      <c r="I486" s="9">
        <f t="shared" si="47"/>
        <v>193.93715404359179</v>
      </c>
      <c r="J486" s="9">
        <f t="shared" si="47"/>
        <v>32.262914279113652</v>
      </c>
      <c r="K486" s="9">
        <f t="shared" si="47"/>
        <v>1.7592972900824917</v>
      </c>
      <c r="L486" s="9">
        <f t="shared" si="46"/>
        <v>1082.7909861605754</v>
      </c>
      <c r="M486" s="2">
        <v>0</v>
      </c>
      <c r="N486" s="2"/>
      <c r="O486" s="2"/>
      <c r="P486" s="2"/>
      <c r="Q486" s="2"/>
      <c r="R486" s="2"/>
      <c r="S486" s="2"/>
    </row>
    <row r="487" spans="5:19" x14ac:dyDescent="0.3">
      <c r="E487" s="3">
        <f t="shared" si="45"/>
        <v>2231</v>
      </c>
      <c r="F487" s="4">
        <f>F486*SUM(economy!Z277:AB277)/SUM(economy!Z276:AB276)</f>
        <v>14548.671617992746</v>
      </c>
      <c r="G487" s="9">
        <f t="shared" ref="G487:K502" si="48">G486*(1-G$5)+G$4*$F486*$L$4/1000</f>
        <v>273.76315599506739</v>
      </c>
      <c r="H487" s="9">
        <f t="shared" si="48"/>
        <v>307.48646076024971</v>
      </c>
      <c r="I487" s="9">
        <f t="shared" si="48"/>
        <v>193.52790258848862</v>
      </c>
      <c r="J487" s="9">
        <f t="shared" si="48"/>
        <v>32.133813910174908</v>
      </c>
      <c r="K487" s="9">
        <f t="shared" si="48"/>
        <v>1.7526591435470547</v>
      </c>
      <c r="L487" s="9">
        <f t="shared" si="46"/>
        <v>1083.6639923975276</v>
      </c>
      <c r="M487" s="2">
        <v>0</v>
      </c>
      <c r="N487" s="2"/>
      <c r="O487" s="2"/>
      <c r="P487" s="2"/>
      <c r="Q487" s="2"/>
      <c r="R487" s="2"/>
      <c r="S487" s="2"/>
    </row>
    <row r="488" spans="5:19" x14ac:dyDescent="0.3">
      <c r="E488" s="3">
        <f t="shared" si="45"/>
        <v>2232</v>
      </c>
      <c r="F488" s="4">
        <f>F487*SUM(economy!Z278:AB278)/SUM(economy!Z277:AB277)</f>
        <v>14494.710856733916</v>
      </c>
      <c r="G488" s="9">
        <f t="shared" si="48"/>
        <v>274.6511030891233</v>
      </c>
      <c r="H488" s="9">
        <f t="shared" si="48"/>
        <v>308.00662876541548</v>
      </c>
      <c r="I488" s="9">
        <f t="shared" si="48"/>
        <v>193.1159678101028</v>
      </c>
      <c r="J488" s="9">
        <f t="shared" si="48"/>
        <v>32.005700711026236</v>
      </c>
      <c r="K488" s="9">
        <f t="shared" si="48"/>
        <v>1.7460777327838166</v>
      </c>
      <c r="L488" s="9">
        <f t="shared" si="46"/>
        <v>1084.5254781084516</v>
      </c>
      <c r="M488" s="2">
        <v>0</v>
      </c>
      <c r="N488" s="2"/>
      <c r="O488" s="2"/>
      <c r="P488" s="2"/>
      <c r="Q488" s="2"/>
      <c r="R488" s="2"/>
      <c r="S488" s="2"/>
    </row>
    <row r="489" spans="5:19" x14ac:dyDescent="0.3">
      <c r="E489" s="3">
        <f t="shared" si="45"/>
        <v>2233</v>
      </c>
      <c r="F489" s="4">
        <f>F488*SUM(economy!Z279:AB279)/SUM(economy!Z278:AB278)</f>
        <v>14441.209969005704</v>
      </c>
      <c r="G489" s="9">
        <f t="shared" si="48"/>
        <v>275.53575680338406</v>
      </c>
      <c r="H489" s="9">
        <f t="shared" si="48"/>
        <v>308.52029903469997</v>
      </c>
      <c r="I489" s="9">
        <f t="shared" si="48"/>
        <v>192.7014554929886</v>
      </c>
      <c r="J489" s="9">
        <f t="shared" si="48"/>
        <v>31.878572793492658</v>
      </c>
      <c r="K489" s="9">
        <f t="shared" si="48"/>
        <v>1.7395525362985658</v>
      </c>
      <c r="L489" s="9">
        <f t="shared" si="46"/>
        <v>1085.3756366608641</v>
      </c>
      <c r="M489" s="2">
        <v>0</v>
      </c>
      <c r="N489" s="2"/>
      <c r="O489" s="2"/>
      <c r="P489" s="2"/>
      <c r="Q489" s="2"/>
      <c r="R489" s="2"/>
      <c r="S489" s="2"/>
    </row>
    <row r="490" spans="5:19" x14ac:dyDescent="0.3">
      <c r="E490" s="3">
        <f t="shared" si="45"/>
        <v>2234</v>
      </c>
      <c r="F490" s="4">
        <f>F489*SUM(economy!Z280:AB280)/SUM(economy!Z279:AB279)</f>
        <v>14388.164397308685</v>
      </c>
      <c r="G490" s="9">
        <f t="shared" si="48"/>
        <v>276.41714520524823</v>
      </c>
      <c r="H490" s="9">
        <f t="shared" si="48"/>
        <v>309.02753262418207</v>
      </c>
      <c r="I490" s="9">
        <f t="shared" si="48"/>
        <v>192.2844693234394</v>
      </c>
      <c r="J490" s="9">
        <f t="shared" si="48"/>
        <v>31.752427847299597</v>
      </c>
      <c r="K490" s="9">
        <f t="shared" si="48"/>
        <v>1.733083025803029</v>
      </c>
      <c r="L490" s="9">
        <f t="shared" si="46"/>
        <v>1086.2146580259723</v>
      </c>
      <c r="M490" s="2">
        <v>0</v>
      </c>
      <c r="N490" s="2"/>
      <c r="O490" s="2"/>
      <c r="P490" s="2"/>
      <c r="Q490" s="2"/>
      <c r="R490" s="2"/>
      <c r="S490" s="2"/>
    </row>
    <row r="491" spans="5:19" x14ac:dyDescent="0.3">
      <c r="E491" s="3">
        <f t="shared" si="45"/>
        <v>2235</v>
      </c>
      <c r="F491" s="4">
        <f>F490*SUM(economy!Z281:AB281)/SUM(economy!Z280:AB280)</f>
        <v>14335.569547166446</v>
      </c>
      <c r="G491" s="9">
        <f t="shared" si="48"/>
        <v>277.29529608395723</v>
      </c>
      <c r="H491" s="9">
        <f t="shared" si="48"/>
        <v>309.52838999403929</v>
      </c>
      <c r="I491" s="9">
        <f t="shared" si="48"/>
        <v>191.86511091131263</v>
      </c>
      <c r="J491" s="9">
        <f t="shared" si="48"/>
        <v>31.627263159233411</v>
      </c>
      <c r="K491" s="9">
        <f t="shared" si="48"/>
        <v>1.7266686669070634</v>
      </c>
      <c r="L491" s="9">
        <f t="shared" si="46"/>
        <v>1087.0427288154497</v>
      </c>
      <c r="M491" s="2">
        <v>0</v>
      </c>
      <c r="N491" s="2"/>
      <c r="O491" s="2"/>
      <c r="P491" s="2"/>
      <c r="Q491" s="2"/>
      <c r="R491" s="2"/>
      <c r="S491" s="2"/>
    </row>
    <row r="492" spans="5:19" x14ac:dyDescent="0.3">
      <c r="E492" s="3">
        <f t="shared" si="45"/>
        <v>2236</v>
      </c>
      <c r="F492" s="4">
        <f>F491*SUM(economy!Z282:AB282)/SUM(economy!Z281:AB281)</f>
        <v>14283.420792130368</v>
      </c>
      <c r="G492" s="9">
        <f t="shared" si="48"/>
        <v>278.1702369483383</v>
      </c>
      <c r="H492" s="9">
        <f t="shared" si="48"/>
        <v>310.02293100671523</v>
      </c>
      <c r="I492" s="9">
        <f t="shared" si="48"/>
        <v>191.44347981234563</v>
      </c>
      <c r="J492" s="9">
        <f t="shared" si="48"/>
        <v>31.503075631820046</v>
      </c>
      <c r="K492" s="9">
        <f t="shared" si="48"/>
        <v>1.7203089197835444</v>
      </c>
      <c r="L492" s="9">
        <f t="shared" si="46"/>
        <v>1087.8600323190026</v>
      </c>
      <c r="M492" s="2">
        <v>0</v>
      </c>
      <c r="N492" s="2"/>
      <c r="O492" s="2"/>
      <c r="P492" s="2"/>
      <c r="Q492" s="2"/>
      <c r="R492" s="2"/>
      <c r="S492" s="2"/>
    </row>
    <row r="493" spans="5:19" x14ac:dyDescent="0.3">
      <c r="E493" s="3">
        <f t="shared" si="45"/>
        <v>2237</v>
      </c>
      <c r="F493" s="4">
        <f>F492*SUM(economy!Z283:AB283)/SUM(economy!Z282:AB282)</f>
        <v>14231.713478575975</v>
      </c>
      <c r="G493" s="9">
        <f t="shared" si="48"/>
        <v>279.04199502485329</v>
      </c>
      <c r="H493" s="9">
        <f t="shared" si="48"/>
        <v>310.51121492556177</v>
      </c>
      <c r="I493" s="9">
        <f t="shared" si="48"/>
        <v>191.01967355092401</v>
      </c>
      <c r="J493" s="9">
        <f t="shared" si="48"/>
        <v>31.37986180152399</v>
      </c>
      <c r="K493" s="9">
        <f t="shared" si="48"/>
        <v>1.7140032398066094</v>
      </c>
      <c r="L493" s="9">
        <f t="shared" si="46"/>
        <v>1088.6667485426697</v>
      </c>
      <c r="M493" s="2">
        <v>0</v>
      </c>
      <c r="N493" s="2"/>
      <c r="O493" s="2"/>
      <c r="P493" s="2"/>
      <c r="Q493" s="2"/>
      <c r="R493" s="2"/>
      <c r="S493" s="2"/>
    </row>
    <row r="494" spans="5:19" x14ac:dyDescent="0.3">
      <c r="E494" s="3">
        <f t="shared" si="45"/>
        <v>2238</v>
      </c>
      <c r="F494" s="4">
        <f>F493*SUM(economy!Z284:AB284)/SUM(economy!Z283:AB283)</f>
        <v>14180.442930295156</v>
      </c>
      <c r="G494" s="9">
        <f t="shared" si="48"/>
        <v>279.9105972559401</v>
      </c>
      <c r="H494" s="9">
        <f t="shared" si="48"/>
        <v>310.99330041393557</v>
      </c>
      <c r="I494" s="9">
        <f t="shared" si="48"/>
        <v>190.5937876432649</v>
      </c>
      <c r="J494" s="9">
        <f t="shared" si="48"/>
        <v>31.257617856470571</v>
      </c>
      <c r="K494" s="9">
        <f t="shared" si="48"/>
        <v>1.7077510781639527</v>
      </c>
      <c r="L494" s="9">
        <f t="shared" si="46"/>
        <v>1089.4630542477753</v>
      </c>
      <c r="M494" s="2">
        <v>0</v>
      </c>
      <c r="N494" s="2"/>
      <c r="O494" s="2"/>
      <c r="P494" s="2"/>
      <c r="Q494" s="2"/>
      <c r="R494" s="2"/>
      <c r="S494" s="2"/>
    </row>
    <row r="495" spans="5:19" x14ac:dyDescent="0.3">
      <c r="E495" s="3">
        <f t="shared" si="45"/>
        <v>2239</v>
      </c>
      <c r="F495" s="4">
        <f>F494*SUM(economy!Z285:AB285)/SUM(economy!Z284:AB284)</f>
        <v>14129.604452891004</v>
      </c>
      <c r="G495" s="9">
        <f t="shared" si="48"/>
        <v>280.77607029863418</v>
      </c>
      <c r="H495" s="9">
        <f t="shared" si="48"/>
        <v>311.46924553472797</v>
      </c>
      <c r="I495" s="9">
        <f t="shared" si="48"/>
        <v>190.16591562097909</v>
      </c>
      <c r="J495" s="9">
        <f t="shared" si="48"/>
        <v>31.136339653694819</v>
      </c>
      <c r="K495" s="9">
        <f t="shared" si="48"/>
        <v>1.7015518824437974</v>
      </c>
      <c r="L495" s="9">
        <f t="shared" si="46"/>
        <v>1090.2491229904799</v>
      </c>
      <c r="M495" s="2">
        <v>0</v>
      </c>
      <c r="N495" s="2"/>
      <c r="O495" s="2"/>
      <c r="P495" s="2"/>
      <c r="Q495" s="2"/>
      <c r="R495" s="2"/>
      <c r="S495" s="2"/>
    </row>
    <row r="496" spans="5:19" x14ac:dyDescent="0.3">
      <c r="E496" s="3">
        <f t="shared" si="45"/>
        <v>2240</v>
      </c>
      <c r="F496" s="4">
        <f>F495*SUM(economy!Z286:AB286)/SUM(economy!Z285:AB285)</f>
        <v>14079.193337979686</v>
      </c>
      <c r="G496" s="9">
        <f t="shared" si="48"/>
        <v>281.63844052345854</v>
      </c>
      <c r="H496" s="9">
        <f t="shared" si="48"/>
        <v>311.93910775030906</v>
      </c>
      <c r="I496" s="9">
        <f t="shared" si="48"/>
        <v>189.73614905497692</v>
      </c>
      <c r="J496" s="9">
        <f t="shared" si="48"/>
        <v>31.016022735920778</v>
      </c>
      <c r="K496" s="9">
        <f t="shared" si="48"/>
        <v>1.6954050971972434</v>
      </c>
      <c r="L496" s="9">
        <f t="shared" si="46"/>
        <v>1091.0251251618627</v>
      </c>
      <c r="M496" s="2">
        <v>0</v>
      </c>
      <c r="N496" s="2"/>
      <c r="O496" s="2"/>
      <c r="P496" s="2"/>
      <c r="Q496" s="2"/>
      <c r="R496" s="2"/>
      <c r="S496" s="2"/>
    </row>
    <row r="497" spans="5:19" x14ac:dyDescent="0.3">
      <c r="E497" s="3">
        <f t="shared" si="45"/>
        <v>2241</v>
      </c>
      <c r="F497" s="4">
        <f>F496*SUM(economy!Z287:AB287)/SUM(economy!Z286:AB286)</f>
        <v>14029.204867205448</v>
      </c>
      <c r="G497" s="9">
        <f t="shared" si="48"/>
        <v>282.49773401356998</v>
      </c>
      <c r="H497" s="9">
        <f t="shared" si="48"/>
        <v>312.40294392286671</v>
      </c>
      <c r="I497" s="9">
        <f t="shared" si="48"/>
        <v>189.30457757968475</v>
      </c>
      <c r="J497" s="9">
        <f t="shared" si="48"/>
        <v>30.896662347875434</v>
      </c>
      <c r="K497" s="9">
        <f t="shared" si="48"/>
        <v>1.689310164476618</v>
      </c>
      <c r="L497" s="9">
        <f t="shared" si="46"/>
        <v>1091.7912280284736</v>
      </c>
      <c r="M497" s="2">
        <v>0</v>
      </c>
      <c r="N497" s="2"/>
      <c r="O497" s="2"/>
      <c r="P497" s="2"/>
      <c r="Q497" s="2"/>
      <c r="R497" s="2"/>
      <c r="S497" s="2"/>
    </row>
    <row r="498" spans="5:19" x14ac:dyDescent="0.3">
      <c r="E498" s="3">
        <f t="shared" si="45"/>
        <v>2242</v>
      </c>
      <c r="F498" s="4">
        <f>F497*SUM(economy!Z288:AB288)/SUM(economy!Z287:AB287)</f>
        <v>13979.634316073607</v>
      </c>
      <c r="G498" s="9">
        <f t="shared" si="48"/>
        <v>283.35397656415057</v>
      </c>
      <c r="H498" s="9">
        <f t="shared" si="48"/>
        <v>312.86081031512083</v>
      </c>
      <c r="I498" s="9">
        <f t="shared" si="48"/>
        <v>188.87128891753949</v>
      </c>
      <c r="J498" s="9">
        <f t="shared" si="48"/>
        <v>30.778253452141961</v>
      </c>
      <c r="K498" s="9">
        <f t="shared" si="48"/>
        <v>1.6832665243505023</v>
      </c>
      <c r="L498" s="9">
        <f t="shared" si="46"/>
        <v>1092.5475957733033</v>
      </c>
      <c r="M498" s="2">
        <v>0</v>
      </c>
      <c r="N498" s="2"/>
      <c r="O498" s="2"/>
      <c r="P498" s="2"/>
      <c r="Q498" s="2"/>
      <c r="R498" s="2"/>
      <c r="S498" s="2"/>
    </row>
    <row r="499" spans="5:19" x14ac:dyDescent="0.3">
      <c r="E499" s="3">
        <f t="shared" si="45"/>
        <v>2243</v>
      </c>
      <c r="F499" s="4">
        <f>F498*SUM(economy!Z289:AB289)/SUM(economy!Z288:AB288)</f>
        <v>13930.476957607123</v>
      </c>
      <c r="G499" s="9">
        <f t="shared" si="48"/>
        <v>284.20719368203299</v>
      </c>
      <c r="H499" s="9">
        <f t="shared" si="48"/>
        <v>313.31276259139651</v>
      </c>
      <c r="I499" s="9">
        <f t="shared" si="48"/>
        <v>188.43636890373028</v>
      </c>
      <c r="J499" s="9">
        <f t="shared" si="48"/>
        <v>30.660790744557147</v>
      </c>
      <c r="K499" s="9">
        <f t="shared" si="48"/>
        <v>1.6772736153960608</v>
      </c>
      <c r="L499" s="9">
        <f t="shared" si="46"/>
        <v>1093.2943895371129</v>
      </c>
      <c r="M499" s="2">
        <v>0</v>
      </c>
      <c r="N499" s="2"/>
      <c r="O499" s="2"/>
      <c r="P499" s="2"/>
      <c r="Q499" s="2"/>
      <c r="R499" s="2"/>
      <c r="S499" s="2"/>
    </row>
    <row r="500" spans="5:19" x14ac:dyDescent="0.3">
      <c r="E500" s="3">
        <f t="shared" si="45"/>
        <v>2244</v>
      </c>
      <c r="F500" s="4">
        <f>F499*SUM(economy!Z290:AB290)/SUM(economy!Z289:AB289)</f>
        <v>13881.728065831798</v>
      </c>
      <c r="G500" s="9">
        <f t="shared" si="48"/>
        <v>285.05741058554889</v>
      </c>
      <c r="H500" s="9">
        <f t="shared" si="48"/>
        <v>313.75885581903708</v>
      </c>
      <c r="I500" s="9">
        <f t="shared" si="48"/>
        <v>187.99990151115733</v>
      </c>
      <c r="J500" s="9">
        <f t="shared" si="48"/>
        <v>30.544268669158448</v>
      </c>
      <c r="K500" s="9">
        <f t="shared" si="48"/>
        <v>1.6713308751693263</v>
      </c>
      <c r="L500" s="9">
        <f t="shared" si="46"/>
        <v>1094.031767460071</v>
      </c>
      <c r="M500" s="2">
        <v>0</v>
      </c>
      <c r="N500" s="2"/>
      <c r="O500" s="2"/>
      <c r="P500" s="2"/>
      <c r="Q500" s="2"/>
      <c r="R500" s="2"/>
      <c r="S500" s="2"/>
    </row>
    <row r="501" spans="5:19" x14ac:dyDescent="0.3">
      <c r="E501" s="3">
        <f t="shared" si="45"/>
        <v>2245</v>
      </c>
      <c r="F501" s="4">
        <f>F500*SUM(economy!Z291:AB291)/SUM(economy!Z290:AB290)</f>
        <v>13833.382919095187</v>
      </c>
      <c r="G501" s="9">
        <f t="shared" si="48"/>
        <v>285.90465220459026</v>
      </c>
      <c r="H501" s="9">
        <f t="shared" si="48"/>
        <v>314.19914447014037</v>
      </c>
      <c r="I501" s="9">
        <f t="shared" si="48"/>
        <v>187.56196887557925</v>
      </c>
      <c r="J501" s="9">
        <f t="shared" si="48"/>
        <v>30.428681432686187</v>
      </c>
      <c r="K501" s="9">
        <f t="shared" si="48"/>
        <v>1.6654377406540655</v>
      </c>
      <c r="L501" s="9">
        <f t="shared" si="46"/>
        <v>1094.75988472365</v>
      </c>
      <c r="M501" s="2">
        <v>0</v>
      </c>
      <c r="N501" s="2"/>
      <c r="O501" s="2"/>
      <c r="P501" s="2"/>
      <c r="Q501" s="2"/>
      <c r="R501" s="2"/>
      <c r="S501" s="2"/>
    </row>
    <row r="502" spans="5:19" x14ac:dyDescent="0.3">
      <c r="E502" s="3">
        <f t="shared" si="45"/>
        <v>2246</v>
      </c>
      <c r="F502" s="4">
        <f>F501*SUM(economy!Z292:AB292)/SUM(economy!Z291:AB291)</f>
        <v>13785.436803224344</v>
      </c>
      <c r="G502" s="9">
        <f t="shared" si="48"/>
        <v>286.74894318087308</v>
      </c>
      <c r="H502" s="9">
        <f t="shared" si="48"/>
        <v>314.63368242360224</v>
      </c>
      <c r="I502" s="9">
        <f t="shared" si="48"/>
        <v>187.12265132092179</v>
      </c>
      <c r="J502" s="9">
        <f t="shared" si="48"/>
        <v>30.314023018646836</v>
      </c>
      <c r="K502" s="9">
        <f t="shared" si="48"/>
        <v>1.6595936486898473</v>
      </c>
      <c r="L502" s="9">
        <f t="shared" si="46"/>
        <v>1095.4788935927338</v>
      </c>
      <c r="M502" s="2">
        <v>0</v>
      </c>
      <c r="N502" s="2"/>
      <c r="O502" s="2"/>
      <c r="P502" s="2"/>
      <c r="Q502" s="2"/>
      <c r="R502" s="2"/>
      <c r="S502" s="2"/>
    </row>
    <row r="503" spans="5:19" x14ac:dyDescent="0.3">
      <c r="E503" s="3">
        <f t="shared" si="45"/>
        <v>2247</v>
      </c>
      <c r="F503" s="4">
        <f>F502*SUM(economy!Z293:AB293)/SUM(economy!Z292:AB292)</f>
        <v>13737.885014527428</v>
      </c>
      <c r="G503" s="9">
        <f t="shared" ref="G503:K518" si="49">G502*(1-G$5)+G$4*$F502*$L$4/1000</f>
        <v>287.59030786839384</v>
      </c>
      <c r="H503" s="9">
        <f t="shared" si="49"/>
        <v>315.06252296745089</v>
      </c>
      <c r="I503" s="9">
        <f t="shared" si="49"/>
        <v>186.68202738472081</v>
      </c>
      <c r="J503" s="9">
        <f t="shared" si="49"/>
        <v>30.200287200943542</v>
      </c>
      <c r="K503" s="9">
        <f t="shared" si="49"/>
        <v>1.6537980363799298</v>
      </c>
      <c r="L503" s="9">
        <f t="shared" si="46"/>
        <v>1096.1889434578891</v>
      </c>
      <c r="M503" s="2">
        <v>0</v>
      </c>
      <c r="N503" s="2"/>
      <c r="O503" s="2"/>
      <c r="P503" s="2"/>
      <c r="Q503" s="2"/>
      <c r="R503" s="2"/>
      <c r="S503" s="2"/>
    </row>
    <row r="504" spans="5:19" x14ac:dyDescent="0.3">
      <c r="E504" s="3">
        <f t="shared" si="45"/>
        <v>2248</v>
      </c>
      <c r="F504" s="4">
        <f>F503*SUM(economy!Z294:AB294)/SUM(economy!Z293:AB293)</f>
        <v>13690.722862643926</v>
      </c>
      <c r="G504" s="9">
        <f t="shared" si="49"/>
        <v>288.42877033406921</v>
      </c>
      <c r="H504" s="9">
        <f t="shared" si="49"/>
        <v>315.48571880145613</v>
      </c>
      <c r="I504" s="9">
        <f t="shared" si="49"/>
        <v>186.24017384367519</v>
      </c>
      <c r="J504" s="9">
        <f t="shared" si="49"/>
        <v>30.087467557080284</v>
      </c>
      <c r="K504" s="9">
        <f t="shared" si="49"/>
        <v>1.6480503414795789</v>
      </c>
      <c r="L504" s="9">
        <f t="shared" si="46"/>
        <v>1096.8901808777605</v>
      </c>
      <c r="M504" s="2">
        <v>0</v>
      </c>
      <c r="N504" s="2"/>
      <c r="O504" s="2"/>
      <c r="P504" s="2"/>
      <c r="Q504" s="2"/>
      <c r="R504" s="2"/>
      <c r="S504" s="2"/>
    </row>
    <row r="505" spans="5:19" x14ac:dyDescent="0.3">
      <c r="E505" s="3">
        <f t="shared" si="45"/>
        <v>2249</v>
      </c>
      <c r="F505" s="4">
        <f>F504*SUM(economy!Z295:AB295)/SUM(economy!Z294:AB294)</f>
        <v>13643.94567324825</v>
      </c>
      <c r="G505" s="9">
        <f t="shared" si="49"/>
        <v>289.26435435854984</v>
      </c>
      <c r="H505" s="9">
        <f t="shared" si="49"/>
        <v>315.90332203999981</v>
      </c>
      <c r="I505" s="9">
        <f t="shared" si="49"/>
        <v>185.79716573928451</v>
      </c>
      <c r="J505" s="9">
        <f t="shared" si="49"/>
        <v>29.975557480946254</v>
      </c>
      <c r="K505" s="9">
        <f t="shared" si="49"/>
        <v>1.6423500027654052</v>
      </c>
      <c r="L505" s="9">
        <f t="shared" si="46"/>
        <v>1097.5827496215459</v>
      </c>
      <c r="M505" s="2">
        <v>0</v>
      </c>
      <c r="N505" s="2"/>
      <c r="O505" s="2"/>
      <c r="P505" s="2"/>
      <c r="Q505" s="2"/>
      <c r="R505" s="2"/>
      <c r="S505" s="2"/>
    </row>
    <row r="506" spans="5:19" x14ac:dyDescent="0.3">
      <c r="E506" s="3">
        <f t="shared" si="45"/>
        <v>2250</v>
      </c>
      <c r="F506" s="4">
        <f>F505*SUM(economy!Z296:AB296)/SUM(economy!Z295:AB295)</f>
        <v>13597.548790611809</v>
      </c>
      <c r="G506" s="9">
        <f t="shared" si="49"/>
        <v>290.09708343719882</v>
      </c>
      <c r="H506" s="9">
        <f t="shared" si="49"/>
        <v>316.31538421519173</v>
      </c>
      <c r="I506" s="9">
        <f t="shared" si="49"/>
        <v>185.35307640354904</v>
      </c>
      <c r="J506" s="9">
        <f t="shared" si="49"/>
        <v>29.864550195187224</v>
      </c>
      <c r="K506" s="9">
        <f t="shared" si="49"/>
        <v>1.6366964603863114</v>
      </c>
      <c r="L506" s="9">
        <f t="shared" si="46"/>
        <v>1098.2667907115133</v>
      </c>
      <c r="M506" s="2">
        <v>0</v>
      </c>
      <c r="N506" s="2"/>
      <c r="O506" s="2"/>
      <c r="P506" s="2"/>
      <c r="Q506" s="2"/>
      <c r="R506" s="2"/>
      <c r="S506" s="2"/>
    </row>
    <row r="507" spans="5:19" x14ac:dyDescent="0.3">
      <c r="E507" s="3">
        <f t="shared" si="45"/>
        <v>2251</v>
      </c>
      <c r="F507" s="4">
        <f>F506*SUM(economy!Z297:AB297)/SUM(economy!Z296:AB296)</f>
        <v>13551.527580027514</v>
      </c>
      <c r="G507" s="9">
        <f t="shared" si="49"/>
        <v>290.92698078122675</v>
      </c>
      <c r="H507" s="9">
        <f t="shared" si="49"/>
        <v>316.72195628021774</v>
      </c>
      <c r="I507" s="9">
        <f t="shared" si="49"/>
        <v>184.90797748470959</v>
      </c>
      <c r="J507" s="9">
        <f t="shared" si="49"/>
        <v>29.754438763170882</v>
      </c>
      <c r="K507" s="9">
        <f t="shared" si="49"/>
        <v>1.6310891561966345</v>
      </c>
      <c r="L507" s="9">
        <f t="shared" si="46"/>
        <v>1098.9424424655217</v>
      </c>
      <c r="M507" s="2">
        <v>0</v>
      </c>
      <c r="N507" s="2"/>
      <c r="O507" s="2"/>
      <c r="P507" s="2"/>
      <c r="Q507" s="2"/>
      <c r="R507" s="2"/>
      <c r="S507" s="2"/>
    </row>
    <row r="508" spans="5:19" x14ac:dyDescent="0.3">
      <c r="E508" s="3">
        <f t="shared" si="45"/>
        <v>2252</v>
      </c>
      <c r="F508" s="4">
        <f>F507*SUM(economy!Z298:AB298)/SUM(economy!Z297:AB297)</f>
        <v>13505.877430102002</v>
      </c>
      <c r="G508" s="9">
        <f t="shared" si="49"/>
        <v>291.75406931897493</v>
      </c>
      <c r="H508" s="9">
        <f t="shared" si="49"/>
        <v>317.12308861290614</v>
      </c>
      <c r="I508" s="9">
        <f t="shared" si="49"/>
        <v>184.46193897300614</v>
      </c>
      <c r="J508" s="9">
        <f t="shared" si="49"/>
        <v>29.645216100553206</v>
      </c>
      <c r="K508" s="9">
        <f t="shared" si="49"/>
        <v>1.625527534072035</v>
      </c>
      <c r="L508" s="9">
        <f t="shared" si="46"/>
        <v>1099.6098405395123</v>
      </c>
      <c r="M508" s="2">
        <v>0</v>
      </c>
      <c r="N508" s="2"/>
      <c r="O508" s="2"/>
      <c r="P508" s="2"/>
      <c r="Q508" s="2"/>
      <c r="R508" s="2"/>
      <c r="S508" s="2"/>
    </row>
    <row r="509" spans="5:19" x14ac:dyDescent="0.3">
      <c r="E509" s="3">
        <f t="shared" si="45"/>
        <v>2253</v>
      </c>
      <c r="F509" s="4">
        <f>F508*SUM(economy!Z299:AB299)/SUM(economy!Z298:AB298)</f>
        <v>13460.593754919435</v>
      </c>
      <c r="G509" s="9">
        <f t="shared" si="49"/>
        <v>292.57837169733796</v>
      </c>
      <c r="H509" s="9">
        <f t="shared" si="49"/>
        <v>317.51883101949966</v>
      </c>
      <c r="I509" s="9">
        <f t="shared" si="49"/>
        <v>184.01502922643505</v>
      </c>
      <c r="J509" s="9">
        <f t="shared" si="49"/>
        <v>29.536874986453132</v>
      </c>
      <c r="K509" s="9">
        <f t="shared" si="49"/>
        <v>1.62001104020871</v>
      </c>
      <c r="L509" s="9">
        <f t="shared" si="46"/>
        <v>1100.2691179699345</v>
      </c>
      <c r="M509" s="2">
        <v>0</v>
      </c>
      <c r="N509" s="2"/>
      <c r="O509" s="2"/>
      <c r="P509" s="2"/>
      <c r="Q509" s="2"/>
      <c r="R509" s="2"/>
      <c r="S509" s="2"/>
    </row>
    <row r="510" spans="5:19" x14ac:dyDescent="0.3">
      <c r="E510" s="3">
        <f t="shared" si="45"/>
        <v>2254</v>
      </c>
      <c r="F510" s="4">
        <f>F509*SUM(economy!Z300:AB300)/SUM(economy!Z299:AB299)</f>
        <v>13415.671996081508</v>
      </c>
      <c r="G510" s="9">
        <f t="shared" si="49"/>
        <v>293.39991028331895</v>
      </c>
      <c r="H510" s="9">
        <f t="shared" si="49"/>
        <v>317.90923273862006</v>
      </c>
      <c r="I510" s="9">
        <f t="shared" si="49"/>
        <v>183.56731499648569</v>
      </c>
      <c r="J510" s="9">
        <f t="shared" si="49"/>
        <v>29.429408074242787</v>
      </c>
      <c r="K510" s="9">
        <f t="shared" si="49"/>
        <v>1.6145391234064603</v>
      </c>
      <c r="L510" s="9">
        <f t="shared" si="46"/>
        <v>1100.920405216074</v>
      </c>
      <c r="M510" s="2">
        <v>0</v>
      </c>
      <c r="N510" s="2"/>
      <c r="O510" s="2"/>
      <c r="P510" s="2"/>
      <c r="Q510" s="2"/>
      <c r="R510" s="2"/>
      <c r="S510" s="2"/>
    </row>
    <row r="511" spans="5:19" x14ac:dyDescent="0.3">
      <c r="E511" s="3">
        <f t="shared" si="45"/>
        <v>2255</v>
      </c>
      <c r="F511" s="4">
        <f>F510*SUM(economy!Z301:AB301)/SUM(economy!Z300:AB300)</f>
        <v>13371.107624627957</v>
      </c>
      <c r="G511" s="9">
        <f t="shared" si="49"/>
        <v>294.21870716570891</v>
      </c>
      <c r="H511" s="9">
        <f t="shared" si="49"/>
        <v>318.29434244541369</v>
      </c>
      <c r="I511" s="9">
        <f t="shared" si="49"/>
        <v>183.11886145383804</v>
      </c>
      <c r="J511" s="9">
        <f t="shared" si="49"/>
        <v>29.322807901960783</v>
      </c>
      <c r="K511" s="9">
        <f t="shared" si="49"/>
        <v>1.6091112353361552</v>
      </c>
      <c r="L511" s="9">
        <f t="shared" si="46"/>
        <v>1101.5638302022576</v>
      </c>
      <c r="M511" s="2">
        <v>0</v>
      </c>
      <c r="N511" s="2"/>
      <c r="O511" s="2"/>
      <c r="P511" s="2"/>
      <c r="Q511" s="2"/>
      <c r="R511" s="2"/>
      <c r="S511" s="2"/>
    </row>
    <row r="512" spans="5:19" x14ac:dyDescent="0.3">
      <c r="E512" s="3">
        <f t="shared" si="45"/>
        <v>2256</v>
      </c>
      <c r="F512" s="4">
        <f>F511*SUM(economy!Z302:AB302)/SUM(economy!Z301:AB301)</f>
        <v>13326.896142841495</v>
      </c>
      <c r="G512" s="9">
        <f t="shared" si="49"/>
        <v>295.0347841568834</v>
      </c>
      <c r="H512" s="9">
        <f t="shared" si="49"/>
        <v>318.67420825586555</v>
      </c>
      <c r="I512" s="9">
        <f t="shared" si="49"/>
        <v>182.66973221400389</v>
      </c>
      <c r="J512" s="9">
        <f t="shared" si="49"/>
        <v>29.217066902356017</v>
      </c>
      <c r="K512" s="9">
        <f t="shared" si="49"/>
        <v>1.6037268307921226</v>
      </c>
      <c r="L512" s="9">
        <f t="shared" si="46"/>
        <v>1102.199518359901</v>
      </c>
      <c r="M512" s="2">
        <v>0</v>
      </c>
      <c r="N512" s="2"/>
      <c r="O512" s="2"/>
      <c r="P512" s="2"/>
      <c r="Q512" s="2"/>
      <c r="R512" s="2"/>
      <c r="S512" s="2"/>
    </row>
    <row r="513" spans="5:19" x14ac:dyDescent="0.3">
      <c r="E513" s="3">
        <f t="shared" si="45"/>
        <v>2257</v>
      </c>
      <c r="F513" s="4">
        <f>F512*SUM(economy!Z303:AB303)/SUM(economy!Z302:AB302)</f>
        <v>13283.033085941583</v>
      </c>
      <c r="G513" s="9">
        <f t="shared" si="49"/>
        <v>295.84816279470942</v>
      </c>
      <c r="H513" s="9">
        <f t="shared" si="49"/>
        <v>319.04887773127126</v>
      </c>
      <c r="I513" s="9">
        <f t="shared" si="49"/>
        <v>182.21998936289501</v>
      </c>
      <c r="J513" s="9">
        <f t="shared" si="49"/>
        <v>29.112177412569569</v>
      </c>
      <c r="K513" s="9">
        <f t="shared" si="49"/>
        <v>1.5983853679299713</v>
      </c>
      <c r="L513" s="9">
        <f t="shared" si="46"/>
        <v>1102.8275926693752</v>
      </c>
      <c r="M513" s="2">
        <v>0</v>
      </c>
      <c r="N513" s="2"/>
      <c r="O513" s="2"/>
      <c r="P513" s="2"/>
      <c r="Q513" s="2"/>
      <c r="R513" s="2"/>
      <c r="S513" s="2"/>
    </row>
    <row r="514" spans="5:19" x14ac:dyDescent="0.3">
      <c r="E514" s="3">
        <f t="shared" si="45"/>
        <v>2258</v>
      </c>
      <c r="F514" s="4">
        <f>F513*SUM(economy!Z304:AB304)/SUM(economy!Z303:AB303)</f>
        <v>13239.514023670708</v>
      </c>
      <c r="G514" s="9">
        <f t="shared" si="49"/>
        <v>296.65886434455564</v>
      </c>
      <c r="H514" s="9">
        <f t="shared" si="49"/>
        <v>319.41839788285574</v>
      </c>
      <c r="I514" s="9">
        <f t="shared" si="49"/>
        <v>181.76969348230276</v>
      </c>
      <c r="J514" s="9">
        <f t="shared" si="49"/>
        <v>29.008131683462274</v>
      </c>
      <c r="K514" s="9">
        <f t="shared" si="49"/>
        <v>1.593086308490355</v>
      </c>
      <c r="L514" s="9">
        <f t="shared" si="46"/>
        <v>1103.4481737016667</v>
      </c>
      <c r="M514" s="2">
        <v>0</v>
      </c>
      <c r="N514" s="2"/>
      <c r="O514" s="2"/>
      <c r="P514" s="2"/>
      <c r="Q514" s="2"/>
      <c r="R514" s="2"/>
      <c r="S514" s="2"/>
    </row>
    <row r="515" spans="5:19" x14ac:dyDescent="0.3">
      <c r="E515" s="3">
        <f t="shared" si="45"/>
        <v>2259</v>
      </c>
      <c r="F515" s="4">
        <f>F514*SUM(economy!Z305:AB305)/SUM(economy!Z304:AB304)</f>
        <v>13196.334561777277</v>
      </c>
      <c r="G515" s="9">
        <f t="shared" si="49"/>
        <v>297.46690980139937</v>
      </c>
      <c r="H515" s="9">
        <f t="shared" si="49"/>
        <v>319.78281517652789</v>
      </c>
      <c r="I515" s="9">
        <f t="shared" si="49"/>
        <v>181.3189036752737</v>
      </c>
      <c r="J515" s="9">
        <f t="shared" si="49"/>
        <v>28.904921888595652</v>
      </c>
      <c r="K515" s="9">
        <f t="shared" si="49"/>
        <v>1.5878291180091668</v>
      </c>
      <c r="L515" s="9">
        <f t="shared" si="46"/>
        <v>1104.0613796598059</v>
      </c>
      <c r="M515" s="2">
        <v>0</v>
      </c>
      <c r="N515" s="2"/>
      <c r="O515" s="2"/>
      <c r="P515" s="2"/>
      <c r="Q515" s="2"/>
      <c r="R515" s="2"/>
      <c r="S515" s="2"/>
    </row>
    <row r="516" spans="5:19" x14ac:dyDescent="0.3">
      <c r="E516" s="3">
        <f t="shared" si="45"/>
        <v>2260</v>
      </c>
      <c r="F516" s="4">
        <f>F515*SUM(economy!Z306:AB306)/SUM(economy!Z305:AB305)</f>
        <v>13153.490343398711</v>
      </c>
      <c r="G516" s="9">
        <f t="shared" si="49"/>
        <v>298.27231989202426</v>
      </c>
      <c r="H516" s="9">
        <f t="shared" si="49"/>
        <v>320.14217553776183</v>
      </c>
      <c r="I516" s="9">
        <f t="shared" si="49"/>
        <v>180.86767759136774</v>
      </c>
      <c r="J516" s="9">
        <f t="shared" si="49"/>
        <v>28.802540132873819</v>
      </c>
      <c r="K516" s="9">
        <f t="shared" si="49"/>
        <v>1.5826132660146475</v>
      </c>
      <c r="L516" s="9">
        <f t="shared" si="46"/>
        <v>1104.6673264200422</v>
      </c>
      <c r="M516" s="2">
        <v>0</v>
      </c>
      <c r="N516" s="2"/>
      <c r="O516" s="2"/>
      <c r="P516" s="2"/>
      <c r="Q516" s="2"/>
      <c r="R516" s="2"/>
      <c r="S516" s="2"/>
    </row>
    <row r="517" spans="5:19" x14ac:dyDescent="0.3">
      <c r="E517" s="3">
        <f t="shared" si="45"/>
        <v>2261</v>
      </c>
      <c r="F517" s="4">
        <f>F516*SUM(economy!Z307:AB307)/SUM(economy!Z306:AB306)</f>
        <v>13110.977050348718</v>
      </c>
      <c r="G517" s="9">
        <f t="shared" si="49"/>
        <v>299.07511507730209</v>
      </c>
      <c r="H517" s="9">
        <f t="shared" si="49"/>
        <v>320.49652435659419</v>
      </c>
      <c r="I517" s="9">
        <f t="shared" si="49"/>
        <v>180.41607145178469</v>
      </c>
      <c r="J517" s="9">
        <f t="shared" si="49"/>
        <v>28.700978460854053</v>
      </c>
      <c r="K517" s="9">
        <f t="shared" si="49"/>
        <v>1.5774382262118722</v>
      </c>
      <c r="L517" s="9">
        <f t="shared" si="46"/>
        <v>1105.2661275727469</v>
      </c>
      <c r="M517" s="2">
        <v>0</v>
      </c>
      <c r="N517" s="2"/>
      <c r="O517" s="2"/>
      <c r="P517" s="2"/>
      <c r="Q517" s="2"/>
      <c r="R517" s="2"/>
      <c r="S517" s="2"/>
    </row>
    <row r="518" spans="5:19" x14ac:dyDescent="0.3">
      <c r="E518" s="3">
        <f t="shared" si="45"/>
        <v>2262</v>
      </c>
      <c r="F518" s="4">
        <f>F517*SUM(economy!Z308:AB308)/SUM(economy!Z307:AB307)</f>
        <v>13068.790404312093</v>
      </c>
      <c r="G518" s="9">
        <f t="shared" si="49"/>
        <v>299.87531555455342</v>
      </c>
      <c r="H518" s="9">
        <f t="shared" si="49"/>
        <v>320.84590649272877</v>
      </c>
      <c r="I518" s="9">
        <f t="shared" si="49"/>
        <v>179.96414007434723</v>
      </c>
      <c r="J518" s="9">
        <f t="shared" si="49"/>
        <v>28.600228864733687</v>
      </c>
      <c r="K518" s="9">
        <f t="shared" si="49"/>
        <v>1.5723034766550825</v>
      </c>
      <c r="L518" s="9">
        <f t="shared" si="46"/>
        <v>1105.8578944630183</v>
      </c>
      <c r="M518" s="2">
        <v>0</v>
      </c>
      <c r="N518" s="2"/>
      <c r="O518" s="2"/>
      <c r="P518" s="2"/>
      <c r="Q518" s="2"/>
      <c r="R518" s="2"/>
      <c r="S518" s="2"/>
    </row>
    <row r="519" spans="5:19" x14ac:dyDescent="0.3">
      <c r="E519" s="3">
        <f t="shared" si="45"/>
        <v>2263</v>
      </c>
      <c r="F519" s="4">
        <f>F518*SUM(economy!Z309:AB309)/SUM(economy!Z308:AB308)</f>
        <v>13026.926167950645</v>
      </c>
      <c r="G519" s="9">
        <f t="shared" ref="G519:K534" si="50">G518*(1-G$5)+G$4*$F518*$L$4/1000</f>
        <v>300.67294125998092</v>
      </c>
      <c r="H519" s="9">
        <f t="shared" si="50"/>
        <v>321.19036628073923</v>
      </c>
      <c r="I519" s="9">
        <f t="shared" si="50"/>
        <v>179.5119368983278</v>
      </c>
      <c r="J519" s="9">
        <f t="shared" si="50"/>
        <v>28.500283292020967</v>
      </c>
      <c r="K519" s="9">
        <f t="shared" si="50"/>
        <v>1.567208499908304</v>
      </c>
      <c r="L519" s="9">
        <f t="shared" si="46"/>
        <v>1106.4427362309773</v>
      </c>
      <c r="M519" s="2">
        <v>0</v>
      </c>
      <c r="N519" s="2"/>
      <c r="O519" s="2"/>
      <c r="P519" s="2"/>
      <c r="Q519" s="2"/>
      <c r="R519" s="2"/>
      <c r="S519" s="2"/>
    </row>
    <row r="520" spans="5:19" x14ac:dyDescent="0.3">
      <c r="E520" s="3">
        <f t="shared" si="45"/>
        <v>2264</v>
      </c>
      <c r="F520" s="4">
        <f>F519*SUM(economy!Z310:AB310)/SUM(economy!Z309:AB309)</f>
        <v>12985.380145923666</v>
      </c>
      <c r="G520" s="9">
        <f t="shared" si="50"/>
        <v>301.4680118711704</v>
      </c>
      <c r="H520" s="9">
        <f t="shared" si="50"/>
        <v>321.52994753536137</v>
      </c>
      <c r="I520" s="9">
        <f t="shared" si="50"/>
        <v>179.05951400910874</v>
      </c>
      <c r="J520" s="9">
        <f t="shared" si="50"/>
        <v>28.401133652897521</v>
      </c>
      <c r="K520" s="9">
        <f t="shared" si="50"/>
        <v>1.5621527831946889</v>
      </c>
      <c r="L520" s="9">
        <f t="shared" si="46"/>
        <v>1107.0207598517327</v>
      </c>
      <c r="M520" s="2">
        <v>0</v>
      </c>
      <c r="N520" s="2"/>
      <c r="O520" s="2"/>
      <c r="P520" s="2"/>
      <c r="Q520" s="2"/>
      <c r="R520" s="2"/>
      <c r="S520" s="2"/>
    </row>
    <row r="521" spans="5:19" x14ac:dyDescent="0.3">
      <c r="E521" s="3">
        <f t="shared" si="45"/>
        <v>2265</v>
      </c>
      <c r="F521" s="4">
        <f>F520*SUM(economy!Z311:AB311)/SUM(economy!Z310:AB310)</f>
        <v>12944.148185826434</v>
      </c>
      <c r="G521" s="9">
        <f t="shared" si="50"/>
        <v>302.26054680965399</v>
      </c>
      <c r="H521" s="9">
        <f t="shared" si="50"/>
        <v>321.8646935568666</v>
      </c>
      <c r="I521" s="9">
        <f t="shared" si="50"/>
        <v>178.60692216266426</v>
      </c>
      <c r="J521" s="9">
        <f t="shared" si="50"/>
        <v>28.302771827279983</v>
      </c>
      <c r="K521" s="9">
        <f t="shared" si="50"/>
        <v>1.5571358185350042</v>
      </c>
      <c r="L521" s="9">
        <f t="shared" si="46"/>
        <v>1107.5920701749997</v>
      </c>
      <c r="M521" s="2">
        <v>0</v>
      </c>
      <c r="N521" s="2"/>
      <c r="O521" s="2"/>
      <c r="P521" s="2"/>
      <c r="Q521" s="2"/>
      <c r="R521" s="2"/>
      <c r="S521" s="2"/>
    </row>
    <row r="522" spans="5:19" x14ac:dyDescent="0.3">
      <c r="E522" s="3">
        <f t="shared" ref="E522:E556" si="51">1+E521</f>
        <v>2266</v>
      </c>
      <c r="F522" s="4">
        <f>F521*SUM(economy!Z312:AB312)/SUM(economy!Z311:AB311)</f>
        <v>12903.2261790497</v>
      </c>
      <c r="G522" s="9">
        <f t="shared" si="50"/>
        <v>303.05056524353074</v>
      </c>
      <c r="H522" s="9">
        <f t="shared" si="50"/>
        <v>322.19464713650893</v>
      </c>
      <c r="I522" s="9">
        <f t="shared" si="50"/>
        <v>178.15421080985527</v>
      </c>
      <c r="J522" s="9">
        <f t="shared" si="50"/>
        <v>28.205189671588375</v>
      </c>
      <c r="K522" s="9">
        <f t="shared" si="50"/>
        <v>1.5521571028756926</v>
      </c>
      <c r="L522" s="9">
        <f t="shared" ref="L522:L556" si="52">SUM(G522:K522,L$5)</f>
        <v>1108.156769964359</v>
      </c>
      <c r="M522" s="2">
        <v>0</v>
      </c>
      <c r="N522" s="2"/>
      <c r="O522" s="2"/>
      <c r="P522" s="2"/>
      <c r="Q522" s="2"/>
      <c r="R522" s="2"/>
      <c r="S522" s="2"/>
    </row>
    <row r="523" spans="5:19" x14ac:dyDescent="0.3">
      <c r="E523" s="3">
        <f t="shared" si="51"/>
        <v>2267</v>
      </c>
      <c r="F523" s="4">
        <f>F522*SUM(economy!Z313:AB313)/SUM(economy!Z312:AB312)</f>
        <v>12862.610061563466</v>
      </c>
      <c r="G523" s="9">
        <f t="shared" si="50"/>
        <v>303.83808609013943</v>
      </c>
      <c r="H523" s="9">
        <f t="shared" si="50"/>
        <v>322.51985056203739</v>
      </c>
      <c r="I523" s="9">
        <f t="shared" si="50"/>
        <v>177.70142812052683</v>
      </c>
      <c r="J523" s="9">
        <f t="shared" si="50"/>
        <v>28.108379025228707</v>
      </c>
      <c r="K523" s="9">
        <f t="shared" si="50"/>
        <v>1.5472161382068954</v>
      </c>
      <c r="L523" s="9">
        <f t="shared" si="52"/>
        <v>1108.7149599361392</v>
      </c>
      <c r="M523" s="2">
        <v>0</v>
      </c>
      <c r="N523" s="2"/>
      <c r="O523" s="2"/>
      <c r="P523" s="2"/>
      <c r="Q523" s="2"/>
      <c r="R523" s="2"/>
      <c r="S523" s="2"/>
    </row>
    <row r="524" spans="5:19" x14ac:dyDescent="0.3">
      <c r="E524" s="3">
        <f t="shared" si="51"/>
        <v>2268</v>
      </c>
      <c r="F524" s="4">
        <f>F523*SUM(economy!Z314:AB314)/SUM(economy!Z313:AB313)</f>
        <v>12822.295814628176</v>
      </c>
      <c r="G524" s="9">
        <f t="shared" si="50"/>
        <v>304.62312801877943</v>
      </c>
      <c r="H524" s="9">
        <f t="shared" si="50"/>
        <v>322.84034562326707</v>
      </c>
      <c r="I524" s="9">
        <f t="shared" si="50"/>
        <v>177.24862100740023</v>
      </c>
      <c r="J524" s="9">
        <f t="shared" si="50"/>
        <v>28.012331716797245</v>
      </c>
      <c r="K524" s="9">
        <f t="shared" si="50"/>
        <v>1.5423124316708337</v>
      </c>
      <c r="L524" s="9">
        <f t="shared" si="52"/>
        <v>1109.2667387979147</v>
      </c>
      <c r="M524" s="2">
        <v>0</v>
      </c>
      <c r="N524" s="2"/>
      <c r="O524" s="2"/>
      <c r="P524" s="2"/>
      <c r="Q524" s="2"/>
      <c r="R524" s="2"/>
      <c r="S524" s="2"/>
    </row>
    <row r="525" spans="5:19" x14ac:dyDescent="0.3">
      <c r="E525" s="3">
        <f t="shared" si="51"/>
        <v>2269</v>
      </c>
      <c r="F525" s="4">
        <f>F524*SUM(economy!Z315:AB315)/SUM(economy!Z314:AB314)</f>
        <v>12782.279465436295</v>
      </c>
      <c r="G525" s="9">
        <f t="shared" si="50"/>
        <v>305.40570945347503</v>
      </c>
      <c r="H525" s="9">
        <f t="shared" si="50"/>
        <v>323.15617361770154</v>
      </c>
      <c r="I525" s="9">
        <f t="shared" si="50"/>
        <v>176.79583514975099</v>
      </c>
      <c r="J525" s="9">
        <f t="shared" si="50"/>
        <v>27.917039570013813</v>
      </c>
      <c r="K525" s="9">
        <f t="shared" si="50"/>
        <v>1.5374454956609347</v>
      </c>
      <c r="L525" s="9">
        <f t="shared" si="52"/>
        <v>1109.8122032866022</v>
      </c>
      <c r="M525" s="2">
        <v>0</v>
      </c>
      <c r="N525" s="2"/>
      <c r="O525" s="2"/>
      <c r="P525" s="2"/>
      <c r="Q525" s="2"/>
      <c r="R525" s="2"/>
      <c r="S525" s="2"/>
    </row>
    <row r="526" spans="5:19" x14ac:dyDescent="0.3">
      <c r="E526" s="3">
        <f t="shared" si="51"/>
        <v>2270</v>
      </c>
      <c r="F526" s="4">
        <f>F525*SUM(economy!Z316:AB316)/SUM(economy!Z315:AB315)</f>
        <v>12742.557087686855</v>
      </c>
      <c r="G526" s="9">
        <f t="shared" si="50"/>
        <v>306.18584857577866</v>
      </c>
      <c r="H526" s="9">
        <f t="shared" si="50"/>
        <v>323.46737535620025</v>
      </c>
      <c r="I526" s="9">
        <f t="shared" si="50"/>
        <v>176.34311501686557</v>
      </c>
      <c r="J526" s="9">
        <f t="shared" si="50"/>
        <v>27.822494409391457</v>
      </c>
      <c r="K526" s="9">
        <f t="shared" si="50"/>
        <v>1.5326148479120771</v>
      </c>
      <c r="L526" s="9">
        <f t="shared" si="52"/>
        <v>1110.351448206148</v>
      </c>
      <c r="M526" s="2">
        <v>0</v>
      </c>
      <c r="N526" s="2"/>
      <c r="O526" s="2"/>
      <c r="P526" s="2"/>
      <c r="Q526" s="2"/>
      <c r="R526" s="2"/>
      <c r="S526" s="2"/>
    </row>
    <row r="527" spans="5:19" x14ac:dyDescent="0.3">
      <c r="E527" s="3">
        <f t="shared" si="51"/>
        <v>2271</v>
      </c>
      <c r="F527" s="4">
        <f>F526*SUM(economy!Z317:AB317)/SUM(economy!Z316:AB316)</f>
        <v>12703.124802096307</v>
      </c>
      <c r="G527" s="9">
        <f t="shared" si="50"/>
        <v>306.96356332760934</v>
      </c>
      <c r="H527" s="9">
        <f t="shared" si="50"/>
        <v>323.77399116868395</v>
      </c>
      <c r="I527" s="9">
        <f t="shared" si="50"/>
        <v>175.89050389126945</v>
      </c>
      <c r="J527" s="9">
        <f t="shared" si="50"/>
        <v>27.728688065649628</v>
      </c>
      <c r="K527" s="9">
        <f t="shared" si="50"/>
        <v>1.5278200115822995</v>
      </c>
      <c r="L527" s="9">
        <f t="shared" si="52"/>
        <v>1110.8845664647947</v>
      </c>
      <c r="M527" s="2">
        <v>0</v>
      </c>
      <c r="N527" s="2"/>
      <c r="O527" s="2"/>
      <c r="P527" s="2"/>
      <c r="Q527" s="2"/>
      <c r="R527" s="2"/>
      <c r="S527" s="2"/>
    </row>
    <row r="528" spans="5:19" x14ac:dyDescent="0.3">
      <c r="E528" s="3">
        <f t="shared" si="51"/>
        <v>2272</v>
      </c>
      <c r="F528" s="4">
        <f>F527*SUM(economy!Z318:AB318)/SUM(economy!Z317:AB317)</f>
        <v>12663.978776848042</v>
      </c>
      <c r="G528" s="9">
        <f t="shared" si="50"/>
        <v>307.73887141412223</v>
      </c>
      <c r="H528" s="9">
        <f t="shared" si="50"/>
        <v>324.07606090987258</v>
      </c>
      <c r="I528" s="9">
        <f t="shared" si="50"/>
        <v>175.43804389172021</v>
      </c>
      <c r="J528" s="9">
        <f t="shared" si="50"/>
        <v>27.63561238087814</v>
      </c>
      <c r="K528" s="9">
        <f t="shared" si="50"/>
        <v>1.5230605153263448</v>
      </c>
      <c r="L528" s="9">
        <f t="shared" si="52"/>
        <v>1111.4116491119194</v>
      </c>
      <c r="M528" s="2">
        <v>0</v>
      </c>
      <c r="N528" s="2"/>
      <c r="O528" s="2"/>
      <c r="P528" s="2"/>
      <c r="Q528" s="2"/>
      <c r="R528" s="2"/>
      <c r="S528" s="2"/>
    </row>
    <row r="529" spans="5:19" x14ac:dyDescent="0.3">
      <c r="E529" s="3">
        <f t="shared" si="51"/>
        <v>2273</v>
      </c>
      <c r="F529" s="4">
        <f>F528*SUM(economy!Z319:AB319)/SUM(economy!Z318:AB318)</f>
        <v>12625.115227983153</v>
      </c>
      <c r="G529" s="9">
        <f t="shared" si="50"/>
        <v>308.51179030660592</v>
      </c>
      <c r="H529" s="9">
        <f t="shared" si="50"/>
        <v>324.3736239650496</v>
      </c>
      <c r="I529" s="9">
        <f t="shared" si="50"/>
        <v>174.98577599595961</v>
      </c>
      <c r="J529" s="9">
        <f t="shared" si="50"/>
        <v>27.543259213458821</v>
      </c>
      <c r="K529" s="9">
        <f t="shared" si="50"/>
        <v>1.5183358933613693</v>
      </c>
      <c r="L529" s="9">
        <f t="shared" si="52"/>
        <v>1111.9327853744353</v>
      </c>
      <c r="M529" s="2">
        <v>0</v>
      </c>
      <c r="N529" s="2"/>
      <c r="O529" s="2"/>
      <c r="P529" s="2"/>
      <c r="Q529" s="2"/>
      <c r="R529" s="2"/>
      <c r="S529" s="2"/>
    </row>
    <row r="530" spans="5:19" x14ac:dyDescent="0.3">
      <c r="E530" s="3">
        <f t="shared" si="51"/>
        <v>2274</v>
      </c>
      <c r="F530" s="4">
        <f>F529*SUM(economy!Z320:AB320)/SUM(economy!Z319:AB319)</f>
        <v>12586.530419735351</v>
      </c>
      <c r="G530" s="9">
        <f t="shared" si="50"/>
        <v>309.28233724540303</v>
      </c>
      <c r="H530" s="9">
        <f t="shared" si="50"/>
        <v>324.66671925584706</v>
      </c>
      <c r="I530" s="9">
        <f t="shared" si="50"/>
        <v>174.53374006321883</v>
      </c>
      <c r="J530" s="9">
        <f t="shared" si="50"/>
        <v>27.451620442751928</v>
      </c>
      <c r="K530" s="9">
        <f t="shared" si="50"/>
        <v>1.513645685525145</v>
      </c>
      <c r="L530" s="9">
        <f t="shared" si="52"/>
        <v>1112.4480626927461</v>
      </c>
      <c r="M530" s="2">
        <v>0</v>
      </c>
      <c r="N530" s="2"/>
      <c r="O530" s="2"/>
      <c r="P530" s="2"/>
      <c r="Q530" s="2"/>
      <c r="R530" s="2"/>
      <c r="S530" s="2"/>
    </row>
    <row r="531" spans="5:19" x14ac:dyDescent="0.3">
      <c r="E531" s="3">
        <f t="shared" si="51"/>
        <v>2275</v>
      </c>
      <c r="F531" s="4">
        <f>F530*SUM(economy!Z321:AB321)/SUM(economy!Z320:AB320)</f>
        <v>12548.220664812312</v>
      </c>
      <c r="G531" s="9">
        <f t="shared" si="50"/>
        <v>310.05052924285167</v>
      </c>
      <c r="H531" s="9">
        <f t="shared" si="50"/>
        <v>324.95538524604621</v>
      </c>
      <c r="I531" s="9">
        <f t="shared" si="50"/>
        <v>174.08197485647193</v>
      </c>
      <c r="J531" s="9">
        <f t="shared" si="50"/>
        <v>27.360687973554107</v>
      </c>
      <c r="K531" s="9">
        <f t="shared" si="50"/>
        <v>1.5089894373270831</v>
      </c>
      <c r="L531" s="9">
        <f t="shared" si="52"/>
        <v>1112.9575667562508</v>
      </c>
      <c r="M531" s="2">
        <v>0</v>
      </c>
      <c r="N531" s="2"/>
      <c r="O531" s="2"/>
      <c r="P531" s="2"/>
      <c r="Q531" s="2"/>
      <c r="R531" s="2"/>
      <c r="S531" s="2"/>
    </row>
    <row r="532" spans="5:19" x14ac:dyDescent="0.3">
      <c r="E532" s="3">
        <f t="shared" si="51"/>
        <v>2276</v>
      </c>
      <c r="F532" s="4">
        <f>F531*SUM(economy!Z322:AB322)/SUM(economy!Z321:AB321)</f>
        <v>12510.182324625695</v>
      </c>
      <c r="G532" s="9">
        <f t="shared" si="50"/>
        <v>310.81638308624395</v>
      </c>
      <c r="H532" s="9">
        <f t="shared" si="50"/>
        <v>325.2396599473887</v>
      </c>
      <c r="I532" s="9">
        <f t="shared" si="50"/>
        <v>173.63051806443315</v>
      </c>
      <c r="J532" s="9">
        <f t="shared" si="50"/>
        <v>27.27045374033473</v>
      </c>
      <c r="K532" s="9">
        <f t="shared" si="50"/>
        <v>1.5043666999923917</v>
      </c>
      <c r="L532" s="9">
        <f t="shared" si="52"/>
        <v>1113.4613815383927</v>
      </c>
      <c r="M532" s="2">
        <v>0</v>
      </c>
      <c r="N532" s="2"/>
      <c r="O532" s="2"/>
      <c r="P532" s="2"/>
      <c r="Q532" s="2"/>
      <c r="R532" s="2"/>
      <c r="S532" s="2"/>
    </row>
    <row r="533" spans="5:19" x14ac:dyDescent="0.3">
      <c r="E533" s="3">
        <f t="shared" si="51"/>
        <v>2277</v>
      </c>
      <c r="F533" s="4">
        <f>F532*SUM(economy!Z323:AB323)/SUM(economy!Z322:AB322)</f>
        <v>12472.411809472582</v>
      </c>
      <c r="G533" s="9">
        <f t="shared" si="50"/>
        <v>311.57991534079855</v>
      </c>
      <c r="H533" s="9">
        <f t="shared" si="50"/>
        <v>325.5195809253932</v>
      </c>
      <c r="I533" s="9">
        <f t="shared" si="50"/>
        <v>173.17940632329314</v>
      </c>
      <c r="J533" s="9">
        <f t="shared" si="50"/>
        <v>27.180909711257225</v>
      </c>
      <c r="K533" s="9">
        <f t="shared" si="50"/>
        <v>1.4997770304996565</v>
      </c>
      <c r="L533" s="9">
        <f t="shared" si="52"/>
        <v>1113.9595893312417</v>
      </c>
      <c r="M533" s="2">
        <v>0</v>
      </c>
      <c r="N533" s="2"/>
      <c r="O533" s="2"/>
      <c r="P533" s="2"/>
      <c r="Q533" s="2"/>
      <c r="R533" s="2"/>
      <c r="S533" s="2"/>
    </row>
    <row r="534" spans="5:19" x14ac:dyDescent="0.3">
      <c r="E534" s="3">
        <f t="shared" si="51"/>
        <v>2278</v>
      </c>
      <c r="F534" s="4">
        <f>F533*SUM(economy!Z324:AB324)/SUM(economy!Z323:AB323)</f>
        <v>12434.905578670197</v>
      </c>
      <c r="G534" s="9">
        <f t="shared" si="50"/>
        <v>312.34114235264428</v>
      </c>
      <c r="H534" s="9">
        <f t="shared" si="50"/>
        <v>325.79518530517333</v>
      </c>
      <c r="I534" s="9">
        <f t="shared" si="50"/>
        <v>172.72867523819096</v>
      </c>
      <c r="J534" s="9">
        <f t="shared" si="50"/>
        <v>27.092047891991957</v>
      </c>
      <c r="K534" s="9">
        <f t="shared" si="50"/>
        <v>1.4952199916121529</v>
      </c>
      <c r="L534" s="9">
        <f t="shared" si="52"/>
        <v>1114.4522707796127</v>
      </c>
      <c r="M534" s="2">
        <v>0</v>
      </c>
      <c r="N534" s="2"/>
      <c r="O534" s="2"/>
      <c r="P534" s="2"/>
      <c r="Q534" s="2"/>
      <c r="R534" s="2"/>
      <c r="S534" s="2"/>
    </row>
    <row r="535" spans="5:19" x14ac:dyDescent="0.3">
      <c r="E535" s="3">
        <f t="shared" si="51"/>
        <v>2279</v>
      </c>
      <c r="F535" s="4">
        <f>F534*SUM(economy!Z325:AB325)/SUM(economy!Z324:AB324)</f>
        <v>12397.660140646291</v>
      </c>
      <c r="G535" s="9">
        <f t="shared" ref="G535:K550" si="53">G534*(1-G$5)+G$4*$F534*$L$4/1000</f>
        <v>313.10008025181196</v>
      </c>
      <c r="H535" s="9">
        <f t="shared" si="53"/>
        <v>326.06650977725184</v>
      </c>
      <c r="I535" s="9">
        <f t="shared" si="53"/>
        <v>172.27835940441804</v>
      </c>
      <c r="J535" s="9">
        <f t="shared" si="53"/>
        <v>27.003860329327111</v>
      </c>
      <c r="K535" s="9">
        <f t="shared" si="53"/>
        <v>1.4906951519031639</v>
      </c>
      <c r="L535" s="9">
        <f t="shared" si="52"/>
        <v>1114.9395049147124</v>
      </c>
      <c r="M535" s="2">
        <v>0</v>
      </c>
      <c r="N535" s="2"/>
      <c r="O535" s="2"/>
      <c r="P535" s="2"/>
      <c r="Q535" s="2"/>
      <c r="R535" s="2"/>
      <c r="S535" s="2"/>
    </row>
    <row r="536" spans="5:19" x14ac:dyDescent="0.3">
      <c r="E536" s="3">
        <f t="shared" si="51"/>
        <v>2280</v>
      </c>
      <c r="F536" s="4">
        <f>F535*SUM(economy!Z326:AB326)/SUM(economy!Z325:AB325)</f>
        <v>12360.672052987366</v>
      </c>
      <c r="G536" s="9">
        <f t="shared" si="53"/>
        <v>313.8567449552317</v>
      </c>
      <c r="H536" s="9">
        <f t="shared" si="53"/>
        <v>326.33359060336761</v>
      </c>
      <c r="I536" s="9">
        <f t="shared" si="53"/>
        <v>171.82849242835101</v>
      </c>
      <c r="J536" s="9">
        <f t="shared" si="53"/>
        <v>26.916339114583913</v>
      </c>
      <c r="K536" s="9">
        <f t="shared" si="53"/>
        <v>1.4862020857755787</v>
      </c>
      <c r="L536" s="9">
        <f t="shared" si="52"/>
        <v>1115.4213691873099</v>
      </c>
      <c r="M536" s="2">
        <v>0</v>
      </c>
      <c r="N536" s="2"/>
      <c r="O536" s="2"/>
      <c r="P536" s="2"/>
      <c r="Q536" s="2"/>
      <c r="R536" s="2"/>
      <c r="S536" s="2"/>
    </row>
    <row r="537" spans="5:19" x14ac:dyDescent="0.3">
      <c r="E537" s="3">
        <f t="shared" si="51"/>
        <v>2281</v>
      </c>
      <c r="F537" s="4">
        <f>F536*SUM(economy!Z327:AB327)/SUM(economy!Z326:AB326)</f>
        <v>12323.937922446568</v>
      </c>
      <c r="G537" s="9">
        <f t="shared" si="53"/>
        <v>314.61115216973326</v>
      </c>
      <c r="H537" s="9">
        <f t="shared" si="53"/>
        <v>326.59646362227107</v>
      </c>
      <c r="I537" s="9">
        <f t="shared" si="53"/>
        <v>171.37910694811094</v>
      </c>
      <c r="J537" s="9">
        <f t="shared" si="53"/>
        <v>26.829476386842401</v>
      </c>
      <c r="K537" s="9">
        <f t="shared" si="53"/>
        <v>1.4817403734760433</v>
      </c>
      <c r="L537" s="9">
        <f t="shared" si="52"/>
        <v>1115.8979395004337</v>
      </c>
      <c r="M537" s="2">
        <v>0</v>
      </c>
      <c r="N537" s="2"/>
      <c r="O537" s="2"/>
      <c r="P537" s="2"/>
      <c r="Q537" s="2"/>
      <c r="R537" s="2"/>
      <c r="S537" s="2"/>
    </row>
    <row r="538" spans="5:19" x14ac:dyDescent="0.3">
      <c r="E538" s="3">
        <f t="shared" si="51"/>
        <v>2282</v>
      </c>
      <c r="F538" s="4">
        <f>F537*SUM(economy!Z328:AB328)/SUM(economy!Z327:AB327)</f>
        <v>12287.454404913351</v>
      </c>
      <c r="G538" s="9">
        <f t="shared" si="53"/>
        <v>315.36331739504692</v>
      </c>
      <c r="H538" s="9">
        <f t="shared" si="53"/>
        <v>326.85516425550452</v>
      </c>
      <c r="I538" s="9">
        <f t="shared" si="53"/>
        <v>170.93023465394631</v>
      </c>
      <c r="J538" s="9">
        <f t="shared" si="53"/>
        <v>26.743264335983842</v>
      </c>
      <c r="K538" s="9">
        <f t="shared" si="53"/>
        <v>1.4773096011039148</v>
      </c>
      <c r="L538" s="9">
        <f t="shared" si="52"/>
        <v>1116.3692902415855</v>
      </c>
      <c r="M538" s="2">
        <v>0</v>
      </c>
      <c r="N538" s="2"/>
      <c r="O538" s="2"/>
      <c r="P538" s="2"/>
      <c r="Q538" s="2"/>
      <c r="R538" s="2"/>
      <c r="S538" s="2"/>
    </row>
    <row r="539" spans="5:19" x14ac:dyDescent="0.3">
      <c r="E539" s="3">
        <f t="shared" si="51"/>
        <v>2283</v>
      </c>
      <c r="F539" s="4">
        <f>F538*SUM(economy!Z329:AB329)/SUM(economy!Z328:AB328)</f>
        <v>12251.218205346964</v>
      </c>
      <c r="G539" s="9">
        <f t="shared" si="53"/>
        <v>316.1132559268022</v>
      </c>
      <c r="H539" s="9">
        <f t="shared" si="53"/>
        <v>327.10972751316342</v>
      </c>
      <c r="I539" s="9">
        <f t="shared" si="53"/>
        <v>170.48190630833807</v>
      </c>
      <c r="J539" s="9">
        <f t="shared" si="53"/>
        <v>26.6576952055558</v>
      </c>
      <c r="K539" s="9">
        <f t="shared" si="53"/>
        <v>1.4729093606152688</v>
      </c>
      <c r="L539" s="9">
        <f t="shared" si="52"/>
        <v>1116.8354943144748</v>
      </c>
      <c r="M539" s="2">
        <v>0</v>
      </c>
      <c r="N539" s="2"/>
      <c r="O539" s="2"/>
      <c r="P539" s="2"/>
      <c r="Q539" s="2"/>
      <c r="R539" s="2"/>
      <c r="S539" s="2"/>
    </row>
    <row r="540" spans="5:19" x14ac:dyDescent="0.3">
      <c r="E540" s="3">
        <f t="shared" si="51"/>
        <v>2284</v>
      </c>
      <c r="F540" s="4">
        <f>F539*SUM(economy!Z330:AB330)/SUM(economy!Z329:AB329)</f>
        <v>12215.226077675294</v>
      </c>
      <c r="G540" s="9">
        <f t="shared" si="53"/>
        <v>316.86098285952289</v>
      </c>
      <c r="H540" s="9">
        <f t="shared" si="53"/>
        <v>327.36018799963603</v>
      </c>
      <c r="I540" s="9">
        <f t="shared" si="53"/>
        <v>170.03415176582453</v>
      </c>
      <c r="J540" s="9">
        <f t="shared" si="53"/>
        <v>26.572761295465707</v>
      </c>
      <c r="K540" s="9">
        <f t="shared" si="53"/>
        <v>1.468539249822205</v>
      </c>
      <c r="L540" s="9">
        <f t="shared" si="52"/>
        <v>1117.2966231702715</v>
      </c>
      <c r="M540" s="2">
        <v>0</v>
      </c>
      <c r="N540" s="2"/>
      <c r="O540" s="2"/>
      <c r="P540" s="2"/>
      <c r="Q540" s="2"/>
      <c r="R540" s="2"/>
      <c r="S540" s="2"/>
    </row>
    <row r="541" spans="5:19" x14ac:dyDescent="0.3">
      <c r="E541" s="3">
        <f t="shared" si="51"/>
        <v>2285</v>
      </c>
      <c r="F541" s="4">
        <f>F540*SUM(economy!Z331:AB331)/SUM(economy!Z330:AB330)</f>
        <v>12179.474824661116</v>
      </c>
      <c r="G541" s="9">
        <f t="shared" si="53"/>
        <v>317.60651308961576</v>
      </c>
      <c r="H541" s="9">
        <f t="shared" si="53"/>
        <v>327.60657991931731</v>
      </c>
      <c r="I541" s="9">
        <f t="shared" si="53"/>
        <v>169.58699999254523</v>
      </c>
      <c r="J541" s="9">
        <f t="shared" si="53"/>
        <v>26.488454964508698</v>
      </c>
      <c r="K541" s="9">
        <f t="shared" si="53"/>
        <v>1.4641988723876795</v>
      </c>
      <c r="L541" s="9">
        <f t="shared" si="52"/>
        <v>1117.7527468383746</v>
      </c>
      <c r="M541" s="2">
        <v>0</v>
      </c>
      <c r="N541" s="2"/>
      <c r="O541" s="2"/>
      <c r="P541" s="2"/>
      <c r="Q541" s="2"/>
      <c r="R541" s="2"/>
      <c r="S541" s="2"/>
    </row>
    <row r="542" spans="5:19" x14ac:dyDescent="0.3">
      <c r="E542" s="3">
        <f t="shared" si="51"/>
        <v>2286</v>
      </c>
      <c r="F542" s="4">
        <f>F541*SUM(economy!Z332:AB332)/SUM(economy!Z331:AB331)</f>
        <v>12143.961297737349</v>
      </c>
      <c r="G542" s="9">
        <f t="shared" si="53"/>
        <v>318.34986131835092</v>
      </c>
      <c r="H542" s="9">
        <f t="shared" si="53"/>
        <v>327.84893708229492</v>
      </c>
      <c r="I542" s="9">
        <f t="shared" si="53"/>
        <v>169.14047908550225</v>
      </c>
      <c r="J542" s="9">
        <f t="shared" si="53"/>
        <v>26.40476863273533</v>
      </c>
      <c r="K542" s="9">
        <f t="shared" si="53"/>
        <v>1.45988783781609</v>
      </c>
      <c r="L542" s="9">
        <f t="shared" si="52"/>
        <v>1118.2039339566995</v>
      </c>
      <c r="M542" s="2">
        <v>0</v>
      </c>
      <c r="N542" s="2"/>
      <c r="O542" s="2"/>
      <c r="P542" s="2"/>
      <c r="Q542" s="2"/>
      <c r="R542" s="2"/>
      <c r="S542" s="2"/>
    </row>
    <row r="543" spans="5:19" x14ac:dyDescent="0.3">
      <c r="E543" s="3">
        <f t="shared" si="51"/>
        <v>2287</v>
      </c>
      <c r="F543" s="4">
        <f>F542*SUM(economy!Z333:AB333)/SUM(economy!Z332:AB332)</f>
        <v>12108.682396813067</v>
      </c>
      <c r="G543" s="9">
        <f t="shared" si="53"/>
        <v>319.09104205483254</v>
      </c>
      <c r="H543" s="9">
        <f t="shared" si="53"/>
        <v>328.08729291000378</v>
      </c>
      <c r="I543" s="9">
        <f t="shared" si="53"/>
        <v>168.69461629153824</v>
      </c>
      <c r="J543" s="9">
        <f t="shared" si="53"/>
        <v>26.321694783664714</v>
      </c>
      <c r="K543" s="9">
        <f t="shared" si="53"/>
        <v>1.4556057614398294</v>
      </c>
      <c r="L543" s="9">
        <f t="shared" si="52"/>
        <v>1118.650251801479</v>
      </c>
      <c r="M543" s="2">
        <v>0</v>
      </c>
      <c r="N543" s="2"/>
      <c r="O543" s="2"/>
      <c r="P543" s="2"/>
      <c r="Q543" s="2"/>
      <c r="R543" s="2"/>
      <c r="S543" s="2"/>
    </row>
    <row r="544" spans="5:19" x14ac:dyDescent="0.3">
      <c r="E544" s="3">
        <f t="shared" si="51"/>
        <v>2288</v>
      </c>
      <c r="F544" s="4">
        <f>F543*SUM(economy!Z334:AB334)/SUM(economy!Z333:AB333)</f>
        <v>12073.635070051609</v>
      </c>
      <c r="G544" s="9">
        <f t="shared" si="53"/>
        <v>319.83006961895728</v>
      </c>
      <c r="H544" s="9">
        <f t="shared" si="53"/>
        <v>328.32168044084722</v>
      </c>
      <c r="I544" s="9">
        <f t="shared" si="53"/>
        <v>168.24943802603056</v>
      </c>
      <c r="J544" s="9">
        <f t="shared" si="53"/>
        <v>26.239225966348453</v>
      </c>
      <c r="K544" s="9">
        <f t="shared" si="53"/>
        <v>1.451352264402026</v>
      </c>
      <c r="L544" s="9">
        <f t="shared" si="52"/>
        <v>1119.0917663165856</v>
      </c>
      <c r="M544" s="2">
        <v>0</v>
      </c>
      <c r="N544" s="2"/>
      <c r="O544" s="2"/>
      <c r="P544" s="2"/>
      <c r="Q544" s="2"/>
      <c r="R544" s="2"/>
      <c r="S544" s="2"/>
    </row>
    <row r="545" spans="5:19" x14ac:dyDescent="0.3">
      <c r="E545" s="3">
        <f t="shared" si="51"/>
        <v>2289</v>
      </c>
      <c r="F545" s="4">
        <f>F544*SUM(economy!Z335:AB335)/SUM(economy!Z334:AB334)</f>
        <v>12038.816313622883</v>
      </c>
      <c r="G545" s="9">
        <f t="shared" si="53"/>
        <v>320.56695814435949</v>
      </c>
      <c r="H545" s="9">
        <f t="shared" si="53"/>
        <v>328.55213233578132</v>
      </c>
      <c r="I545" s="9">
        <f t="shared" si="53"/>
        <v>167.8049698913012</v>
      </c>
      <c r="J545" s="9">
        <f t="shared" si="53"/>
        <v>26.157354797290612</v>
      </c>
      <c r="K545" s="9">
        <f t="shared" si="53"/>
        <v>1.4471269736356551</v>
      </c>
      <c r="L545" s="9">
        <f t="shared" si="52"/>
        <v>1119.5285421423682</v>
      </c>
      <c r="M545" s="2">
        <v>0</v>
      </c>
      <c r="N545" s="2"/>
      <c r="O545" s="2"/>
      <c r="P545" s="2"/>
      <c r="Q545" s="2"/>
      <c r="R545" s="2"/>
      <c r="S545" s="2"/>
    </row>
    <row r="546" spans="5:19" x14ac:dyDescent="0.3">
      <c r="E546" s="3">
        <f t="shared" si="51"/>
        <v>2290</v>
      </c>
      <c r="F546" s="4">
        <f>F545*SUM(economy!Z336:AB336)/SUM(economy!Z335:AB335)</f>
        <v>12004.223171430616</v>
      </c>
      <c r="G546" s="9">
        <f t="shared" si="53"/>
        <v>321.30172158134116</v>
      </c>
      <c r="H546" s="9">
        <f t="shared" si="53"/>
        <v>328.77868088386128</v>
      </c>
      <c r="I546" s="9">
        <f t="shared" si="53"/>
        <v>167.36123669474242</v>
      </c>
      <c r="J546" s="9">
        <f t="shared" si="53"/>
        <v>26.076073962228946</v>
      </c>
      <c r="K546" s="9">
        <f t="shared" si="53"/>
        <v>1.4429295218392411</v>
      </c>
      <c r="L546" s="9">
        <f t="shared" si="52"/>
        <v>1119.9606426440132</v>
      </c>
      <c r="M546" s="2">
        <v>0</v>
      </c>
      <c r="N546" s="2"/>
      <c r="O546" s="2"/>
      <c r="P546" s="2"/>
      <c r="Q546" s="2"/>
      <c r="R546" s="2"/>
      <c r="S546" s="2"/>
    </row>
    <row r="547" spans="5:19" x14ac:dyDescent="0.3">
      <c r="E547" s="3">
        <f t="shared" si="51"/>
        <v>2291</v>
      </c>
      <c r="F547" s="4">
        <f>F546*SUM(economy!Z337:AB337)/SUM(economy!Z336:AB336)</f>
        <v>11969.852734816723</v>
      </c>
      <c r="G547" s="9">
        <f t="shared" si="53"/>
        <v>322.03437369978531</v>
      </c>
      <c r="H547" s="9">
        <f t="shared" si="53"/>
        <v>329.00135800774632</v>
      </c>
      <c r="I547" s="9">
        <f t="shared" si="53"/>
        <v>166.91826246665801</v>
      </c>
      <c r="J547" s="9">
        <f t="shared" si="53"/>
        <v>25.995376217782365</v>
      </c>
      <c r="K547" s="9">
        <f t="shared" si="53"/>
        <v>1.4387595474493142</v>
      </c>
      <c r="L547" s="9">
        <f t="shared" si="52"/>
        <v>1120.3881299394211</v>
      </c>
      <c r="M547" s="2">
        <v>0</v>
      </c>
      <c r="N547" s="2"/>
      <c r="O547" s="2"/>
      <c r="P547" s="2"/>
      <c r="Q547" s="2"/>
      <c r="R547" s="2"/>
      <c r="S547" s="2"/>
    </row>
    <row r="548" spans="5:19" x14ac:dyDescent="0.3">
      <c r="E548" s="3">
        <f t="shared" si="51"/>
        <v>2292</v>
      </c>
      <c r="F548" s="4">
        <f>F547*SUM(economy!Z338:AB338)/SUM(economy!Z337:AB337)</f>
        <v>11935.702142243576</v>
      </c>
      <c r="G548" s="9">
        <f t="shared" si="53"/>
        <v>322.76492809205109</v>
      </c>
      <c r="H548" s="9">
        <f t="shared" si="53"/>
        <v>329.22019526916205</v>
      </c>
      <c r="I548" s="9">
        <f t="shared" si="53"/>
        <v>166.47607047782071</v>
      </c>
      <c r="J548" s="9">
        <f t="shared" si="53"/>
        <v>25.915254392969572</v>
      </c>
      <c r="K548" s="9">
        <f t="shared" si="53"/>
        <v>1.434616694609828</v>
      </c>
      <c r="L548" s="9">
        <f t="shared" si="52"/>
        <v>1120.8110649266132</v>
      </c>
      <c r="M548" s="2">
        <v>0</v>
      </c>
      <c r="N548" s="2"/>
      <c r="O548" s="2"/>
      <c r="P548" s="2"/>
      <c r="Q548" s="2"/>
      <c r="R548" s="2"/>
      <c r="S548" s="2"/>
    </row>
    <row r="549" spans="5:19" x14ac:dyDescent="0.3">
      <c r="E549" s="3">
        <f t="shared" si="51"/>
        <v>2293</v>
      </c>
      <c r="F549" s="4">
        <f>F548*SUM(economy!Z339:AB339)/SUM(economy!Z338:AB338)</f>
        <v>11901.768578955902</v>
      </c>
      <c r="G549" s="9">
        <f t="shared" si="53"/>
        <v>323.49339817585002</v>
      </c>
      <c r="H549" s="9">
        <f t="shared" si="53"/>
        <v>329.4352238743179</v>
      </c>
      <c r="I549" s="9">
        <f t="shared" si="53"/>
        <v>166.03468325674626</v>
      </c>
      <c r="J549" s="9">
        <f t="shared" si="53"/>
        <v>25.835701390603663</v>
      </c>
      <c r="K549" s="9">
        <f t="shared" si="53"/>
        <v>1.4305006131386901</v>
      </c>
      <c r="L549" s="9">
        <f t="shared" si="52"/>
        <v>1121.2295073106563</v>
      </c>
      <c r="M549" s="2">
        <v>0</v>
      </c>
      <c r="N549" s="2"/>
      <c r="O549" s="2"/>
      <c r="P549" s="2"/>
      <c r="Q549" s="2"/>
      <c r="R549" s="2"/>
      <c r="S549" s="2"/>
    </row>
    <row r="550" spans="5:19" x14ac:dyDescent="0.3">
      <c r="E550" s="3">
        <f t="shared" si="51"/>
        <v>2294</v>
      </c>
      <c r="F550" s="4">
        <f>F549*SUM(economy!Z340:AB340)/SUM(economy!Z339:AB339)</f>
        <v>11868.049276623449</v>
      </c>
      <c r="G550" s="9">
        <f t="shared" si="53"/>
        <v>324.21979719710083</v>
      </c>
      <c r="H550" s="9">
        <f t="shared" si="53"/>
        <v>329.64647467927773</v>
      </c>
      <c r="I550" s="9">
        <f t="shared" si="53"/>
        <v>165.59412260668475</v>
      </c>
      <c r="J550" s="9">
        <f t="shared" si="53"/>
        <v>25.756710188567375</v>
      </c>
      <c r="K550" s="9">
        <f t="shared" si="53"/>
        <v>1.4264109584915898</v>
      </c>
      <c r="L550" s="9">
        <f t="shared" si="52"/>
        <v>1121.6435156301222</v>
      </c>
      <c r="M550" s="2">
        <v>0</v>
      </c>
      <c r="N550" s="2"/>
      <c r="O550" s="2"/>
      <c r="P550" s="2"/>
      <c r="Q550" s="2"/>
      <c r="R550" s="2"/>
      <c r="S550" s="2"/>
    </row>
    <row r="551" spans="5:19" x14ac:dyDescent="0.3">
      <c r="E551" s="3">
        <f t="shared" si="51"/>
        <v>2295</v>
      </c>
      <c r="F551" s="4">
        <f>F550*SUM(economy!Z341:AB341)/SUM(economy!Z340:AB340)</f>
        <v>11834.54151296565</v>
      </c>
      <c r="G551" s="9">
        <f t="shared" ref="G551:K556" si="54">G550*(1-G$5)+G$4*$F550*$L$4/1000</f>
        <v>324.94413823276329</v>
      </c>
      <c r="H551" s="9">
        <f t="shared" si="54"/>
        <v>329.85397819528248</v>
      </c>
      <c r="I551" s="9">
        <f t="shared" si="54"/>
        <v>165.15440962233026</v>
      </c>
      <c r="J551" s="9">
        <f t="shared" si="54"/>
        <v>25.678273840973535</v>
      </c>
      <c r="K551" s="9">
        <f t="shared" si="54"/>
        <v>1.4223473917232829</v>
      </c>
      <c r="L551" s="9">
        <f t="shared" si="52"/>
        <v>1122.053147283073</v>
      </c>
      <c r="M551" s="2">
        <v>0</v>
      </c>
      <c r="N551" s="2"/>
      <c r="O551" s="2"/>
      <c r="P551" s="2"/>
      <c r="Q551" s="2"/>
      <c r="R551" s="2"/>
      <c r="S551" s="2"/>
    </row>
    <row r="552" spans="5:19" x14ac:dyDescent="0.3">
      <c r="E552" s="3">
        <f t="shared" si="51"/>
        <v>2296</v>
      </c>
      <c r="F552" s="4">
        <f>F551*SUM(economy!Z342:AB342)/SUM(economy!Z341:AB341)</f>
        <v>11801.242611359436</v>
      </c>
      <c r="G552" s="9">
        <f t="shared" si="54"/>
        <v>325.66643419364851</v>
      </c>
      <c r="H552" s="9">
        <f t="shared" si="54"/>
        <v>330.05776459402239</v>
      </c>
      <c r="I552" s="9">
        <f t="shared" si="54"/>
        <v>164.71556470624975</v>
      </c>
      <c r="J552" s="9">
        <f t="shared" si="54"/>
        <v>25.600385479215166</v>
      </c>
      <c r="K552" s="9">
        <f t="shared" si="54"/>
        <v>1.4183095794464875</v>
      </c>
      <c r="L552" s="9">
        <f t="shared" si="52"/>
        <v>1122.4584585525824</v>
      </c>
      <c r="M552" s="2">
        <v>0</v>
      </c>
      <c r="N552" s="2"/>
      <c r="O552" s="2"/>
      <c r="P552" s="2"/>
      <c r="Q552" s="2"/>
      <c r="R552" s="2"/>
      <c r="S552" s="2"/>
    </row>
    <row r="553" spans="5:19" x14ac:dyDescent="0.3">
      <c r="E553" s="3">
        <f t="shared" si="51"/>
        <v>2297</v>
      </c>
      <c r="F553" s="4">
        <f>F552*SUM(economy!Z343:AB343)/SUM(economy!Z342:AB342)</f>
        <v>11768.149940431489</v>
      </c>
      <c r="G553" s="9">
        <f t="shared" si="54"/>
        <v>326.38669782720564</v>
      </c>
      <c r="H553" s="9">
        <f t="shared" si="54"/>
        <v>330.25786371285841</v>
      </c>
      <c r="I553" s="9">
        <f t="shared" si="54"/>
        <v>164.27760758503257</v>
      </c>
      <c r="J553" s="9">
        <f t="shared" si="54"/>
        <v>25.523038312909581</v>
      </c>
      <c r="K553" s="9">
        <f t="shared" si="54"/>
        <v>1.4142971937885402</v>
      </c>
      <c r="L553" s="9">
        <f t="shared" si="52"/>
        <v>1122.8595046317946</v>
      </c>
      <c r="M553" s="2">
        <v>0</v>
      </c>
      <c r="N553" s="2"/>
      <c r="O553" s="2"/>
      <c r="P553" s="2"/>
      <c r="Q553" s="2"/>
      <c r="R553" s="2"/>
      <c r="S553" s="2"/>
    </row>
    <row r="554" spans="5:19" x14ac:dyDescent="0.3">
      <c r="E554" s="3">
        <f t="shared" si="51"/>
        <v>2298</v>
      </c>
      <c r="F554" s="4">
        <f>F553*SUM(economy!Z344:AB344)/SUM(economy!Z343:AB343)</f>
        <v>11735.26091363593</v>
      </c>
      <c r="G554" s="9">
        <f t="shared" si="54"/>
        <v>327.10494172028359</v>
      </c>
      <c r="H554" s="9">
        <f t="shared" si="54"/>
        <v>330.45430505999082</v>
      </c>
      <c r="I554" s="9">
        <f t="shared" si="54"/>
        <v>163.84055732516197</v>
      </c>
      <c r="J554" s="9">
        <f t="shared" si="54"/>
        <v>25.44622563074067</v>
      </c>
      <c r="K554" s="9">
        <f t="shared" si="54"/>
        <v>1.410309912345965</v>
      </c>
      <c r="L554" s="9">
        <f t="shared" si="52"/>
        <v>1123.256339648523</v>
      </c>
      <c r="M554" s="2">
        <v>0</v>
      </c>
      <c r="N554" s="2"/>
      <c r="O554" s="2"/>
      <c r="P554" s="2"/>
      <c r="Q554" s="2"/>
      <c r="R554" s="2"/>
      <c r="S554" s="2"/>
    </row>
    <row r="555" spans="5:19" x14ac:dyDescent="0.3">
      <c r="E555" s="3">
        <f t="shared" si="51"/>
        <v>2299</v>
      </c>
      <c r="F555" s="4">
        <f>F554*SUM(economy!Z345:AB345)/SUM(economy!Z344:AB344)</f>
        <v>11702.57298881844</v>
      </c>
      <c r="G555" s="9">
        <f t="shared" si="54"/>
        <v>327.82117830186701</v>
      </c>
      <c r="H555" s="9">
        <f t="shared" si="54"/>
        <v>330.64711781957362</v>
      </c>
      <c r="I555" s="9">
        <f t="shared" si="54"/>
        <v>163.4044323486101</v>
      </c>
      <c r="J555" s="9">
        <f t="shared" si="54"/>
        <v>25.369940801203519</v>
      </c>
      <c r="K555" s="9">
        <f t="shared" si="54"/>
        <v>1.4063474181370901</v>
      </c>
      <c r="L555" s="9">
        <f t="shared" si="52"/>
        <v>1123.6490166893914</v>
      </c>
      <c r="M555" s="2">
        <v>0</v>
      </c>
      <c r="N555" s="2"/>
      <c r="O555" s="2"/>
      <c r="P555" s="2"/>
      <c r="Q555" s="2"/>
      <c r="R555" s="2"/>
      <c r="S555" s="2"/>
    </row>
    <row r="556" spans="5:19" x14ac:dyDescent="0.3">
      <c r="E556" s="3">
        <f t="shared" si="51"/>
        <v>2300</v>
      </c>
      <c r="F556" s="4">
        <f>F555*SUM(economy!Z346:AB346)/SUM(economy!Z345:AB345)</f>
        <v>11670.083667767962</v>
      </c>
      <c r="G556" s="9">
        <f t="shared" si="54"/>
        <v>328.5354198457855</v>
      </c>
      <c r="H556" s="9">
        <f t="shared" si="54"/>
        <v>330.83633085677462</v>
      </c>
      <c r="I556" s="9">
        <f t="shared" si="54"/>
        <v>162.96925044815811</v>
      </c>
      <c r="J556" s="9">
        <f t="shared" si="54"/>
        <v>25.294177273255322</v>
      </c>
      <c r="K556" s="9">
        <f t="shared" si="54"/>
        <v>1.402409399552845</v>
      </c>
      <c r="L556" s="9">
        <f t="shared" si="52"/>
        <v>1124.0375878235263</v>
      </c>
      <c r="M556" s="2">
        <v>0</v>
      </c>
      <c r="N556" s="2"/>
      <c r="O556" s="2"/>
      <c r="P556" s="2"/>
      <c r="Q556" s="2"/>
      <c r="R556" s="2"/>
      <c r="S556" s="2"/>
    </row>
    <row r="557" spans="5:19" x14ac:dyDescent="0.3">
      <c r="E557" s="3"/>
      <c r="F557" s="3"/>
      <c r="G557" s="9"/>
      <c r="H557" s="9"/>
      <c r="I557" s="9"/>
      <c r="J557" s="9"/>
      <c r="K557" s="9"/>
      <c r="L557" s="9"/>
      <c r="M557" s="9"/>
    </row>
    <row r="558" spans="5:19" x14ac:dyDescent="0.3">
      <c r="E558" s="3"/>
      <c r="F558" s="3"/>
      <c r="G558" s="9"/>
      <c r="H558" s="9"/>
      <c r="I558" s="9"/>
      <c r="J558" s="9"/>
      <c r="K558" s="9"/>
      <c r="L558" s="9"/>
      <c r="M558" s="9"/>
    </row>
    <row r="559" spans="5:19" x14ac:dyDescent="0.3">
      <c r="E559" s="3"/>
      <c r="F559" s="3"/>
      <c r="G559" s="9"/>
      <c r="H559" s="9"/>
      <c r="I559" s="9"/>
      <c r="J559" s="9"/>
      <c r="K559" s="9"/>
      <c r="L559" s="9"/>
      <c r="M559" s="9"/>
    </row>
    <row r="560" spans="5:19" x14ac:dyDescent="0.3">
      <c r="E560" s="3"/>
      <c r="F560" s="3"/>
      <c r="G560" s="9"/>
      <c r="H560" s="9"/>
      <c r="I560" s="9"/>
      <c r="J560" s="9"/>
      <c r="K560" s="9"/>
      <c r="L560" s="9"/>
      <c r="M560" s="9"/>
    </row>
    <row r="561" spans="5:13" x14ac:dyDescent="0.3">
      <c r="E561" s="3"/>
      <c r="F561" s="3"/>
      <c r="G561" s="9"/>
      <c r="H561" s="9"/>
      <c r="I561" s="9"/>
      <c r="J561" s="9"/>
      <c r="K561" s="9"/>
      <c r="L561" s="9"/>
      <c r="M561" s="9"/>
    </row>
    <row r="562" spans="5:13" x14ac:dyDescent="0.3">
      <c r="E562" s="3"/>
      <c r="F562" s="3"/>
      <c r="G562" s="9"/>
      <c r="H562" s="9"/>
      <c r="I562" s="9"/>
      <c r="J562" s="9"/>
      <c r="K562" s="9"/>
      <c r="L562" s="9"/>
      <c r="M562" s="9"/>
    </row>
    <row r="563" spans="5:13" x14ac:dyDescent="0.3">
      <c r="E563" s="3"/>
      <c r="F563" s="3"/>
      <c r="G563" s="9"/>
      <c r="H563" s="9"/>
      <c r="I563" s="9"/>
      <c r="J563" s="9"/>
      <c r="K563" s="9"/>
      <c r="L563" s="9"/>
      <c r="M563" s="9"/>
    </row>
    <row r="564" spans="5:13" x14ac:dyDescent="0.3">
      <c r="E564" s="3"/>
      <c r="F564" s="3"/>
      <c r="G564" s="9"/>
      <c r="H564" s="9"/>
      <c r="I564" s="9"/>
      <c r="J564" s="9"/>
      <c r="K564" s="9"/>
      <c r="L564" s="9"/>
      <c r="M564" s="9"/>
    </row>
    <row r="565" spans="5:13" x14ac:dyDescent="0.3">
      <c r="E565" s="3"/>
      <c r="F565" s="3"/>
      <c r="G565" s="9"/>
      <c r="H565" s="9"/>
      <c r="I565" s="9"/>
      <c r="J565" s="9"/>
      <c r="K565" s="9"/>
      <c r="L565" s="9"/>
      <c r="M565" s="9"/>
    </row>
    <row r="566" spans="5:13" x14ac:dyDescent="0.3">
      <c r="E566" s="3"/>
      <c r="F566" s="3"/>
      <c r="G566" s="9"/>
      <c r="H566" s="9"/>
      <c r="I566" s="9"/>
      <c r="J566" s="9"/>
      <c r="K566" s="9"/>
      <c r="L566" s="9"/>
      <c r="M566" s="9"/>
    </row>
    <row r="567" spans="5:13" x14ac:dyDescent="0.3">
      <c r="E567" s="3"/>
      <c r="F567" s="3"/>
      <c r="G567" s="9"/>
      <c r="H567" s="9"/>
      <c r="I567" s="9"/>
      <c r="J567" s="9"/>
      <c r="K567" s="9"/>
      <c r="L567" s="9"/>
      <c r="M567" s="9"/>
    </row>
    <row r="568" spans="5:13" x14ac:dyDescent="0.3">
      <c r="E568" s="3"/>
      <c r="F568" s="3"/>
      <c r="G568" s="9"/>
      <c r="H568" s="9"/>
      <c r="I568" s="9"/>
      <c r="J568" s="9"/>
      <c r="K568" s="9"/>
      <c r="L568" s="9"/>
      <c r="M568" s="9"/>
    </row>
    <row r="569" spans="5:13" x14ac:dyDescent="0.3">
      <c r="E569" s="3"/>
      <c r="F569" s="3"/>
      <c r="G569" s="9"/>
      <c r="H569" s="9"/>
      <c r="I569" s="9"/>
      <c r="J569" s="9"/>
      <c r="K569" s="9"/>
      <c r="L569" s="9"/>
      <c r="M569" s="9"/>
    </row>
    <row r="570" spans="5:13" x14ac:dyDescent="0.3">
      <c r="E570" s="3"/>
      <c r="F570" s="3"/>
      <c r="G570" s="9"/>
      <c r="H570" s="9"/>
      <c r="I570" s="9"/>
      <c r="J570" s="9"/>
      <c r="K570" s="9"/>
      <c r="L570" s="9"/>
      <c r="M570" s="9"/>
    </row>
    <row r="571" spans="5:13" x14ac:dyDescent="0.3">
      <c r="E571" s="3"/>
      <c r="F571" s="3"/>
      <c r="G571" s="9"/>
      <c r="H571" s="9"/>
      <c r="I571" s="9"/>
      <c r="J571" s="9"/>
      <c r="K571" s="9"/>
      <c r="L571" s="9"/>
      <c r="M571" s="9"/>
    </row>
    <row r="572" spans="5:13" x14ac:dyDescent="0.3">
      <c r="E572" s="3"/>
      <c r="F572" s="3"/>
      <c r="G572" s="9"/>
      <c r="H572" s="9"/>
      <c r="I572" s="9"/>
      <c r="J572" s="9"/>
      <c r="K572" s="9"/>
      <c r="L572" s="9"/>
      <c r="M572" s="9"/>
    </row>
    <row r="573" spans="5:13" x14ac:dyDescent="0.3">
      <c r="E573" s="3"/>
      <c r="F573" s="3"/>
      <c r="G573" s="9"/>
      <c r="H573" s="9"/>
      <c r="I573" s="9"/>
      <c r="J573" s="9"/>
      <c r="K573" s="9"/>
      <c r="L573" s="9"/>
      <c r="M573" s="9"/>
    </row>
    <row r="574" spans="5:13" x14ac:dyDescent="0.3">
      <c r="E574" s="3"/>
      <c r="F574" s="3"/>
      <c r="G574" s="9"/>
      <c r="H574" s="9"/>
      <c r="I574" s="9"/>
      <c r="J574" s="9"/>
      <c r="K574" s="9"/>
      <c r="L574" s="9"/>
      <c r="M574" s="9"/>
    </row>
    <row r="575" spans="5:13" x14ac:dyDescent="0.3">
      <c r="E575" s="3"/>
      <c r="F575" s="3"/>
      <c r="G575" s="9"/>
      <c r="H575" s="9"/>
      <c r="I575" s="9"/>
      <c r="J575" s="9"/>
      <c r="K575" s="9"/>
      <c r="L575" s="9"/>
      <c r="M575" s="9"/>
    </row>
    <row r="576" spans="5:13" x14ac:dyDescent="0.3">
      <c r="E576" s="3"/>
      <c r="F576" s="3"/>
      <c r="G576" s="9"/>
      <c r="H576" s="9"/>
      <c r="I576" s="9"/>
      <c r="J576" s="9"/>
      <c r="K576" s="9"/>
      <c r="L576" s="9"/>
      <c r="M576" s="9"/>
    </row>
    <row r="577" spans="5:13" x14ac:dyDescent="0.3">
      <c r="E577" s="3"/>
      <c r="F577" s="3"/>
      <c r="G577" s="9"/>
      <c r="H577" s="9"/>
      <c r="I577" s="9"/>
      <c r="J577" s="9"/>
      <c r="K577" s="9"/>
      <c r="L577" s="9"/>
      <c r="M577" s="9"/>
    </row>
    <row r="578" spans="5:13" x14ac:dyDescent="0.3">
      <c r="E578" s="3"/>
      <c r="F578" s="3"/>
      <c r="G578" s="9"/>
      <c r="H578" s="9"/>
      <c r="I578" s="9"/>
      <c r="J578" s="9"/>
      <c r="K578" s="9"/>
      <c r="L578" s="9"/>
      <c r="M578" s="9"/>
    </row>
    <row r="579" spans="5:13" x14ac:dyDescent="0.3">
      <c r="E579" s="3"/>
      <c r="F579" s="3"/>
      <c r="G579" s="9"/>
      <c r="H579" s="9"/>
      <c r="I579" s="9"/>
      <c r="J579" s="9"/>
      <c r="K579" s="9"/>
      <c r="L579" s="9"/>
      <c r="M579" s="9"/>
    </row>
    <row r="580" spans="5:13" x14ac:dyDescent="0.3">
      <c r="E580" s="3"/>
      <c r="F580" s="3"/>
      <c r="G580" s="9"/>
      <c r="H580" s="9"/>
      <c r="I580" s="9"/>
      <c r="J580" s="9"/>
      <c r="K580" s="9"/>
      <c r="L580" s="9"/>
      <c r="M580" s="9"/>
    </row>
    <row r="581" spans="5:13" x14ac:dyDescent="0.3">
      <c r="E581" s="3"/>
      <c r="F581" s="3"/>
      <c r="G581" s="9"/>
      <c r="H581" s="9"/>
      <c r="I581" s="9"/>
      <c r="J581" s="9"/>
      <c r="K581" s="9"/>
      <c r="L581" s="9"/>
      <c r="M581" s="9"/>
    </row>
    <row r="582" spans="5:13" x14ac:dyDescent="0.3">
      <c r="E582" s="3"/>
      <c r="F582" s="3"/>
      <c r="G582" s="9"/>
      <c r="H582" s="9"/>
      <c r="I582" s="9"/>
      <c r="J582" s="9"/>
      <c r="K582" s="9"/>
      <c r="L582" s="9"/>
      <c r="M582" s="9"/>
    </row>
    <row r="583" spans="5:13" x14ac:dyDescent="0.3">
      <c r="E583" s="3"/>
      <c r="F583" s="3"/>
      <c r="G583" s="9"/>
      <c r="H583" s="9"/>
      <c r="I583" s="9"/>
      <c r="J583" s="9"/>
      <c r="K583" s="9"/>
      <c r="L583" s="9"/>
      <c r="M583" s="9"/>
    </row>
    <row r="584" spans="5:13" x14ac:dyDescent="0.3">
      <c r="E584" s="3"/>
      <c r="F584" s="3"/>
      <c r="G584" s="9"/>
      <c r="H584" s="9"/>
      <c r="I584" s="9"/>
      <c r="J584" s="9"/>
      <c r="K584" s="9"/>
      <c r="L584" s="9"/>
      <c r="M584" s="9"/>
    </row>
    <row r="585" spans="5:13" x14ac:dyDescent="0.3">
      <c r="E585" s="3"/>
      <c r="F585" s="3"/>
      <c r="G585" s="9"/>
      <c r="H585" s="9"/>
      <c r="I585" s="9"/>
      <c r="J585" s="9"/>
      <c r="K585" s="9"/>
      <c r="L585" s="9"/>
      <c r="M585" s="9"/>
    </row>
    <row r="586" spans="5:13" x14ac:dyDescent="0.3">
      <c r="E586" s="3"/>
      <c r="F586" s="3"/>
      <c r="G586" s="9"/>
      <c r="H586" s="9"/>
      <c r="I586" s="9"/>
      <c r="J586" s="9"/>
      <c r="K586" s="9"/>
      <c r="L586" s="9"/>
      <c r="M586" s="9"/>
    </row>
    <row r="587" spans="5:13" x14ac:dyDescent="0.3">
      <c r="E587" s="3"/>
      <c r="F587" s="3"/>
      <c r="G587" s="9"/>
      <c r="H587" s="9"/>
      <c r="I587" s="9"/>
      <c r="J587" s="9"/>
      <c r="K587" s="9"/>
      <c r="L587" s="9"/>
      <c r="M587" s="9"/>
    </row>
    <row r="588" spans="5:13" x14ac:dyDescent="0.3">
      <c r="E588" s="3"/>
      <c r="F588" s="3"/>
      <c r="G588" s="9"/>
      <c r="H588" s="9"/>
      <c r="I588" s="9"/>
      <c r="J588" s="9"/>
      <c r="K588" s="9"/>
      <c r="L588" s="9"/>
      <c r="M588" s="9"/>
    </row>
    <row r="589" spans="5:13" x14ac:dyDescent="0.3">
      <c r="E589" s="3"/>
      <c r="F589" s="3"/>
      <c r="G589" s="9"/>
      <c r="H589" s="9"/>
      <c r="I589" s="9"/>
      <c r="J589" s="9"/>
      <c r="K589" s="9"/>
      <c r="L589" s="9"/>
      <c r="M589" s="9"/>
    </row>
    <row r="590" spans="5:13" x14ac:dyDescent="0.3">
      <c r="E590" s="3"/>
      <c r="F590" s="3"/>
      <c r="G590" s="9"/>
      <c r="H590" s="9"/>
      <c r="I590" s="9"/>
      <c r="J590" s="9"/>
      <c r="K590" s="9"/>
      <c r="L590" s="9"/>
      <c r="M590" s="9"/>
    </row>
    <row r="591" spans="5:13" x14ac:dyDescent="0.3">
      <c r="E591" s="3"/>
      <c r="F591" s="3"/>
      <c r="G591" s="9"/>
      <c r="H591" s="9"/>
      <c r="I591" s="9"/>
      <c r="J591" s="9"/>
      <c r="K591" s="9"/>
      <c r="L591" s="9"/>
      <c r="M591" s="9"/>
    </row>
    <row r="592" spans="5:13" x14ac:dyDescent="0.3">
      <c r="E592" s="3"/>
      <c r="F592" s="3"/>
      <c r="G592" s="9"/>
      <c r="H592" s="9"/>
      <c r="I592" s="9"/>
      <c r="J592" s="9"/>
      <c r="K592" s="9"/>
      <c r="L592" s="9"/>
      <c r="M592" s="9"/>
    </row>
    <row r="593" spans="5:13" x14ac:dyDescent="0.3">
      <c r="E593" s="3"/>
      <c r="F593" s="3"/>
      <c r="G593" s="9"/>
      <c r="H593" s="9"/>
      <c r="I593" s="9"/>
      <c r="J593" s="9"/>
      <c r="K593" s="9"/>
      <c r="L593" s="9"/>
      <c r="M593" s="9"/>
    </row>
    <row r="594" spans="5:13" x14ac:dyDescent="0.3">
      <c r="E594" s="3"/>
      <c r="F594" s="3"/>
      <c r="G594" s="9"/>
      <c r="H594" s="9"/>
      <c r="I594" s="9"/>
      <c r="J594" s="9"/>
      <c r="K594" s="9"/>
      <c r="L594" s="9"/>
      <c r="M594" s="9"/>
    </row>
    <row r="595" spans="5:13" x14ac:dyDescent="0.3">
      <c r="E595" s="3"/>
      <c r="F595" s="3"/>
      <c r="G595" s="9"/>
      <c r="H595" s="9"/>
      <c r="I595" s="9"/>
      <c r="J595" s="9"/>
      <c r="K595" s="9"/>
      <c r="L595" s="9"/>
      <c r="M595" s="9"/>
    </row>
    <row r="596" spans="5:13" x14ac:dyDescent="0.3">
      <c r="E596" s="3"/>
      <c r="F596" s="3"/>
      <c r="G596" s="9"/>
      <c r="H596" s="9"/>
      <c r="I596" s="9"/>
      <c r="J596" s="9"/>
      <c r="K596" s="9"/>
      <c r="L596" s="9"/>
      <c r="M596" s="9"/>
    </row>
    <row r="597" spans="5:13" x14ac:dyDescent="0.3">
      <c r="E597" s="3"/>
      <c r="F597" s="3"/>
      <c r="G597" s="9"/>
      <c r="H597" s="9"/>
      <c r="I597" s="9"/>
      <c r="J597" s="9"/>
      <c r="K597" s="9"/>
      <c r="L597" s="9"/>
      <c r="M597" s="9"/>
    </row>
    <row r="598" spans="5:13" x14ac:dyDescent="0.3">
      <c r="E598" s="3"/>
      <c r="F598" s="3"/>
      <c r="G598" s="9"/>
      <c r="H598" s="9"/>
      <c r="I598" s="9"/>
      <c r="J598" s="9"/>
      <c r="K598" s="9"/>
      <c r="L598" s="9"/>
      <c r="M598" s="9"/>
    </row>
    <row r="599" spans="5:13" x14ac:dyDescent="0.3">
      <c r="E599" s="3"/>
      <c r="F599" s="3"/>
      <c r="G599" s="9"/>
      <c r="H599" s="9"/>
      <c r="I599" s="9"/>
      <c r="J599" s="9"/>
      <c r="K599" s="9"/>
      <c r="L599" s="9"/>
      <c r="M599" s="9"/>
    </row>
    <row r="600" spans="5:13" x14ac:dyDescent="0.3">
      <c r="E600" s="3"/>
      <c r="F600" s="3"/>
      <c r="G600" s="9"/>
      <c r="H600" s="9"/>
      <c r="I600" s="9"/>
      <c r="J600" s="9"/>
      <c r="K600" s="9"/>
      <c r="L600" s="9"/>
      <c r="M600" s="9"/>
    </row>
    <row r="601" spans="5:13" x14ac:dyDescent="0.3">
      <c r="E601" s="3"/>
      <c r="F601" s="3"/>
      <c r="G601" s="9"/>
      <c r="H601" s="9"/>
      <c r="I601" s="9"/>
      <c r="J601" s="9"/>
      <c r="K601" s="9"/>
      <c r="L601" s="9"/>
      <c r="M601" s="9"/>
    </row>
    <row r="602" spans="5:13" x14ac:dyDescent="0.3">
      <c r="E602" s="3"/>
      <c r="F602" s="3"/>
      <c r="G602" s="9"/>
      <c r="H602" s="9"/>
      <c r="I602" s="9"/>
      <c r="J602" s="9"/>
      <c r="K602" s="9"/>
      <c r="L602" s="9"/>
      <c r="M602" s="9"/>
    </row>
    <row r="603" spans="5:13" x14ac:dyDescent="0.3">
      <c r="E603" s="3"/>
      <c r="F603" s="3"/>
      <c r="G603" s="9"/>
      <c r="H603" s="9"/>
      <c r="I603" s="9"/>
      <c r="J603" s="9"/>
      <c r="K603" s="9"/>
      <c r="L603" s="9"/>
      <c r="M603" s="9"/>
    </row>
    <row r="604" spans="5:13" x14ac:dyDescent="0.3">
      <c r="E604" s="3"/>
      <c r="F604" s="3"/>
      <c r="G604" s="9"/>
      <c r="H604" s="9"/>
      <c r="I604" s="9"/>
      <c r="J604" s="9"/>
      <c r="K604" s="9"/>
      <c r="L604" s="9"/>
      <c r="M604" s="9"/>
    </row>
    <row r="605" spans="5:13" x14ac:dyDescent="0.3">
      <c r="E605" s="3"/>
      <c r="F605" s="3"/>
      <c r="G605" s="9"/>
      <c r="H605" s="9"/>
      <c r="I605" s="9"/>
      <c r="J605" s="9"/>
      <c r="K605" s="9"/>
      <c r="L605" s="9"/>
      <c r="M605" s="9"/>
    </row>
    <row r="606" spans="5:13" x14ac:dyDescent="0.3">
      <c r="E606" s="3"/>
      <c r="F606" s="3"/>
      <c r="G606" s="9"/>
      <c r="H606" s="9"/>
      <c r="I606" s="9"/>
      <c r="J606" s="9"/>
      <c r="K606" s="9"/>
      <c r="L606" s="9"/>
      <c r="M606" s="9"/>
    </row>
    <row r="607" spans="5:13" x14ac:dyDescent="0.3">
      <c r="E607" s="3"/>
      <c r="F607" s="3"/>
      <c r="G607" s="9"/>
      <c r="H607" s="9"/>
      <c r="I607" s="9"/>
      <c r="J607" s="9"/>
      <c r="K607" s="9"/>
      <c r="L607" s="9"/>
      <c r="M607" s="9"/>
    </row>
    <row r="608" spans="5:13" x14ac:dyDescent="0.3">
      <c r="E608" s="3"/>
      <c r="F608" s="3"/>
      <c r="G608" s="9"/>
      <c r="H608" s="9"/>
      <c r="I608" s="9"/>
      <c r="J608" s="9"/>
      <c r="K608" s="9"/>
      <c r="L608" s="9"/>
      <c r="M608" s="9"/>
    </row>
    <row r="609" spans="5:13" x14ac:dyDescent="0.3">
      <c r="E609" s="3"/>
      <c r="F609" s="3"/>
      <c r="G609" s="9"/>
      <c r="H609" s="9"/>
      <c r="I609" s="9"/>
      <c r="J609" s="9"/>
      <c r="K609" s="9"/>
      <c r="L609" s="9"/>
      <c r="M609" s="9"/>
    </row>
    <row r="610" spans="5:13" x14ac:dyDescent="0.3">
      <c r="E610" s="3"/>
      <c r="F610" s="3"/>
      <c r="G610" s="9"/>
      <c r="H610" s="9"/>
      <c r="I610" s="9"/>
      <c r="J610" s="9"/>
      <c r="K610" s="9"/>
      <c r="L610" s="9"/>
      <c r="M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6" sqref="K6"/>
    </sheetView>
  </sheetViews>
  <sheetFormatPr defaultColWidth="9.109375" defaultRowHeight="14.4" x14ac:dyDescent="0.3"/>
  <sheetData>
    <row r="1" spans="1:14" x14ac:dyDescent="0.3">
      <c r="B1" t="s">
        <v>10</v>
      </c>
      <c r="G1" t="s">
        <v>11</v>
      </c>
      <c r="K1" t="s">
        <v>58</v>
      </c>
    </row>
    <row r="2" spans="1:14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</row>
    <row r="3" spans="1:14" x14ac:dyDescent="0.3">
      <c r="B3" t="s">
        <v>12</v>
      </c>
      <c r="G3">
        <f>carbondioxide!L5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>H3</f>
        <v>5.35</v>
      </c>
      <c r="M3">
        <f>I3</f>
        <v>2.5600000000000001E-2</v>
      </c>
      <c r="N3">
        <f>J3</f>
        <v>5.6800000000000002E-3</v>
      </c>
    </row>
    <row r="4" spans="1:14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v>1.148910335009431</v>
      </c>
      <c r="M4">
        <f>I4</f>
        <v>1.148910335009431</v>
      </c>
    </row>
    <row r="5" spans="1:14" x14ac:dyDescent="0.3">
      <c r="I5">
        <v>7.3800000000000003E-3</v>
      </c>
      <c r="M5">
        <f>I5</f>
        <v>7.3800000000000003E-3</v>
      </c>
    </row>
    <row r="6" spans="1:14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14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4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4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4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4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4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4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4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4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4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 x14ac:dyDescent="0.3">
      <c r="A71">
        <v>1915</v>
      </c>
      <c r="B71">
        <v>-9.6000000000000002E-2</v>
      </c>
      <c r="C71">
        <f t="shared" ref="C71:C134" si="4">B71-C$4</f>
        <v>0.20139999999999988</v>
      </c>
      <c r="G71">
        <f>carbondioxide!L171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 x14ac:dyDescent="0.3">
      <c r="A72">
        <v>1916</v>
      </c>
      <c r="B72">
        <v>-0.35699999999999998</v>
      </c>
      <c r="C72">
        <f t="shared" si="4"/>
        <v>-5.9600000000000097E-2</v>
      </c>
      <c r="G72">
        <f>carbondioxide!L172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 x14ac:dyDescent="0.3">
      <c r="A73">
        <v>1917</v>
      </c>
      <c r="B73">
        <v>-0.66800000000000004</v>
      </c>
      <c r="C73">
        <f t="shared" si="4"/>
        <v>-0.37060000000000015</v>
      </c>
      <c r="G73">
        <f>carbondioxide!L173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 x14ac:dyDescent="0.3">
      <c r="A74">
        <v>1918</v>
      </c>
      <c r="B74">
        <v>-0.46400000000000002</v>
      </c>
      <c r="C74">
        <f t="shared" si="4"/>
        <v>-0.16660000000000014</v>
      </c>
      <c r="G74">
        <f>carbondioxide!L174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 x14ac:dyDescent="0.3">
      <c r="A75">
        <v>1919</v>
      </c>
      <c r="B75">
        <v>-0.26700000000000002</v>
      </c>
      <c r="C75">
        <f t="shared" si="4"/>
        <v>3.0399999999999872E-2</v>
      </c>
      <c r="G75">
        <f>carbondioxide!L175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 x14ac:dyDescent="0.3">
      <c r="A76">
        <v>1920</v>
      </c>
      <c r="B76">
        <v>-0.307</v>
      </c>
      <c r="C76">
        <f t="shared" si="4"/>
        <v>-9.6000000000001084E-3</v>
      </c>
      <c r="G76">
        <f>carbondioxide!L176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 x14ac:dyDescent="0.3">
      <c r="A77">
        <v>1921</v>
      </c>
      <c r="B77">
        <v>-0.16</v>
      </c>
      <c r="C77">
        <f t="shared" si="4"/>
        <v>0.13739999999999988</v>
      </c>
      <c r="G77">
        <f>carbondioxide!L177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 x14ac:dyDescent="0.3">
      <c r="A78">
        <v>1922</v>
      </c>
      <c r="B78">
        <v>-0.26500000000000001</v>
      </c>
      <c r="C78">
        <f t="shared" si="4"/>
        <v>3.2399999999999873E-2</v>
      </c>
      <c r="G78">
        <f>carbondioxide!L178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 x14ac:dyDescent="0.3">
      <c r="A79">
        <v>1923</v>
      </c>
      <c r="B79">
        <v>-0.28799999999999998</v>
      </c>
      <c r="C79">
        <f t="shared" si="4"/>
        <v>9.3999999999999084E-3</v>
      </c>
      <c r="G79">
        <f>carbondioxide!L179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 x14ac:dyDescent="0.3">
      <c r="A80">
        <v>1924</v>
      </c>
      <c r="B80">
        <v>-0.37</v>
      </c>
      <c r="C80">
        <f t="shared" si="4"/>
        <v>-7.2600000000000109E-2</v>
      </c>
      <c r="G80">
        <f>carbondioxide!L180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 x14ac:dyDescent="0.3">
      <c r="A81">
        <v>1925</v>
      </c>
      <c r="B81">
        <v>-0.28000000000000003</v>
      </c>
      <c r="C81">
        <f t="shared" si="4"/>
        <v>1.739999999999986E-2</v>
      </c>
      <c r="G81">
        <f>carbondioxide!L181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 x14ac:dyDescent="0.3">
      <c r="A82">
        <v>1926</v>
      </c>
      <c r="B82">
        <v>-6.7000000000000004E-2</v>
      </c>
      <c r="C82">
        <f t="shared" si="4"/>
        <v>0.23039999999999988</v>
      </c>
      <c r="G82">
        <f>carbondioxide!L182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 x14ac:dyDescent="0.3">
      <c r="A83">
        <v>1927</v>
      </c>
      <c r="B83">
        <v>-0.23899999999999999</v>
      </c>
      <c r="C83">
        <f t="shared" si="4"/>
        <v>5.8399999999999896E-2</v>
      </c>
      <c r="G83">
        <f>carbondioxide!L183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 x14ac:dyDescent="0.3">
      <c r="A84">
        <v>1928</v>
      </c>
      <c r="B84">
        <v>-0.161</v>
      </c>
      <c r="C84">
        <f t="shared" si="4"/>
        <v>0.13639999999999988</v>
      </c>
      <c r="G84">
        <f>carbondioxide!L184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 x14ac:dyDescent="0.3">
      <c r="A85">
        <v>1929</v>
      </c>
      <c r="B85">
        <v>-0.42699999999999999</v>
      </c>
      <c r="C85">
        <f t="shared" si="4"/>
        <v>-0.1296000000000001</v>
      </c>
      <c r="G85">
        <f>carbondioxide!L185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 x14ac:dyDescent="0.3">
      <c r="A86">
        <v>1930</v>
      </c>
      <c r="B86">
        <v>-0.14099999999999999</v>
      </c>
      <c r="C86">
        <f t="shared" si="4"/>
        <v>0.1563999999999999</v>
      </c>
      <c r="G86">
        <f>carbondioxide!L186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 x14ac:dyDescent="0.3">
      <c r="A87">
        <v>1931</v>
      </c>
      <c r="B87">
        <v>-0.13500000000000001</v>
      </c>
      <c r="C87">
        <f t="shared" si="4"/>
        <v>0.16239999999999988</v>
      </c>
      <c r="G87">
        <f>carbondioxide!L187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 x14ac:dyDescent="0.3">
      <c r="A88">
        <v>1932</v>
      </c>
      <c r="B88">
        <v>-0.08</v>
      </c>
      <c r="C88">
        <f t="shared" si="4"/>
        <v>0.21739999999999987</v>
      </c>
      <c r="G88">
        <f>carbondioxide!L188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 x14ac:dyDescent="0.3">
      <c r="A89">
        <v>1933</v>
      </c>
      <c r="B89">
        <v>-0.28100000000000003</v>
      </c>
      <c r="C89">
        <f t="shared" si="4"/>
        <v>1.6399999999999859E-2</v>
      </c>
      <c r="G89">
        <f>carbondioxide!L189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 x14ac:dyDescent="0.3">
      <c r="A90">
        <v>1934</v>
      </c>
      <c r="B90">
        <v>-7.0000000000000007E-2</v>
      </c>
      <c r="C90">
        <f t="shared" si="4"/>
        <v>0.22739999999999988</v>
      </c>
      <c r="G90">
        <f>carbondioxide!L190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 x14ac:dyDescent="0.3">
      <c r="A91">
        <v>1935</v>
      </c>
      <c r="B91">
        <v>-0.16800000000000001</v>
      </c>
      <c r="C91">
        <f t="shared" si="4"/>
        <v>0.12939999999999988</v>
      </c>
      <c r="G91">
        <f>carbondioxide!L191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 x14ac:dyDescent="0.3">
      <c r="A92">
        <v>1936</v>
      </c>
      <c r="B92">
        <v>-0.115</v>
      </c>
      <c r="C92">
        <f t="shared" si="4"/>
        <v>0.1823999999999999</v>
      </c>
      <c r="G92">
        <f>carbondioxide!L192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 x14ac:dyDescent="0.3">
      <c r="A93">
        <v>1937</v>
      </c>
      <c r="B93">
        <v>-7.1999999999999995E-2</v>
      </c>
      <c r="C93">
        <f t="shared" si="4"/>
        <v>0.22539999999999988</v>
      </c>
      <c r="G93">
        <f>carbondioxide!L193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 x14ac:dyDescent="0.3">
      <c r="A94">
        <v>1938</v>
      </c>
      <c r="B94">
        <v>0.10199999999999999</v>
      </c>
      <c r="C94">
        <f t="shared" si="4"/>
        <v>0.39939999999999987</v>
      </c>
      <c r="G94">
        <f>carbondioxide!L194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 x14ac:dyDescent="0.3">
      <c r="A95">
        <v>1939</v>
      </c>
      <c r="B95">
        <v>-5.2999999999999999E-2</v>
      </c>
      <c r="C95">
        <f t="shared" si="4"/>
        <v>0.2443999999999999</v>
      </c>
      <c r="G95">
        <f>carbondioxide!L195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 x14ac:dyDescent="0.3">
      <c r="A96">
        <v>1940</v>
      </c>
      <c r="B96">
        <v>-3.6999999999999998E-2</v>
      </c>
      <c r="C96">
        <f t="shared" si="4"/>
        <v>0.26039999999999991</v>
      </c>
      <c r="G96">
        <f>carbondioxide!L196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 x14ac:dyDescent="0.3">
      <c r="A97">
        <v>1941</v>
      </c>
      <c r="B97">
        <v>-1.7999999999999999E-2</v>
      </c>
      <c r="C97">
        <f t="shared" si="4"/>
        <v>0.27939999999999987</v>
      </c>
      <c r="G97">
        <f>carbondioxide!L197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 x14ac:dyDescent="0.3">
      <c r="A98">
        <v>1942</v>
      </c>
      <c r="B98">
        <v>-3.2000000000000001E-2</v>
      </c>
      <c r="C98">
        <f t="shared" si="4"/>
        <v>0.26539999999999986</v>
      </c>
      <c r="G98">
        <f>carbondioxide!L198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 x14ac:dyDescent="0.3">
      <c r="A99">
        <v>1943</v>
      </c>
      <c r="B99">
        <v>-6.8000000000000005E-2</v>
      </c>
      <c r="C99">
        <f t="shared" si="4"/>
        <v>0.22939999999999988</v>
      </c>
      <c r="G99">
        <f>carbondioxide!L199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 x14ac:dyDescent="0.3">
      <c r="A100">
        <v>1944</v>
      </c>
      <c r="B100">
        <v>7.3999999999999996E-2</v>
      </c>
      <c r="C100">
        <f t="shared" si="4"/>
        <v>0.3713999999999999</v>
      </c>
      <c r="G100">
        <f>carbondioxide!L200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 x14ac:dyDescent="0.3">
      <c r="A101">
        <v>1945</v>
      </c>
      <c r="B101">
        <v>-0.109</v>
      </c>
      <c r="C101">
        <f t="shared" si="4"/>
        <v>0.1883999999999999</v>
      </c>
      <c r="G101">
        <f>carbondioxide!L201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 x14ac:dyDescent="0.3">
      <c r="A102">
        <v>1946</v>
      </c>
      <c r="B102">
        <v>-7.9000000000000001E-2</v>
      </c>
      <c r="C102">
        <f t="shared" si="4"/>
        <v>0.21839999999999987</v>
      </c>
      <c r="G102">
        <f>carbondioxide!L202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 x14ac:dyDescent="0.3">
      <c r="A103">
        <v>1947</v>
      </c>
      <c r="B103">
        <v>-3.4000000000000002E-2</v>
      </c>
      <c r="C103">
        <f t="shared" si="4"/>
        <v>0.26339999999999986</v>
      </c>
      <c r="G103">
        <f>carbondioxide!L203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 x14ac:dyDescent="0.3">
      <c r="A104">
        <v>1948</v>
      </c>
      <c r="B104">
        <v>-6.2E-2</v>
      </c>
      <c r="C104">
        <f t="shared" si="4"/>
        <v>0.23539999999999989</v>
      </c>
      <c r="G104">
        <f>carbondioxide!L204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 x14ac:dyDescent="0.3">
      <c r="A105">
        <v>1949</v>
      </c>
      <c r="B105">
        <v>-0.14499999999999999</v>
      </c>
      <c r="C105">
        <f t="shared" si="4"/>
        <v>0.1523999999999999</v>
      </c>
      <c r="G105">
        <f>carbondioxide!L205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 x14ac:dyDescent="0.3">
      <c r="A106">
        <v>1950</v>
      </c>
      <c r="B106">
        <v>-0.30499999999999999</v>
      </c>
      <c r="C106">
        <f t="shared" si="4"/>
        <v>-7.6000000000001067E-3</v>
      </c>
      <c r="G106">
        <f>carbondioxide!L206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 x14ac:dyDescent="0.3">
      <c r="A107">
        <v>1951</v>
      </c>
      <c r="B107">
        <v>-0.13</v>
      </c>
      <c r="C107">
        <f t="shared" si="4"/>
        <v>0.16739999999999988</v>
      </c>
      <c r="G107">
        <f>carbondioxide!L207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 x14ac:dyDescent="0.3">
      <c r="A108">
        <v>1952</v>
      </c>
      <c r="B108">
        <v>-4.8000000000000001E-2</v>
      </c>
      <c r="C108">
        <f t="shared" si="4"/>
        <v>0.2493999999999999</v>
      </c>
      <c r="G108">
        <f>carbondioxide!L208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 x14ac:dyDescent="0.3">
      <c r="A109">
        <v>1953</v>
      </c>
      <c r="B109">
        <v>4.5999999999999999E-2</v>
      </c>
      <c r="C109">
        <f t="shared" si="4"/>
        <v>0.34339999999999987</v>
      </c>
      <c r="G109">
        <f>carbondioxide!L209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 x14ac:dyDescent="0.3">
      <c r="A110">
        <v>1954</v>
      </c>
      <c r="B110">
        <v>-0.185</v>
      </c>
      <c r="C110">
        <f t="shared" si="4"/>
        <v>0.11239999999999989</v>
      </c>
      <c r="G110">
        <f>carbondioxide!L210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 x14ac:dyDescent="0.3">
      <c r="A111">
        <v>1955</v>
      </c>
      <c r="B111">
        <v>-0.20499999999999999</v>
      </c>
      <c r="C111">
        <f t="shared" si="4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 x14ac:dyDescent="0.3">
      <c r="A112">
        <v>1956</v>
      </c>
      <c r="B112">
        <v>-0.41699999999999998</v>
      </c>
      <c r="C112">
        <f t="shared" si="4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 x14ac:dyDescent="0.3">
      <c r="A113">
        <v>1957</v>
      </c>
      <c r="B113">
        <v>-0.06</v>
      </c>
      <c r="C113">
        <f t="shared" si="4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 x14ac:dyDescent="0.3">
      <c r="A114">
        <v>1958</v>
      </c>
      <c r="B114">
        <v>7.0000000000000007E-2</v>
      </c>
      <c r="C114">
        <f t="shared" si="4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 x14ac:dyDescent="0.3">
      <c r="A115">
        <v>1959</v>
      </c>
      <c r="B115">
        <v>-1.2999999999999999E-2</v>
      </c>
      <c r="C115">
        <f t="shared" si="4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 x14ac:dyDescent="0.3">
      <c r="A116">
        <v>1960</v>
      </c>
      <c r="B116">
        <v>-9.0999999999999998E-2</v>
      </c>
      <c r="C116">
        <f t="shared" si="4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 x14ac:dyDescent="0.3">
      <c r="A117">
        <v>1961</v>
      </c>
      <c r="B117">
        <v>3.7999999999999999E-2</v>
      </c>
      <c r="C117">
        <f t="shared" si="4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 x14ac:dyDescent="0.3">
      <c r="A118">
        <v>1962</v>
      </c>
      <c r="B118">
        <v>-2E-3</v>
      </c>
      <c r="C118">
        <f t="shared" si="4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 x14ac:dyDescent="0.3">
      <c r="A119">
        <v>1963</v>
      </c>
      <c r="B119">
        <v>-4.0000000000000001E-3</v>
      </c>
      <c r="C119">
        <f t="shared" si="4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 x14ac:dyDescent="0.3">
      <c r="A120">
        <v>1964</v>
      </c>
      <c r="B120">
        <v>-0.27100000000000002</v>
      </c>
      <c r="C120">
        <f t="shared" si="4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 x14ac:dyDescent="0.3">
      <c r="A121">
        <v>1965</v>
      </c>
      <c r="B121">
        <v>-0.19500000000000001</v>
      </c>
      <c r="C121">
        <f t="shared" si="4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 x14ac:dyDescent="0.3">
      <c r="A122">
        <v>1966</v>
      </c>
      <c r="B122">
        <v>-0.123</v>
      </c>
      <c r="C122">
        <f t="shared" si="4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 x14ac:dyDescent="0.3">
      <c r="A123">
        <v>1967</v>
      </c>
      <c r="B123">
        <v>-0.121</v>
      </c>
      <c r="C123">
        <f t="shared" si="4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 x14ac:dyDescent="0.3">
      <c r="A124">
        <v>1968</v>
      </c>
      <c r="B124">
        <v>-0.20599999999999999</v>
      </c>
      <c r="C124">
        <f t="shared" si="4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 x14ac:dyDescent="0.3">
      <c r="A125">
        <v>1969</v>
      </c>
      <c r="B125">
        <v>-6.8000000000000005E-2</v>
      </c>
      <c r="C125">
        <f t="shared" si="4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 x14ac:dyDescent="0.3">
      <c r="A126">
        <v>1970</v>
      </c>
      <c r="B126">
        <v>-2.5000000000000001E-2</v>
      </c>
      <c r="C126">
        <f t="shared" si="4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 x14ac:dyDescent="0.3">
      <c r="A127">
        <v>1971</v>
      </c>
      <c r="B127">
        <v>-0.19900000000000001</v>
      </c>
      <c r="C127">
        <f t="shared" si="4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 x14ac:dyDescent="0.3">
      <c r="A128">
        <v>1972</v>
      </c>
      <c r="B128">
        <v>-0.17199999999999999</v>
      </c>
      <c r="C128">
        <f t="shared" si="4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 x14ac:dyDescent="0.3">
      <c r="A129">
        <v>1973</v>
      </c>
      <c r="B129">
        <v>0.13100000000000001</v>
      </c>
      <c r="C129">
        <f t="shared" si="4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 x14ac:dyDescent="0.3">
      <c r="A130">
        <v>1974</v>
      </c>
      <c r="B130">
        <v>-0.29499999999999998</v>
      </c>
      <c r="C130">
        <f t="shared" si="4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 x14ac:dyDescent="0.3">
      <c r="A131">
        <v>1975</v>
      </c>
      <c r="B131">
        <v>-0.109</v>
      </c>
      <c r="C131">
        <f t="shared" si="4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 x14ac:dyDescent="0.3">
      <c r="A132">
        <v>1976</v>
      </c>
      <c r="B132">
        <v>-0.34899999999999998</v>
      </c>
      <c r="C132">
        <f t="shared" si="4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 x14ac:dyDescent="0.3">
      <c r="A133">
        <v>1977</v>
      </c>
      <c r="B133">
        <v>6.5000000000000002E-2</v>
      </c>
      <c r="C133">
        <f t="shared" si="4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 x14ac:dyDescent="0.3">
      <c r="A134">
        <v>1978</v>
      </c>
      <c r="B134">
        <v>-4.7E-2</v>
      </c>
      <c r="C134">
        <f t="shared" si="4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 x14ac:dyDescent="0.3">
      <c r="A135">
        <v>1979</v>
      </c>
      <c r="B135">
        <v>6.8000000000000005E-2</v>
      </c>
      <c r="C135">
        <f t="shared" ref="C135:C168" si="8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 x14ac:dyDescent="0.3">
      <c r="A136">
        <v>1980</v>
      </c>
      <c r="B136">
        <v>0.128</v>
      </c>
      <c r="C136">
        <f t="shared" si="8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 x14ac:dyDescent="0.3">
      <c r="A137">
        <v>1981</v>
      </c>
      <c r="B137">
        <v>0.23100000000000001</v>
      </c>
      <c r="C137">
        <f t="shared" si="8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 x14ac:dyDescent="0.3">
      <c r="A138">
        <v>1982</v>
      </c>
      <c r="B138">
        <v>3.1E-2</v>
      </c>
      <c r="C138">
        <f t="shared" si="8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 x14ac:dyDescent="0.3">
      <c r="A139">
        <v>1983</v>
      </c>
      <c r="B139">
        <v>0.30499999999999999</v>
      </c>
      <c r="C139">
        <f t="shared" si="8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 x14ac:dyDescent="0.3">
      <c r="A140">
        <v>1984</v>
      </c>
      <c r="B140">
        <v>-4.8000000000000001E-2</v>
      </c>
      <c r="C140">
        <f t="shared" si="8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 x14ac:dyDescent="0.3">
      <c r="A141">
        <v>1985</v>
      </c>
      <c r="B141">
        <v>-2E-3</v>
      </c>
      <c r="C141">
        <f t="shared" si="8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 x14ac:dyDescent="0.3">
      <c r="A142">
        <v>1986</v>
      </c>
      <c r="B142">
        <v>0.124</v>
      </c>
      <c r="C142">
        <f t="shared" si="8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 x14ac:dyDescent="0.3">
      <c r="A143">
        <v>1987</v>
      </c>
      <c r="B143">
        <v>0.28399999999999997</v>
      </c>
      <c r="C143">
        <f t="shared" si="8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 x14ac:dyDescent="0.3">
      <c r="A144">
        <v>1988</v>
      </c>
      <c r="B144">
        <v>0.33800000000000002</v>
      </c>
      <c r="C144">
        <f t="shared" si="8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 x14ac:dyDescent="0.3">
      <c r="A145">
        <v>1989</v>
      </c>
      <c r="B145">
        <v>0.21</v>
      </c>
      <c r="C145">
        <f t="shared" si="8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 x14ac:dyDescent="0.3">
      <c r="A146">
        <v>1990</v>
      </c>
      <c r="B146">
        <v>0.42499999999999999</v>
      </c>
      <c r="C146">
        <f t="shared" si="8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 x14ac:dyDescent="0.3">
      <c r="A147">
        <v>1991</v>
      </c>
      <c r="B147">
        <v>0.33100000000000002</v>
      </c>
      <c r="C147">
        <f t="shared" si="8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 x14ac:dyDescent="0.3">
      <c r="A148">
        <v>1992</v>
      </c>
      <c r="B148">
        <v>0.11600000000000001</v>
      </c>
      <c r="C148">
        <f t="shared" si="8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 x14ac:dyDescent="0.3">
      <c r="A149">
        <v>1993</v>
      </c>
      <c r="B149">
        <v>0.19600000000000001</v>
      </c>
      <c r="C149">
        <f t="shared" si="8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 x14ac:dyDescent="0.3">
      <c r="A150">
        <v>1994</v>
      </c>
      <c r="B150">
        <v>0.33</v>
      </c>
      <c r="C150">
        <f t="shared" si="8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 x14ac:dyDescent="0.3">
      <c r="A151">
        <v>1995</v>
      </c>
      <c r="B151">
        <v>0.46</v>
      </c>
      <c r="C151">
        <f t="shared" si="8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 x14ac:dyDescent="0.3">
      <c r="A152">
        <v>1996</v>
      </c>
      <c r="B152">
        <v>0.20699999999999999</v>
      </c>
      <c r="C152">
        <f t="shared" si="8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 x14ac:dyDescent="0.3">
      <c r="A153">
        <v>1997</v>
      </c>
      <c r="B153">
        <v>0.47199999999999998</v>
      </c>
      <c r="C153">
        <f t="shared" si="8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 x14ac:dyDescent="0.3">
      <c r="A154">
        <v>1998</v>
      </c>
      <c r="B154">
        <v>0.79800000000000004</v>
      </c>
      <c r="C154">
        <f t="shared" si="8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 x14ac:dyDescent="0.3">
      <c r="A155">
        <v>1999</v>
      </c>
      <c r="B155">
        <v>0.502</v>
      </c>
      <c r="C155">
        <f t="shared" si="8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 x14ac:dyDescent="0.3">
      <c r="A156">
        <v>2000</v>
      </c>
      <c r="B156">
        <v>0.379</v>
      </c>
      <c r="C156">
        <f t="shared" si="8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 x14ac:dyDescent="0.3">
      <c r="A157">
        <v>2001</v>
      </c>
      <c r="B157">
        <v>0.55900000000000005</v>
      </c>
      <c r="C157">
        <f t="shared" si="8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 x14ac:dyDescent="0.3">
      <c r="A158">
        <v>2002</v>
      </c>
      <c r="B158">
        <v>0.65200000000000002</v>
      </c>
      <c r="C158">
        <f t="shared" si="8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 x14ac:dyDescent="0.3">
      <c r="A159">
        <v>2003</v>
      </c>
      <c r="B159">
        <v>0.64600000000000002</v>
      </c>
      <c r="C159">
        <f t="shared" si="8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 x14ac:dyDescent="0.3">
      <c r="A160">
        <v>2004</v>
      </c>
      <c r="B160">
        <v>0.621</v>
      </c>
      <c r="C160">
        <f t="shared" si="8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4" x14ac:dyDescent="0.3">
      <c r="A161">
        <v>2005</v>
      </c>
      <c r="B161">
        <v>0.73899999999999999</v>
      </c>
      <c r="C161">
        <f t="shared" si="8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4" x14ac:dyDescent="0.3">
      <c r="A162">
        <v>2006</v>
      </c>
      <c r="B162">
        <v>0.67</v>
      </c>
      <c r="C162">
        <f t="shared" si="8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4" x14ac:dyDescent="0.3">
      <c r="A163">
        <v>2007</v>
      </c>
      <c r="B163">
        <v>0.66800000000000004</v>
      </c>
      <c r="C163">
        <f t="shared" si="8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4" x14ac:dyDescent="0.3">
      <c r="A164">
        <v>2008</v>
      </c>
      <c r="B164">
        <v>0.54</v>
      </c>
      <c r="C164">
        <f t="shared" si="8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4" x14ac:dyDescent="0.3">
      <c r="A165">
        <v>2009</v>
      </c>
      <c r="B165">
        <v>0.63300000000000001</v>
      </c>
      <c r="C165">
        <f t="shared" si="8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9"/>
        <v>1.6628916423170492</v>
      </c>
      <c r="I165" s="3">
        <f t="shared" si="11"/>
        <v>0.89930348547702965</v>
      </c>
      <c r="J165" s="3">
        <f t="shared" si="10"/>
        <v>0.14970663749580013</v>
      </c>
      <c r="K165" s="3"/>
      <c r="L165" s="3"/>
      <c r="M165" s="3"/>
      <c r="N165" s="3"/>
    </row>
    <row r="166" spans="1:14" x14ac:dyDescent="0.3">
      <c r="A166">
        <v>2010</v>
      </c>
      <c r="B166">
        <v>0.70599999999999996</v>
      </c>
      <c r="C166">
        <f t="shared" si="8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9"/>
        <v>1.6972134721603038</v>
      </c>
      <c r="I166" s="3">
        <f t="shared" si="11"/>
        <v>0.92066791164210093</v>
      </c>
      <c r="J166" s="3">
        <f t="shared" si="10"/>
        <v>0.15396434759233352</v>
      </c>
      <c r="K166" s="3"/>
      <c r="L166" s="3"/>
      <c r="M166" s="3"/>
      <c r="N166" s="3"/>
    </row>
    <row r="167" spans="1:14" x14ac:dyDescent="0.3">
      <c r="A167">
        <v>2011</v>
      </c>
      <c r="B167">
        <v>0.54200000000000004</v>
      </c>
      <c r="C167">
        <f t="shared" si="8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9"/>
        <v>1.7303783452452985</v>
      </c>
      <c r="I167" s="3">
        <f t="shared" si="11"/>
        <v>0.94233460964819415</v>
      </c>
      <c r="J167" s="3">
        <f t="shared" si="10"/>
        <v>0.1583192238361362</v>
      </c>
      <c r="K167" s="3"/>
      <c r="L167" s="3"/>
      <c r="M167" s="3"/>
      <c r="N167" s="3"/>
    </row>
    <row r="168" spans="1:14" x14ac:dyDescent="0.3">
      <c r="A168">
        <v>2012</v>
      </c>
      <c r="B168">
        <v>0.623</v>
      </c>
      <c r="C168">
        <f t="shared" si="8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9"/>
        <v>1.7643255472623276</v>
      </c>
      <c r="I168" s="3">
        <f t="shared" si="11"/>
        <v>0.96431733759652138</v>
      </c>
      <c r="J168" s="3">
        <f t="shared" si="10"/>
        <v>0.1627724312275487</v>
      </c>
      <c r="K168" s="3"/>
      <c r="L168" s="3"/>
      <c r="M168" s="3"/>
      <c r="N168" s="3"/>
    </row>
    <row r="169" spans="1:14" x14ac:dyDescent="0.3">
      <c r="A169" s="3">
        <f>1+A168</f>
        <v>2013</v>
      </c>
      <c r="G169" s="3">
        <f>carbondioxide!L269</f>
        <v>384.92454799073164</v>
      </c>
      <c r="H169" s="3">
        <f t="shared" si="9"/>
        <v>1.7990778742090634</v>
      </c>
      <c r="I169" s="3">
        <f t="shared" si="11"/>
        <v>0.98663007892208654</v>
      </c>
      <c r="J169" s="3">
        <f t="shared" si="10"/>
        <v>0.16732520629572445</v>
      </c>
      <c r="K169" s="3"/>
      <c r="L169" s="3"/>
      <c r="M169" s="3"/>
      <c r="N169" s="3"/>
    </row>
    <row r="170" spans="1:14" x14ac:dyDescent="0.3">
      <c r="A170" s="3">
        <f t="shared" ref="A170:A233" si="12">1+A169</f>
        <v>2014</v>
      </c>
      <c r="G170" s="3">
        <f>carbondioxide!L270</f>
        <v>387.48785163786459</v>
      </c>
      <c r="H170" s="3">
        <f t="shared" si="9"/>
        <v>1.8345866901253363</v>
      </c>
      <c r="I170" s="3">
        <f t="shared" si="11"/>
        <v>1.0092849345258457</v>
      </c>
      <c r="J170" s="3">
        <f t="shared" si="10"/>
        <v>0.17197885797224219</v>
      </c>
      <c r="K170" s="3"/>
      <c r="L170" s="3"/>
      <c r="M170" s="3"/>
      <c r="N170" s="3"/>
    </row>
    <row r="171" spans="1:14" x14ac:dyDescent="0.3">
      <c r="A171" s="3">
        <f t="shared" si="12"/>
        <v>2015</v>
      </c>
      <c r="G171" s="3">
        <f>carbondioxide!L271</f>
        <v>390.12061313352865</v>
      </c>
      <c r="H171" s="3">
        <f t="shared" si="9"/>
        <v>1.8708139907797623</v>
      </c>
      <c r="I171" s="3">
        <f t="shared" si="11"/>
        <v>1.0322924980965282</v>
      </c>
      <c r="J171" s="3">
        <f t="shared" si="10"/>
        <v>0.17673475648706666</v>
      </c>
      <c r="K171" s="3"/>
      <c r="L171" s="3"/>
      <c r="M171" s="3"/>
      <c r="N171" s="3"/>
    </row>
    <row r="172" spans="1:14" x14ac:dyDescent="0.3">
      <c r="A172" s="3">
        <f t="shared" si="12"/>
        <v>2016</v>
      </c>
      <c r="G172" s="3">
        <f>carbondioxide!L272</f>
        <v>392.82168754394274</v>
      </c>
      <c r="H172" s="3">
        <f t="shared" si="9"/>
        <v>1.9077280913813393</v>
      </c>
      <c r="I172" s="3">
        <f t="shared" si="11"/>
        <v>1.0556620921389206</v>
      </c>
      <c r="J172" s="3">
        <f t="shared" si="10"/>
        <v>0.1815943244594084</v>
      </c>
      <c r="K172" s="3"/>
      <c r="L172" s="3"/>
      <c r="M172" s="3"/>
      <c r="N172" s="3"/>
    </row>
    <row r="173" spans="1:14" x14ac:dyDescent="0.3">
      <c r="A173" s="3">
        <f t="shared" si="12"/>
        <v>2017</v>
      </c>
      <c r="G173" s="3">
        <f>carbondioxide!L273</f>
        <v>395.59017763365597</v>
      </c>
      <c r="H173" s="3">
        <f t="shared" si="9"/>
        <v>1.9453010491509337</v>
      </c>
      <c r="I173" s="3">
        <f t="shared" si="11"/>
        <v>1.0794019203445888</v>
      </c>
      <c r="J173" s="3">
        <f t="shared" si="10"/>
        <v>0.18655902937982805</v>
      </c>
      <c r="K173" s="3"/>
      <c r="L173" s="3"/>
      <c r="M173" s="3"/>
      <c r="N173" s="3"/>
    </row>
    <row r="174" spans="1:14" x14ac:dyDescent="0.3">
      <c r="A174" s="3">
        <f t="shared" si="12"/>
        <v>2018</v>
      </c>
      <c r="G174" s="3">
        <f>carbondioxide!L274</f>
        <v>398.53619585187442</v>
      </c>
      <c r="H174" s="3">
        <f t="shared" si="9"/>
        <v>1.9849956627485894</v>
      </c>
      <c r="I174" s="3">
        <f t="shared" si="11"/>
        <v>1.1035629506645945</v>
      </c>
      <c r="J174" s="3">
        <f t="shared" si="10"/>
        <v>0.19163037700050789</v>
      </c>
      <c r="K174" s="3"/>
      <c r="L174" s="3"/>
      <c r="M174" s="3"/>
      <c r="N174" s="3"/>
    </row>
    <row r="175" spans="1:14" x14ac:dyDescent="0.3">
      <c r="A175" s="3">
        <f t="shared" si="12"/>
        <v>2019</v>
      </c>
      <c r="G175" s="3">
        <f>carbondioxide!L275</f>
        <v>401.54709068411717</v>
      </c>
      <c r="H175" s="3">
        <f t="shared" si="9"/>
        <v>2.0252623791402642</v>
      </c>
      <c r="I175" s="3">
        <f t="shared" si="11"/>
        <v>1.1281489056235408</v>
      </c>
      <c r="J175" s="3">
        <f t="shared" si="10"/>
        <v>0.19681015401891991</v>
      </c>
      <c r="K175" s="3"/>
      <c r="L175" s="3"/>
      <c r="M175" s="3"/>
      <c r="N175" s="3"/>
    </row>
    <row r="176" spans="1:14" x14ac:dyDescent="0.3">
      <c r="A176" s="3">
        <f t="shared" si="12"/>
        <v>2020</v>
      </c>
      <c r="G176" s="3">
        <f>carbondioxide!L276</f>
        <v>404.62339790386045</v>
      </c>
      <c r="H176" s="3">
        <f t="shared" si="9"/>
        <v>2.0660932548539903</v>
      </c>
      <c r="I176" s="3">
        <f t="shared" si="11"/>
        <v>1.1531631645287688</v>
      </c>
      <c r="J176" s="3">
        <f t="shared" si="10"/>
        <v>0.20210015812803417</v>
      </c>
      <c r="K176" s="3"/>
      <c r="L176" s="3"/>
      <c r="M176" s="3"/>
      <c r="N176" s="3"/>
    </row>
    <row r="177" spans="1:14" x14ac:dyDescent="0.3">
      <c r="A177" s="3">
        <f t="shared" si="12"/>
        <v>2021</v>
      </c>
      <c r="G177" s="3">
        <f>carbondioxide!L277</f>
        <v>407.76509661519037</v>
      </c>
      <c r="H177" s="3">
        <f t="shared" si="9"/>
        <v>2.1074728952871173</v>
      </c>
      <c r="I177" s="3">
        <f t="shared" si="11"/>
        <v>1.1786085557173738</v>
      </c>
      <c r="J177" s="3">
        <f t="shared" si="10"/>
        <v>0.20750219600439035</v>
      </c>
      <c r="K177" s="3"/>
      <c r="L177" s="3"/>
      <c r="M177" s="3"/>
      <c r="N177" s="3"/>
    </row>
    <row r="178" spans="1:14" x14ac:dyDescent="0.3">
      <c r="A178" s="3">
        <f t="shared" si="12"/>
        <v>2022</v>
      </c>
      <c r="G178" s="3">
        <f>carbondioxide!L278</f>
        <v>410.97182094419509</v>
      </c>
      <c r="H178" s="3">
        <f t="shared" si="9"/>
        <v>2.1493815048028369</v>
      </c>
      <c r="I178" s="3">
        <f t="shared" si="11"/>
        <v>1.2044872453498274</v>
      </c>
      <c r="J178" s="3">
        <f t="shared" si="10"/>
        <v>0.2130180801275601</v>
      </c>
      <c r="K178" s="3"/>
      <c r="L178" s="3"/>
      <c r="M178" s="3"/>
      <c r="N178" s="3"/>
    </row>
    <row r="179" spans="1:14" x14ac:dyDescent="0.3">
      <c r="A179" s="3">
        <f t="shared" si="12"/>
        <v>2023</v>
      </c>
      <c r="G179" s="3">
        <f>carbondioxide!L279</f>
        <v>414.24298877064598</v>
      </c>
      <c r="H179" s="3">
        <f t="shared" si="9"/>
        <v>2.1917967385869934</v>
      </c>
      <c r="I179" s="3">
        <f t="shared" si="11"/>
        <v>1.2308006843147172</v>
      </c>
      <c r="J179" s="3">
        <f t="shared" si="10"/>
        <v>0.21864962498602258</v>
      </c>
      <c r="K179" s="3"/>
      <c r="L179" s="3"/>
      <c r="M179" s="3"/>
      <c r="N179" s="3"/>
    </row>
    <row r="180" spans="1:14" x14ac:dyDescent="0.3">
      <c r="A180" s="3">
        <f t="shared" si="12"/>
        <v>2024</v>
      </c>
      <c r="G180" s="3">
        <f>carbondioxide!L280</f>
        <v>417.57787969910549</v>
      </c>
      <c r="H180" s="3">
        <f t="shared" si="9"/>
        <v>2.2346948257489063</v>
      </c>
      <c r="I180" s="3">
        <f t="shared" si="11"/>
        <v>1.2575495898893272</v>
      </c>
      <c r="J180" s="3">
        <f t="shared" si="10"/>
        <v>0.22439864300300957</v>
      </c>
      <c r="K180" s="3"/>
      <c r="L180" s="3"/>
      <c r="M180" s="3"/>
      <c r="N180" s="3"/>
    </row>
    <row r="181" spans="1:14" x14ac:dyDescent="0.3">
      <c r="A181" s="3">
        <f t="shared" si="12"/>
        <v>2025</v>
      </c>
      <c r="G181" s="3">
        <f>carbondioxide!L281</f>
        <v>420.97568226034934</v>
      </c>
      <c r="H181" s="3">
        <f t="shared" si="9"/>
        <v>2.2780512528516117</v>
      </c>
      <c r="I181" s="3">
        <f t="shared" si="11"/>
        <v>1.2847339480790489</v>
      </c>
      <c r="J181" s="3">
        <f t="shared" si="10"/>
        <v>0.23026694038132386</v>
      </c>
      <c r="K181" s="3"/>
      <c r="L181" s="3"/>
      <c r="M181" s="3"/>
      <c r="N181" s="3"/>
    </row>
    <row r="182" spans="1:14" x14ac:dyDescent="0.3">
      <c r="A182" s="3">
        <f t="shared" si="12"/>
        <v>2026</v>
      </c>
      <c r="G182" s="3">
        <f>carbondioxide!L282</f>
        <v>424.43552246699221</v>
      </c>
      <c r="H182" s="3">
        <f t="shared" si="9"/>
        <v>2.3218411821597811</v>
      </c>
      <c r="I182" s="3">
        <f t="shared" si="11"/>
        <v>1.3123530281505236</v>
      </c>
      <c r="J182" s="3">
        <f t="shared" si="10"/>
        <v>0.23625631298504696</v>
      </c>
      <c r="K182" s="3"/>
      <c r="L182" s="3"/>
      <c r="M182" s="3"/>
      <c r="N182" s="3"/>
    </row>
    <row r="183" spans="1:14" x14ac:dyDescent="0.3">
      <c r="A183" s="3">
        <f t="shared" si="12"/>
        <v>2027</v>
      </c>
      <c r="G183" s="3">
        <f>carbondioxide!L283</f>
        <v>427.95648107599851</v>
      </c>
      <c r="H183" s="3">
        <f t="shared" si="9"/>
        <v>2.3660397096383607</v>
      </c>
      <c r="I183" s="3">
        <f t="shared" si="11"/>
        <v>1.3404054042433724</v>
      </c>
      <c r="J183" s="3">
        <f t="shared" si="10"/>
        <v>0.24236854232718685</v>
      </c>
      <c r="K183" s="3"/>
      <c r="L183" s="3"/>
      <c r="M183" s="3"/>
      <c r="N183" s="3"/>
    </row>
    <row r="184" spans="1:14" x14ac:dyDescent="0.3">
      <c r="A184" s="3">
        <f t="shared" si="12"/>
        <v>2028</v>
      </c>
      <c r="G184" s="3">
        <f>carbondioxide!L284</f>
        <v>431.53760401716079</v>
      </c>
      <c r="H184" s="3">
        <f t="shared" si="9"/>
        <v>2.4106220259944813</v>
      </c>
      <c r="I184" s="3">
        <f t="shared" si="11"/>
        <v>1.3688889809761413</v>
      </c>
      <c r="J184" s="3">
        <f t="shared" si="10"/>
        <v>0.2486053917028708</v>
      </c>
      <c r="K184" s="3"/>
      <c r="L184" s="3"/>
      <c r="M184" s="3"/>
      <c r="N184" s="3"/>
    </row>
    <row r="185" spans="1:14" x14ac:dyDescent="0.3">
      <c r="A185" s="3">
        <f t="shared" si="12"/>
        <v>2029</v>
      </c>
      <c r="G185" s="3">
        <f>carbondioxide!L285</f>
        <v>435.17790869179152</v>
      </c>
      <c r="H185" s="3">
        <f t="shared" si="9"/>
        <v>2.4555635189016072</v>
      </c>
      <c r="I185" s="3">
        <f t="shared" si="11"/>
        <v>1.3978010211858527</v>
      </c>
      <c r="J185" s="3">
        <f t="shared" si="10"/>
        <v>0.25496860248994296</v>
      </c>
      <c r="K185" s="3"/>
      <c r="L185" s="3"/>
      <c r="M185" s="3"/>
      <c r="N185" s="3"/>
    </row>
    <row r="186" spans="1:14" x14ac:dyDescent="0.3">
      <c r="A186" s="3">
        <f t="shared" si="12"/>
        <v>2030</v>
      </c>
      <c r="G186" s="3">
        <f>carbondioxide!L286</f>
        <v>438.8763877816715</v>
      </c>
      <c r="H186" s="3">
        <f t="shared" si="9"/>
        <v>2.5008398393893549</v>
      </c>
      <c r="I186" s="3">
        <f t="shared" si="11"/>
        <v>1.4271381746780696</v>
      </c>
      <c r="J186" s="3">
        <f t="shared" si="10"/>
        <v>0.26145989062813574</v>
      </c>
      <c r="K186" s="3"/>
      <c r="L186" s="3"/>
      <c r="M186" s="3"/>
      <c r="N186" s="3"/>
    </row>
    <row r="187" spans="1:14" x14ac:dyDescent="0.3">
      <c r="A187" s="3">
        <f t="shared" si="12"/>
        <v>2031</v>
      </c>
      <c r="G187" s="3">
        <f>carbondioxide!L287</f>
        <v>442.63201156295156</v>
      </c>
      <c r="H187" s="3">
        <f t="shared" si="9"/>
        <v>2.5464269462528955</v>
      </c>
      <c r="I187" s="3">
        <f t="shared" si="11"/>
        <v>1.4568965073089717</v>
      </c>
      <c r="J187" s="3">
        <f t="shared" si="10"/>
        <v>0.26808094328153936</v>
      </c>
      <c r="K187" s="3"/>
      <c r="L187" s="3"/>
      <c r="M187" s="3"/>
      <c r="N187" s="3"/>
    </row>
    <row r="188" spans="1:14" x14ac:dyDescent="0.3">
      <c r="A188" s="3">
        <f t="shared" si="12"/>
        <v>2032</v>
      </c>
      <c r="G188" s="3">
        <f>carbondioxide!L288</f>
        <v>446.44372932837189</v>
      </c>
      <c r="H188" s="3">
        <f t="shared" si="9"/>
        <v>2.5923011368374973</v>
      </c>
      <c r="I188" s="3">
        <f t="shared" si="11"/>
        <v>1.4870715299891137</v>
      </c>
      <c r="J188" s="3">
        <f t="shared" si="10"/>
        <v>0.27483341568521519</v>
      </c>
      <c r="K188" s="3"/>
      <c r="L188" s="3"/>
      <c r="M188" s="3"/>
      <c r="N188" s="3"/>
    </row>
    <row r="189" spans="1:14" x14ac:dyDescent="0.3">
      <c r="A189" s="3">
        <f t="shared" si="12"/>
        <v>2033</v>
      </c>
      <c r="G189" s="3">
        <f>carbondioxide!L289</f>
        <v>450.31047028386899</v>
      </c>
      <c r="H189" s="3">
        <f t="shared" si="9"/>
        <v>2.6384390692430482</v>
      </c>
      <c r="I189" s="3">
        <f t="shared" si="11"/>
        <v>1.5176582273604471</v>
      </c>
      <c r="J189" s="3">
        <f t="shared" si="10"/>
        <v>0.28171892817446131</v>
      </c>
      <c r="K189" s="3"/>
      <c r="L189" s="3"/>
      <c r="M189" s="3"/>
      <c r="N189" s="3"/>
    </row>
    <row r="190" spans="1:14" x14ac:dyDescent="0.3">
      <c r="A190" s="3">
        <f t="shared" si="12"/>
        <v>2034</v>
      </c>
      <c r="G190" s="3">
        <f>carbondioxide!L290</f>
        <v>454.2311441417537</v>
      </c>
      <c r="H190" s="3">
        <f t="shared" si="9"/>
        <v>2.6848177790004759</v>
      </c>
      <c r="I190" s="3">
        <f t="shared" si="11"/>
        <v>1.5486510859961413</v>
      </c>
      <c r="J190" s="3">
        <f t="shared" si="10"/>
        <v>0.2887390633938377</v>
      </c>
      <c r="K190" s="3"/>
      <c r="L190" s="3"/>
      <c r="M190" s="3"/>
      <c r="N190" s="3"/>
    </row>
    <row r="191" spans="1:14" x14ac:dyDescent="0.3">
      <c r="A191" s="3">
        <f t="shared" si="12"/>
        <v>2035</v>
      </c>
      <c r="G191" s="3">
        <f>carbondioxide!L291</f>
        <v>458.20464154539309</v>
      </c>
      <c r="H191" s="3">
        <f t="shared" si="9"/>
        <v>2.7314146920725024</v>
      </c>
      <c r="I191" s="3">
        <f t="shared" si="11"/>
        <v>1.5800441220321537</v>
      </c>
      <c r="J191" s="3">
        <f t="shared" si="10"/>
        <v>0.2958953636822188</v>
      </c>
      <c r="K191" s="3"/>
      <c r="L191" s="3"/>
      <c r="M191" s="3"/>
      <c r="N191" s="3"/>
    </row>
    <row r="192" spans="1:14" x14ac:dyDescent="0.3">
      <c r="A192" s="3">
        <f t="shared" si="12"/>
        <v>2036</v>
      </c>
      <c r="G192" s="3">
        <f>carbondioxide!L292</f>
        <v>462.22983440741126</v>
      </c>
      <c r="H192" s="3">
        <f t="shared" si="9"/>
        <v>2.7782076353093337</v>
      </c>
      <c r="I192" s="3">
        <f t="shared" si="11"/>
        <v>1.6118309081757385</v>
      </c>
      <c r="J192" s="3">
        <f t="shared" si="10"/>
        <v>0.30318932862964643</v>
      </c>
      <c r="K192" s="3"/>
      <c r="L192" s="3"/>
      <c r="M192" s="3"/>
      <c r="N192" s="3"/>
    </row>
    <row r="193" spans="1:14" x14ac:dyDescent="0.3">
      <c r="A193" s="3">
        <f t="shared" si="12"/>
        <v>2037</v>
      </c>
      <c r="G193" s="3">
        <f>carbondioxide!L293</f>
        <v>466.30557621132016</v>
      </c>
      <c r="H193" s="3">
        <f t="shared" si="9"/>
        <v>2.8251748450555345</v>
      </c>
      <c r="I193" s="3">
        <f t="shared" si="11"/>
        <v>1.6440046000583295</v>
      </c>
      <c r="J193" s="3">
        <f t="shared" si="10"/>
        <v>0.31062241280146824</v>
      </c>
      <c r="K193" s="3"/>
      <c r="L193" s="3"/>
      <c r="M193" s="3"/>
      <c r="N193" s="3"/>
    </row>
    <row r="194" spans="1:14" x14ac:dyDescent="0.3">
      <c r="A194" s="3">
        <f t="shared" si="12"/>
        <v>2038</v>
      </c>
      <c r="G194" s="3">
        <f>carbondioxide!L294</f>
        <v>470.43070230699641</v>
      </c>
      <c r="H194" s="3">
        <f t="shared" si="9"/>
        <v>2.8722949743428048</v>
      </c>
      <c r="I194" s="3">
        <f t="shared" si="11"/>
        <v>1.6765579619140638</v>
      </c>
      <c r="J194" s="3">
        <f t="shared" si="10"/>
        <v>0.3181960236250872</v>
      </c>
      <c r="K194" s="3"/>
      <c r="L194" s="3"/>
      <c r="M194" s="3"/>
      <c r="N194" s="3"/>
    </row>
    <row r="195" spans="1:14" x14ac:dyDescent="0.3">
      <c r="A195" s="3">
        <f t="shared" si="12"/>
        <v>2039</v>
      </c>
      <c r="G195" s="3">
        <f>carbondioxide!L295</f>
        <v>474.60403021856666</v>
      </c>
      <c r="H195" s="3">
        <f t="shared" si="9"/>
        <v>2.9195470989458032</v>
      </c>
      <c r="I195" s="3">
        <f t="shared" si="11"/>
        <v>1.7094833915739474</v>
      </c>
      <c r="J195" s="3">
        <f t="shared" si="10"/>
        <v>0.32591151943456859</v>
      </c>
      <c r="K195" s="3"/>
      <c r="L195" s="3"/>
      <c r="M195" s="3"/>
      <c r="N195" s="3"/>
    </row>
    <row r="196" spans="1:14" x14ac:dyDescent="0.3">
      <c r="A196" s="3">
        <f t="shared" si="12"/>
        <v>2040</v>
      </c>
      <c r="G196" s="3">
        <f>carbondioxide!L296</f>
        <v>478.82435997603488</v>
      </c>
      <c r="H196" s="3">
        <f t="shared" si="9"/>
        <v>2.9669107224829872</v>
      </c>
      <c r="I196" s="3">
        <f t="shared" si="11"/>
        <v>1.7427729447713074</v>
      </c>
      <c r="J196" s="3">
        <f t="shared" si="10"/>
        <v>0.33377020766832027</v>
      </c>
      <c r="K196" s="3"/>
      <c r="L196" s="3"/>
      <c r="M196" s="3"/>
      <c r="N196" s="3"/>
    </row>
    <row r="197" spans="1:14" x14ac:dyDescent="0.3">
      <c r="A197" s="3">
        <f t="shared" si="12"/>
        <v>2041</v>
      </c>
      <c r="G197" s="3">
        <f>carbondioxide!L297</f>
        <v>483.09047447755552</v>
      </c>
      <c r="H197" s="3">
        <f t="shared" si="9"/>
        <v>3.0143657806867701</v>
      </c>
      <c r="I197" s="3">
        <f t="shared" si="11"/>
        <v>1.7764183587579447</v>
      </c>
      <c r="J197" s="3">
        <f t="shared" si="10"/>
        <v>0.34177334321506525</v>
      </c>
      <c r="K197" s="3"/>
      <c r="L197" s="3"/>
      <c r="M197" s="3"/>
      <c r="N197" s="3"/>
    </row>
    <row r="198" spans="1:14" x14ac:dyDescent="0.3">
      <c r="A198" s="3">
        <f t="shared" si="12"/>
        <v>2042</v>
      </c>
      <c r="G198" s="3">
        <f>carbondioxide!L298</f>
        <v>487.40113988651916</v>
      </c>
      <c r="H198" s="3">
        <f t="shared" si="9"/>
        <v>3.0618926449320627</v>
      </c>
      <c r="I198" s="3">
        <f t="shared" si="11"/>
        <v>1.8104110752330012</v>
      </c>
      <c r="J198" s="3">
        <f t="shared" si="10"/>
        <v>0.34992212690334878</v>
      </c>
      <c r="K198" s="3"/>
      <c r="L198" s="3"/>
      <c r="M198" s="3"/>
      <c r="N198" s="3"/>
    </row>
    <row r="199" spans="1:14" x14ac:dyDescent="0.3">
      <c r="A199" s="3">
        <f t="shared" si="12"/>
        <v>2043</v>
      </c>
      <c r="G199" s="3">
        <f>carbondioxide!L299</f>
        <v>491.75510606590342</v>
      </c>
      <c r="H199" s="3">
        <f t="shared" ref="H199:H262" si="13">H$3*LN(G199/G$3)</f>
        <v>3.1094721250904866</v>
      </c>
      <c r="I199" s="3">
        <f t="shared" si="11"/>
        <v>1.8447422625884327</v>
      </c>
      <c r="J199" s="3">
        <f t="shared" ref="J199:J262" si="14">J198+J$3*(I198-J198)</f>
        <v>0.3582177041298612</v>
      </c>
      <c r="K199" s="3"/>
      <c r="L199" s="3"/>
      <c r="M199" s="3"/>
      <c r="N199" s="3"/>
    </row>
    <row r="200" spans="1:14" x14ac:dyDescent="0.3">
      <c r="A200" s="3">
        <f t="shared" si="12"/>
        <v>2044</v>
      </c>
      <c r="G200" s="3">
        <f>carbondioxide!L300</f>
        <v>496.15110705124476</v>
      </c>
      <c r="H200" s="3">
        <f t="shared" si="13"/>
        <v>3.1570854717639034</v>
      </c>
      <c r="I200" s="3">
        <f t="shared" ref="I200:I263" si="15">I199+I$3*(I$4*H200-I199)+I$5*(J199-I199)</f>
        <v>1.8794028374763969</v>
      </c>
      <c r="J200" s="3">
        <f t="shared" si="14"/>
        <v>0.36666116362190587</v>
      </c>
      <c r="K200" s="3"/>
      <c r="L200" s="3"/>
      <c r="M200" s="3"/>
      <c r="N200" s="3"/>
    </row>
    <row r="201" spans="1:14" x14ac:dyDescent="0.3">
      <c r="A201" s="3">
        <f t="shared" si="12"/>
        <v>2045</v>
      </c>
      <c r="G201" s="3">
        <f>carbondioxide!L301</f>
        <v>500.58786156286067</v>
      </c>
      <c r="H201" s="3">
        <f t="shared" si="13"/>
        <v>3.2047143779419316</v>
      </c>
      <c r="I201" s="3">
        <f t="shared" si="15"/>
        <v>1.9143834857049677</v>
      </c>
      <c r="J201" s="3">
        <f t="shared" si="14"/>
        <v>0.3752535363293994</v>
      </c>
      <c r="K201" s="3"/>
      <c r="L201" s="3"/>
      <c r="M201" s="3"/>
      <c r="N201" s="3"/>
    </row>
    <row r="202" spans="1:14" x14ac:dyDescent="0.3">
      <c r="A202" s="3">
        <f t="shared" si="12"/>
        <v>2046</v>
      </c>
      <c r="G202" s="3">
        <f>carbondioxide!L302</f>
        <v>505.06407355745466</v>
      </c>
      <c r="H202" s="3">
        <f t="shared" si="13"/>
        <v>3.2523409801222383</v>
      </c>
      <c r="I202" s="3">
        <f t="shared" si="15"/>
        <v>1.9496746824694797</v>
      </c>
      <c r="J202" s="3">
        <f t="shared" si="14"/>
        <v>0.38399579444185261</v>
      </c>
      <c r="K202" s="3"/>
      <c r="L202" s="3"/>
      <c r="M202" s="3"/>
      <c r="N202" s="3"/>
    </row>
    <row r="203" spans="1:14" x14ac:dyDescent="0.3">
      <c r="A203" s="3">
        <f t="shared" si="12"/>
        <v>2047</v>
      </c>
      <c r="G203" s="3">
        <f>carbondioxide!L303</f>
        <v>509.57843281886846</v>
      </c>
      <c r="H203" s="3">
        <f t="shared" si="13"/>
        <v>3.2999478589280242</v>
      </c>
      <c r="I203" s="3">
        <f t="shared" si="15"/>
        <v>1.9852667119275522</v>
      </c>
      <c r="J203" s="3">
        <f t="shared" si="14"/>
        <v>0.39288885052584954</v>
      </c>
      <c r="K203" s="3"/>
      <c r="L203" s="3"/>
      <c r="M203" s="3"/>
      <c r="N203" s="3"/>
    </row>
    <row r="204" spans="1:14" x14ac:dyDescent="0.3">
      <c r="A204" s="3">
        <f t="shared" si="12"/>
        <v>2048</v>
      </c>
      <c r="G204" s="3">
        <f>carbondioxide!L304</f>
        <v>514.12961558746952</v>
      </c>
      <c r="H204" s="3">
        <f t="shared" si="13"/>
        <v>3.3475180392540107</v>
      </c>
      <c r="I204" s="3">
        <f t="shared" si="15"/>
        <v>2.021149686126456</v>
      </c>
      <c r="J204" s="3">
        <f t="shared" si="14"/>
        <v>0.4019335567786112</v>
      </c>
      <c r="K204" s="3"/>
      <c r="L204" s="3"/>
      <c r="M204" s="3"/>
      <c r="N204" s="3"/>
    </row>
    <row r="205" spans="1:14" x14ac:dyDescent="0.3">
      <c r="A205" s="3">
        <f t="shared" si="12"/>
        <v>2049</v>
      </c>
      <c r="G205" s="3">
        <f>carbondioxide!L305</f>
        <v>518.71628522742685</v>
      </c>
      <c r="H205" s="3">
        <f t="shared" si="13"/>
        <v>3.3950349899696124</v>
      </c>
      <c r="I205" s="3">
        <f t="shared" si="15"/>
        <v>2.0573135632920168</v>
      </c>
      <c r="J205" s="3">
        <f t="shared" si="14"/>
        <v>0.41113070439330696</v>
      </c>
      <c r="K205" s="3"/>
      <c r="L205" s="3"/>
      <c r="M205" s="3"/>
      <c r="N205" s="3"/>
    </row>
    <row r="206" spans="1:14" x14ac:dyDescent="0.3">
      <c r="A206" s="3">
        <f t="shared" si="12"/>
        <v>2050</v>
      </c>
      <c r="G206" s="3">
        <f>carbondioxide!L306</f>
        <v>523.33709293093409</v>
      </c>
      <c r="H206" s="3">
        <f t="shared" si="13"/>
        <v>3.4424826232058563</v>
      </c>
      <c r="I206" s="3">
        <f t="shared" si="15"/>
        <v>2.0937481654886931</v>
      </c>
      <c r="J206" s="3">
        <f t="shared" si="14"/>
        <v>0.42048102303185164</v>
      </c>
      <c r="K206" s="3"/>
      <c r="L206" s="3"/>
      <c r="M206" s="3"/>
      <c r="N206" s="3"/>
    </row>
    <row r="207" spans="1:14" x14ac:dyDescent="0.3">
      <c r="A207" s="3">
        <f t="shared" si="12"/>
        <v>2051</v>
      </c>
      <c r="G207" s="3">
        <f>carbondioxide!L307</f>
        <v>527.99067845826153</v>
      </c>
      <c r="H207" s="3">
        <f t="shared" si="13"/>
        <v>3.4898452932507484</v>
      </c>
      <c r="I207" s="3">
        <f t="shared" si="15"/>
        <v>2.1304431956608463</v>
      </c>
      <c r="J207" s="3">
        <f t="shared" si="14"/>
        <v>0.42998518040100653</v>
      </c>
      <c r="K207" s="3"/>
      <c r="L207" s="3"/>
      <c r="M207" s="3"/>
      <c r="N207" s="3"/>
    </row>
    <row r="208" spans="1:14" x14ac:dyDescent="0.3">
      <c r="A208" s="3">
        <f t="shared" si="12"/>
        <v>2052</v>
      </c>
      <c r="G208" s="3">
        <f>carbondioxide!L308</f>
        <v>532.67567091235935</v>
      </c>
      <c r="H208" s="3">
        <f t="shared" si="13"/>
        <v>3.5371077950760772</v>
      </c>
      <c r="I208" s="3">
        <f t="shared" si="15"/>
        <v>2.1673882540655272</v>
      </c>
      <c r="J208" s="3">
        <f t="shared" si="14"/>
        <v>0.43964378192768244</v>
      </c>
      <c r="K208" s="3"/>
      <c r="L208" s="3"/>
      <c r="M208" s="3"/>
      <c r="N208" s="3"/>
    </row>
    <row r="209" spans="1:14" x14ac:dyDescent="0.3">
      <c r="A209" s="3">
        <f t="shared" si="12"/>
        <v>2053</v>
      </c>
      <c r="G209" s="3">
        <f>carbondioxide!L309</f>
        <v>537.39068954658524</v>
      </c>
      <c r="H209" s="3">
        <f t="shared" si="13"/>
        <v>3.5842553625171409</v>
      </c>
      <c r="I209" s="3">
        <f t="shared" si="15"/>
        <v>2.2045728541073806</v>
      </c>
      <c r="J209" s="3">
        <f t="shared" si="14"/>
        <v>0.44945737052942542</v>
      </c>
      <c r="K209" s="3"/>
      <c r="L209" s="3"/>
      <c r="M209" s="3"/>
      <c r="N209" s="3"/>
    </row>
    <row r="210" spans="1:14" x14ac:dyDescent="0.3">
      <c r="A210" s="3">
        <f t="shared" si="12"/>
        <v>2054</v>
      </c>
      <c r="G210" s="3">
        <f>carbondioxide!L310</f>
        <v>542.13434460399185</v>
      </c>
      <c r="H210" s="3">
        <f t="shared" si="13"/>
        <v>3.6312736661254377</v>
      </c>
      <c r="I210" s="3">
        <f t="shared" si="15"/>
        <v>2.2419864375864593</v>
      </c>
      <c r="J210" s="3">
        <f t="shared" si="14"/>
        <v>0.45942642647614818</v>
      </c>
      <c r="K210" s="3"/>
      <c r="L210" s="3"/>
      <c r="M210" s="3"/>
      <c r="N210" s="3"/>
    </row>
    <row r="211" spans="1:14" x14ac:dyDescent="0.3">
      <c r="A211" s="3">
        <f t="shared" si="12"/>
        <v>2055</v>
      </c>
      <c r="G211" s="3">
        <f>carbondioxide!L311</f>
        <v>546.90523818648558</v>
      </c>
      <c r="H211" s="3">
        <f t="shared" si="13"/>
        <v>3.6781488107131173</v>
      </c>
      <c r="I211" s="3">
        <f t="shared" si="15"/>
        <v>2.279618389369924</v>
      </c>
      <c r="J211" s="3">
        <f t="shared" si="14"/>
        <v>0.46955136733925473</v>
      </c>
      <c r="K211" s="3"/>
      <c r="L211" s="3"/>
      <c r="M211" s="3"/>
      <c r="N211" s="3"/>
    </row>
    <row r="212" spans="1:14" x14ac:dyDescent="0.3">
      <c r="A212" s="3">
        <f t="shared" si="12"/>
        <v>2056</v>
      </c>
      <c r="G212" s="3">
        <f>carbondioxide!L312</f>
        <v>551.70196515204293</v>
      </c>
      <c r="H212" s="3">
        <f t="shared" si="13"/>
        <v>3.724867332606709</v>
      </c>
      <c r="I212" s="3">
        <f t="shared" si="15"/>
        <v>2.3174580514987215</v>
      </c>
      <c r="J212" s="3">
        <f t="shared" si="14"/>
        <v>0.47983254802438896</v>
      </c>
      <c r="K212" s="3"/>
      <c r="L212" s="3"/>
      <c r="M212" s="3"/>
      <c r="N212" s="3"/>
    </row>
    <row r="213" spans="1:14" x14ac:dyDescent="0.3">
      <c r="A213" s="3">
        <f t="shared" si="12"/>
        <v>2057</v>
      </c>
      <c r="G213" s="3">
        <f>carbondioxide!L313</f>
        <v>556.52311403807039</v>
      </c>
      <c r="H213" s="3">
        <f t="shared" si="13"/>
        <v>3.7714161966266007</v>
      </c>
      <c r="I213" s="3">
        <f t="shared" si="15"/>
        <v>2.3554947367404262</v>
      </c>
      <c r="J213" s="3">
        <f t="shared" si="14"/>
        <v>0.49027026088412318</v>
      </c>
      <c r="K213" s="3"/>
      <c r="L213" s="3"/>
      <c r="M213" s="3"/>
      <c r="N213" s="3"/>
    </row>
    <row r="214" spans="1:14" x14ac:dyDescent="0.3">
      <c r="A214" s="3">
        <f t="shared" si="12"/>
        <v>2058</v>
      </c>
      <c r="G214" s="3">
        <f>carbondioxide!L314</f>
        <v>561.36726800888846</v>
      </c>
      <c r="H214" s="3">
        <f t="shared" si="13"/>
        <v>3.8177827928076828</v>
      </c>
      <c r="I214" s="3">
        <f t="shared" si="15"/>
        <v>2.3937177415994864</v>
      </c>
      <c r="J214" s="3">
        <f t="shared" si="14"/>
        <v>0.50086473590698699</v>
      </c>
      <c r="K214" s="3"/>
      <c r="L214" s="3"/>
      <c r="M214" s="3"/>
      <c r="N214" s="3"/>
    </row>
    <row r="215" spans="1:14" x14ac:dyDescent="0.3">
      <c r="A215" s="3">
        <f t="shared" si="12"/>
        <v>2059</v>
      </c>
      <c r="G215" s="3">
        <f>carbondioxide!L315</f>
        <v>566.23300582523575</v>
      </c>
      <c r="H215" s="3">
        <f t="shared" si="13"/>
        <v>3.8639549328756595</v>
      </c>
      <c r="I215" s="3">
        <f t="shared" si="15"/>
        <v>2.4321163587961516</v>
      </c>
      <c r="J215" s="3">
        <f t="shared" si="14"/>
        <v>0.5116161409793204</v>
      </c>
      <c r="K215" s="3"/>
      <c r="L215" s="3"/>
      <c r="M215" s="3"/>
      <c r="N215" s="3"/>
    </row>
    <row r="216" spans="1:14" x14ac:dyDescent="0.3">
      <c r="A216" s="3">
        <f t="shared" si="12"/>
        <v>2060</v>
      </c>
      <c r="G216" s="3">
        <f>carbondioxide!L316</f>
        <v>571.11890283360697</v>
      </c>
      <c r="H216" s="3">
        <f t="shared" si="13"/>
        <v>3.9099208464926178</v>
      </c>
      <c r="I216" s="3">
        <f t="shared" si="15"/>
        <v>2.470679889225349</v>
      </c>
      <c r="J216" s="3">
        <f t="shared" si="14"/>
        <v>0.52252458221651998</v>
      </c>
      <c r="K216" s="3"/>
      <c r="L216" s="3"/>
      <c r="M216" s="3"/>
      <c r="N216" s="3"/>
    </row>
    <row r="217" spans="1:14" x14ac:dyDescent="0.3">
      <c r="A217" s="3">
        <f t="shared" si="12"/>
        <v>2061</v>
      </c>
      <c r="G217" s="3">
        <f>carbondioxide!L317</f>
        <v>576.02353197317723</v>
      </c>
      <c r="H217" s="3">
        <f t="shared" si="13"/>
        <v>3.9556691772847814</v>
      </c>
      <c r="I217" s="3">
        <f t="shared" si="15"/>
        <v>2.5093976534067699</v>
      </c>
      <c r="J217" s="3">
        <f t="shared" si="14"/>
        <v>0.53359010436033016</v>
      </c>
      <c r="K217" s="3"/>
      <c r="L217" s="3"/>
      <c r="M217" s="3"/>
      <c r="N217" s="3"/>
    </row>
    <row r="218" spans="1:14" x14ac:dyDescent="0.3">
      <c r="A218" s="3">
        <f t="shared" si="12"/>
        <v>2062</v>
      </c>
      <c r="G218" s="3">
        <f>carbondioxide!L318</f>
        <v>580.94546479799646</v>
      </c>
      <c r="H218" s="3">
        <f t="shared" si="13"/>
        <v>4.0011889786645156</v>
      </c>
      <c r="I218" s="3">
        <f t="shared" si="15"/>
        <v>2.548259002437379</v>
      </c>
      <c r="J218" s="3">
        <f t="shared" si="14"/>
        <v>0.54481269123891396</v>
      </c>
      <c r="K218" s="3"/>
      <c r="L218" s="3"/>
      <c r="M218" s="3"/>
      <c r="N218" s="3"/>
    </row>
    <row r="219" spans="1:14" x14ac:dyDescent="0.3">
      <c r="A219" s="3">
        <f t="shared" si="12"/>
        <v>2063</v>
      </c>
      <c r="G219" s="3">
        <f>carbondioxide!L319</f>
        <v>585.88327251210399</v>
      </c>
      <c r="H219" s="3">
        <f t="shared" si="13"/>
        <v>4.0464697094581714</v>
      </c>
      <c r="I219" s="3">
        <f t="shared" si="15"/>
        <v>2.5872533284575145</v>
      </c>
      <c r="J219" s="3">
        <f t="shared" si="14"/>
        <v>0.5561922662865213</v>
      </c>
      <c r="K219" s="3"/>
      <c r="L219" s="3"/>
      <c r="M219" s="3"/>
      <c r="N219" s="3"/>
    </row>
    <row r="220" spans="1:14" x14ac:dyDescent="0.3">
      <c r="A220" s="3">
        <f t="shared" si="12"/>
        <v>2064</v>
      </c>
      <c r="G220" s="3">
        <f>carbondioxide!L320</f>
        <v>590.83552701516396</v>
      </c>
      <c r="H220" s="3">
        <f t="shared" si="13"/>
        <v>4.091501229350639</v>
      </c>
      <c r="I220" s="3">
        <f t="shared" si="15"/>
        <v>2.6263700746416618</v>
      </c>
      <c r="J220" s="3">
        <f t="shared" si="14"/>
        <v>0.56772869311965257</v>
      </c>
      <c r="K220" s="3"/>
      <c r="L220" s="3"/>
      <c r="M220" s="3"/>
      <c r="N220" s="3"/>
    </row>
    <row r="221" spans="1:14" x14ac:dyDescent="0.3">
      <c r="A221" s="3">
        <f t="shared" si="12"/>
        <v>2065</v>
      </c>
      <c r="G221" s="3">
        <f>carbondioxide!L321</f>
        <v>595.80080195620724</v>
      </c>
      <c r="H221" s="3">
        <f t="shared" si="13"/>
        <v>4.1362737941570922</v>
      </c>
      <c r="I221" s="3">
        <f t="shared" si="15"/>
        <v>2.6655987447249183</v>
      </c>
      <c r="J221" s="3">
        <f t="shared" si="14"/>
        <v>0.57942177616669754</v>
      </c>
      <c r="K221" s="3"/>
      <c r="L221" s="3"/>
      <c r="M221" s="3"/>
      <c r="N221" s="3"/>
    </row>
    <row r="222" spans="1:14" x14ac:dyDescent="0.3">
      <c r="A222" s="3">
        <f t="shared" si="12"/>
        <v>2066</v>
      </c>
      <c r="G222" s="3">
        <f>carbondioxide!L322</f>
        <v>600.7776737930426</v>
      </c>
      <c r="H222" s="3">
        <f t="shared" si="13"/>
        <v>4.1807780509318597</v>
      </c>
      <c r="I222" s="3">
        <f t="shared" si="15"/>
        <v>2.7049289120760633</v>
      </c>
      <c r="J222" s="3">
        <f t="shared" si="14"/>
        <v>0.59127126134810826</v>
      </c>
      <c r="K222" s="3"/>
      <c r="L222" s="3"/>
      <c r="M222" s="3"/>
      <c r="N222" s="3"/>
    </row>
    <row r="223" spans="1:14" x14ac:dyDescent="0.3">
      <c r="A223" s="3">
        <f t="shared" si="12"/>
        <v>2067</v>
      </c>
      <c r="G223" s="3">
        <f>carbondioxide!L323</f>
        <v>605.76472285489797</v>
      </c>
      <c r="H223" s="3">
        <f t="shared" si="13"/>
        <v>4.225005032923975</v>
      </c>
      <c r="I223" s="3">
        <f t="shared" si="15"/>
        <v>2.7443502283280501</v>
      </c>
      <c r="J223" s="3">
        <f t="shared" si="14"/>
        <v>0.60327683680424304</v>
      </c>
      <c r="K223" s="3"/>
      <c r="L223" s="3"/>
      <c r="M223" s="3"/>
      <c r="N223" s="3"/>
    </row>
    <row r="224" spans="1:14" x14ac:dyDescent="0.3">
      <c r="A224" s="3">
        <f t="shared" si="12"/>
        <v>2068</v>
      </c>
      <c r="G224" s="3">
        <f>carbondioxide!L324</f>
        <v>610.76053440585508</v>
      </c>
      <c r="H224" s="3">
        <f t="shared" si="13"/>
        <v>4.2689461543886038</v>
      </c>
      <c r="I224" s="3">
        <f t="shared" si="15"/>
        <v>2.7838524315766273</v>
      </c>
      <c r="J224" s="3">
        <f t="shared" si="14"/>
        <v>0.6154381336680983</v>
      </c>
      <c r="K224" s="3"/>
      <c r="L224" s="3"/>
      <c r="M224" s="3"/>
      <c r="N224" s="3"/>
    </row>
    <row r="225" spans="1:14" x14ac:dyDescent="0.3">
      <c r="A225" s="3">
        <f t="shared" si="12"/>
        <v>2069</v>
      </c>
      <c r="G225" s="3">
        <f>carbondioxide!L325</f>
        <v>615.76369970665905</v>
      </c>
      <c r="H225" s="3">
        <f t="shared" si="13"/>
        <v>4.3125932052631972</v>
      </c>
      <c r="I225" s="3">
        <f t="shared" si="15"/>
        <v>2.8234253541576901</v>
      </c>
      <c r="J225" s="3">
        <f t="shared" si="14"/>
        <v>0.62775472688021872</v>
      </c>
      <c r="K225" s="3"/>
      <c r="L225" s="3"/>
      <c r="M225" s="3"/>
      <c r="N225" s="3"/>
    </row>
    <row r="226" spans="1:14" x14ac:dyDescent="0.3">
      <c r="A226" s="3">
        <f t="shared" si="12"/>
        <v>2070</v>
      </c>
      <c r="G226" s="3">
        <f>carbondioxide!L326</f>
        <v>620.77281707250336</v>
      </c>
      <c r="H226" s="3">
        <f t="shared" si="13"/>
        <v>4.3559383457169698</v>
      </c>
      <c r="I226" s="3">
        <f t="shared" si="15"/>
        <v>2.8630589300138332</v>
      </c>
      <c r="J226" s="3">
        <f t="shared" si="14"/>
        <v>0.6402261360431547</v>
      </c>
      <c r="K226" s="3"/>
      <c r="L226" s="3"/>
      <c r="M226" s="3"/>
      <c r="N226" s="3"/>
    </row>
    <row r="227" spans="1:14" x14ac:dyDescent="0.3">
      <c r="A227" s="3">
        <f t="shared" si="12"/>
        <v>2071</v>
      </c>
      <c r="G227" s="3">
        <f>carbondioxide!L327</f>
        <v>625.78649292442583</v>
      </c>
      <c r="H227" s="3">
        <f t="shared" si="13"/>
        <v>4.3989741005819631</v>
      </c>
      <c r="I227" s="3">
        <f t="shared" si="15"/>
        <v>2.9027432016604697</v>
      </c>
      <c r="J227" s="3">
        <f t="shared" si="14"/>
        <v>0.65285182631290817</v>
      </c>
      <c r="K227" s="3"/>
      <c r="L227" s="3"/>
      <c r="M227" s="3"/>
      <c r="N227" s="3"/>
    </row>
    <row r="228" spans="1:14" x14ac:dyDescent="0.3">
      <c r="A228" s="3">
        <f t="shared" si="12"/>
        <v>2072</v>
      </c>
      <c r="G228" s="3">
        <f>carbondioxide!L328</f>
        <v>630.80334283199306</v>
      </c>
      <c r="H228" s="3">
        <f t="shared" si="13"/>
        <v>4.4416933536738199</v>
      </c>
      <c r="I228" s="3">
        <f t="shared" si="15"/>
        <v>2.9424683267617477</v>
      </c>
      <c r="J228" s="3">
        <f t="shared" si="14"/>
        <v>0.66563120932488229</v>
      </c>
      <c r="K228" s="3"/>
      <c r="L228" s="3"/>
      <c r="M228" s="3"/>
      <c r="N228" s="3"/>
    </row>
    <row r="229" spans="1:14" x14ac:dyDescent="0.3">
      <c r="A229" s="3">
        <f t="shared" si="12"/>
        <v>2073</v>
      </c>
      <c r="G229" s="3">
        <f>carbondioxide!L329</f>
        <v>635.82199254499847</v>
      </c>
      <c r="H229" s="3">
        <f t="shared" si="13"/>
        <v>4.4840893420100993</v>
      </c>
      <c r="I229" s="3">
        <f t="shared" si="15"/>
        <v>2.9822245843263735</v>
      </c>
      <c r="J229" s="3">
        <f t="shared" si="14"/>
        <v>0.67856364415192372</v>
      </c>
      <c r="K229" s="3"/>
      <c r="L229" s="3"/>
      <c r="M229" s="3"/>
      <c r="N229" s="3"/>
    </row>
    <row r="230" spans="1:14" x14ac:dyDescent="0.3">
      <c r="A230" s="3">
        <f t="shared" si="12"/>
        <v>2074</v>
      </c>
      <c r="G230" s="3">
        <f>carbondioxide!L330</f>
        <v>640.84107901195819</v>
      </c>
      <c r="H230" s="3">
        <f t="shared" si="13"/>
        <v>4.5261556499338385</v>
      </c>
      <c r="I230" s="3">
        <f t="shared" si="15"/>
        <v>3.0220023805333307</v>
      </c>
      <c r="J230" s="3">
        <f t="shared" si="14"/>
        <v>0.69164843829211464</v>
      </c>
      <c r="K230" s="3"/>
      <c r="L230" s="3"/>
      <c r="M230" s="3"/>
      <c r="N230" s="3"/>
    </row>
    <row r="231" spans="1:14" x14ac:dyDescent="0.3">
      <c r="A231" s="3">
        <f t="shared" si="12"/>
        <v>2075</v>
      </c>
      <c r="G231" s="3">
        <f>carbondioxide!L331</f>
        <v>645.8592513832524</v>
      </c>
      <c r="H231" s="3">
        <f t="shared" si="13"/>
        <v>4.5678862031498557</v>
      </c>
      <c r="I231" s="3">
        <f t="shared" si="15"/>
        <v>3.0617922541973512</v>
      </c>
      <c r="J231" s="3">
        <f t="shared" si="14"/>
        <v>0.70488484868404477</v>
      </c>
      <c r="K231" s="3"/>
      <c r="L231" s="3"/>
      <c r="M231" s="3"/>
      <c r="N231" s="3"/>
    </row>
    <row r="232" spans="1:14" x14ac:dyDescent="0.3">
      <c r="A232" s="3">
        <f t="shared" si="12"/>
        <v>2076</v>
      </c>
      <c r="G232" s="3">
        <f>carbondioxide!L332</f>
        <v>650.87517199682952</v>
      </c>
      <c r="H232" s="3">
        <f t="shared" si="13"/>
        <v>4.6092752626811135</v>
      </c>
      <c r="I232" s="3">
        <f t="shared" si="15"/>
        <v>3.1015848818838703</v>
      </c>
      <c r="J232" s="3">
        <f t="shared" si="14"/>
        <v>0.71827208274736032</v>
      </c>
      <c r="K232" s="3"/>
      <c r="L232" s="3"/>
      <c r="M232" s="3"/>
      <c r="N232" s="3"/>
    </row>
    <row r="233" spans="1:14" x14ac:dyDescent="0.3">
      <c r="A233" s="3">
        <f t="shared" si="12"/>
        <v>2077</v>
      </c>
      <c r="G233" s="3">
        <f>carbondioxide!L333</f>
        <v>655.88751734447237</v>
      </c>
      <c r="H233" s="3">
        <f t="shared" si="13"/>
        <v>4.6503174187523939</v>
      </c>
      <c r="I233" s="3">
        <f t="shared" si="15"/>
        <v>3.1413710826830781</v>
      </c>
      <c r="J233" s="3">
        <f t="shared" si="14"/>
        <v>0.73180929944645567</v>
      </c>
      <c r="K233" s="3"/>
      <c r="L233" s="3"/>
      <c r="M233" s="3"/>
      <c r="N233" s="3"/>
    </row>
    <row r="234" spans="1:14" x14ac:dyDescent="0.3">
      <c r="A234" s="3">
        <f t="shared" ref="A234:A297" si="16">1+A233</f>
        <v>2078</v>
      </c>
      <c r="G234" s="3">
        <f>carbondioxide!L334</f>
        <v>660.89497901670234</v>
      </c>
      <c r="H234" s="3">
        <f t="shared" si="13"/>
        <v>4.6910075846082728</v>
      </c>
      <c r="I234" s="3">
        <f t="shared" si="15"/>
        <v>3.1811418226525454</v>
      </c>
      <c r="J234" s="3">
        <f t="shared" si="14"/>
        <v>0.7454956103752397</v>
      </c>
      <c r="K234" s="3"/>
      <c r="L234" s="3"/>
      <c r="M234" s="3"/>
      <c r="N234" s="3"/>
    </row>
    <row r="235" spans="1:14" x14ac:dyDescent="0.3">
      <c r="A235" s="3">
        <f t="shared" si="16"/>
        <v>2079</v>
      </c>
      <c r="G235" s="3">
        <f>carbondioxide!L335</f>
        <v>665.89626462449269</v>
      </c>
      <c r="H235" s="3">
        <f t="shared" si="13"/>
        <v>4.7313409902723729</v>
      </c>
      <c r="I235" s="3">
        <f t="shared" si="15"/>
        <v>3.2208882189377825</v>
      </c>
      <c r="J235" s="3">
        <f t="shared" si="14"/>
        <v>0.75933008086097475</v>
      </c>
      <c r="K235" s="3"/>
      <c r="L235" s="3"/>
      <c r="M235" s="3"/>
      <c r="N235" s="3"/>
    </row>
    <row r="236" spans="1:14" x14ac:dyDescent="0.3">
      <c r="A236" s="3">
        <f t="shared" si="16"/>
        <v>2080</v>
      </c>
      <c r="G236" s="3">
        <f>carbondioxide!L336</f>
        <v>670.89009869604979</v>
      </c>
      <c r="H236" s="3">
        <f t="shared" si="13"/>
        <v>4.771313176254659</v>
      </c>
      <c r="I236" s="3">
        <f t="shared" si="15"/>
        <v>3.2606015435799693</v>
      </c>
      <c r="J236" s="3">
        <f t="shared" si="14"/>
        <v>0.77331173108525098</v>
      </c>
      <c r="K236" s="3"/>
      <c r="L236" s="3"/>
      <c r="M236" s="3"/>
      <c r="N236" s="3"/>
    </row>
    <row r="237" spans="1:14" x14ac:dyDescent="0.3">
      <c r="A237" s="3">
        <f t="shared" si="16"/>
        <v>2081</v>
      </c>
      <c r="G237" s="3">
        <f>carbondioxide!L337</f>
        <v>675.87522354701787</v>
      </c>
      <c r="H237" s="3">
        <f t="shared" si="13"/>
        <v>4.8109199872134329</v>
      </c>
      <c r="I237" s="3">
        <f t="shared" si="15"/>
        <v>3.3002732270199631</v>
      </c>
      <c r="J237" s="3">
        <f t="shared" si="14"/>
        <v>0.78743953722022098</v>
      </c>
      <c r="K237" s="3"/>
      <c r="L237" s="3"/>
      <c r="M237" s="3"/>
      <c r="N237" s="3"/>
    </row>
    <row r="238" spans="1:14" x14ac:dyDescent="0.3">
      <c r="A238" s="3">
        <f t="shared" si="16"/>
        <v>2082</v>
      </c>
      <c r="G238" s="3">
        <f>carbondioxide!L338</f>
        <v>680.85040012257036</v>
      </c>
      <c r="H238" s="3">
        <f t="shared" si="13"/>
        <v>4.8501575655785931</v>
      </c>
      <c r="I238" s="3">
        <f t="shared" si="15"/>
        <v>3.3398948613075761</v>
      </c>
      <c r="J238" s="3">
        <f t="shared" si="14"/>
        <v>0.80171243257828351</v>
      </c>
      <c r="K238" s="3"/>
      <c r="L238" s="3"/>
      <c r="M238" s="3"/>
      <c r="N238" s="3"/>
    </row>
    <row r="239" spans="1:14" x14ac:dyDescent="0.3">
      <c r="A239" s="3">
        <f t="shared" si="16"/>
        <v>2083</v>
      </c>
      <c r="G239" s="3">
        <f>carbondioxide!L339</f>
        <v>685.81440880994478</v>
      </c>
      <c r="H239" s="3">
        <f t="shared" si="13"/>
        <v>4.8890223451425605</v>
      </c>
      <c r="I239" s="3">
        <f t="shared" si="15"/>
        <v>3.3794582030249942</v>
      </c>
      <c r="J239" s="3">
        <f t="shared" si="14"/>
        <v>0.8161293087734659</v>
      </c>
      <c r="K239" s="3"/>
      <c r="L239" s="3"/>
      <c r="M239" s="3"/>
      <c r="N239" s="3"/>
    </row>
    <row r="240" spans="1:14" x14ac:dyDescent="0.3">
      <c r="A240" s="3">
        <f t="shared" si="16"/>
        <v>2084</v>
      </c>
      <c r="G240" s="3">
        <f>carbondioxide!L340</f>
        <v>690.7660502200896</v>
      </c>
      <c r="H240" s="3">
        <f t="shared" si="13"/>
        <v>4.9275110446251427</v>
      </c>
      <c r="I240" s="3">
        <f t="shared" si="15"/>
        <v>3.4189551759330774</v>
      </c>
      <c r="J240" s="3">
        <f t="shared" si="14"/>
        <v>0.8306890168928146</v>
      </c>
      <c r="K240" s="3"/>
      <c r="L240" s="3"/>
      <c r="M240" s="3"/>
      <c r="N240" s="3"/>
    </row>
    <row r="241" spans="1:14" x14ac:dyDescent="0.3">
      <c r="A241" s="3">
        <f t="shared" si="16"/>
        <v>2085</v>
      </c>
      <c r="G241" s="3">
        <f>carbondioxide!L341</f>
        <v>695.70414593720113</v>
      </c>
      <c r="H241" s="3">
        <f t="shared" si="13"/>
        <v>4.9656206612185345</v>
      </c>
      <c r="I241" s="3">
        <f t="shared" si="15"/>
        <v>3.4583778733491779</v>
      </c>
      <c r="J241" s="3">
        <f t="shared" si="14"/>
        <v>0.84539036867616324</v>
      </c>
      <c r="K241" s="3"/>
      <c r="L241" s="3"/>
      <c r="M241" s="3"/>
      <c r="N241" s="3"/>
    </row>
    <row r="242" spans="1:14" x14ac:dyDescent="0.3">
      <c r="A242" s="3">
        <f t="shared" si="16"/>
        <v>2086</v>
      </c>
      <c r="G242" s="3">
        <f>carbondioxide!L342</f>
        <v>700.62753923503226</v>
      </c>
      <c r="H242" s="3">
        <f t="shared" si="13"/>
        <v>5.0033484641184502</v>
      </c>
      <c r="I242" s="3">
        <f t="shared" si="15"/>
        <v>3.497718560264981</v>
      </c>
      <c r="J242" s="3">
        <f t="shared" si="14"/>
        <v>0.86023213770270601</v>
      </c>
      <c r="K242" s="3"/>
      <c r="L242" s="3"/>
      <c r="M242" s="3"/>
      <c r="N242" s="3"/>
    </row>
    <row r="243" spans="1:14" x14ac:dyDescent="0.3">
      <c r="A243" s="3">
        <f t="shared" si="16"/>
        <v>2087</v>
      </c>
      <c r="G243" s="3">
        <f>carbondioxide!L343</f>
        <v>705.53509575896999</v>
      </c>
      <c r="H243" s="3">
        <f t="shared" si="13"/>
        <v>5.0406919880473078</v>
      </c>
      <c r="I243" s="3">
        <f t="shared" si="15"/>
        <v>3.5369696752127577</v>
      </c>
      <c r="J243" s="3">
        <f t="shared" si="14"/>
        <v>0.87521306058285975</v>
      </c>
      <c r="K243" s="3"/>
      <c r="L243" s="3"/>
      <c r="M243" s="3"/>
      <c r="N243" s="3"/>
    </row>
    <row r="244" spans="1:14" x14ac:dyDescent="0.3">
      <c r="A244" s="3">
        <f t="shared" si="16"/>
        <v>2088</v>
      </c>
      <c r="G244" s="3">
        <f>carbondioxide!L344</f>
        <v>710.4257041729868</v>
      </c>
      <c r="H244" s="3">
        <f t="shared" si="13"/>
        <v>5.0776490267752141</v>
      </c>
      <c r="I244" s="3">
        <f t="shared" si="15"/>
        <v>3.5761238318883057</v>
      </c>
      <c r="J244" s="3">
        <f t="shared" si="14"/>
        <v>0.89033183815395756</v>
      </c>
      <c r="K244" s="3"/>
      <c r="L244" s="3"/>
      <c r="M244" s="3"/>
      <c r="N244" s="3"/>
    </row>
    <row r="245" spans="1:14" x14ac:dyDescent="0.3">
      <c r="A245" s="3">
        <f t="shared" si="16"/>
        <v>2089</v>
      </c>
      <c r="G245" s="3">
        <f>carbondioxide!L345</f>
        <v>715.2982767706842</v>
      </c>
      <c r="H245" s="3">
        <f t="shared" si="13"/>
        <v>5.1142176266443853</v>
      </c>
      <c r="I245" s="3">
        <f t="shared" si="15"/>
        <v>3.6151738205387276</v>
      </c>
      <c r="J245" s="3">
        <f t="shared" si="14"/>
        <v>0.90558713667836865</v>
      </c>
      <c r="K245" s="3"/>
      <c r="L245" s="3"/>
      <c r="M245" s="3"/>
      <c r="N245" s="3"/>
    </row>
    <row r="246" spans="1:14" x14ac:dyDescent="0.3">
      <c r="A246" s="3">
        <f t="shared" si="16"/>
        <v>2090</v>
      </c>
      <c r="G246" s="3">
        <f>carbondioxide!L346</f>
        <v>720.1517500497539</v>
      </c>
      <c r="H246" s="3">
        <f t="shared" si="13"/>
        <v>5.1503960801024631</v>
      </c>
      <c r="I246" s="3">
        <f t="shared" si="15"/>
        <v>3.6541126091230844</v>
      </c>
      <c r="J246" s="3">
        <f t="shared" si="14"/>
        <v>0.92097758904269544</v>
      </c>
      <c r="K246" s="3"/>
      <c r="L246" s="3"/>
      <c r="M246" s="3"/>
      <c r="N246" s="3"/>
    </row>
    <row r="247" spans="1:14" x14ac:dyDescent="0.3">
      <c r="A247" s="3">
        <f t="shared" si="16"/>
        <v>2091</v>
      </c>
      <c r="G247" s="3">
        <f>carbondioxide!L347</f>
        <v>724.98508524929548</v>
      </c>
      <c r="H247" s="3">
        <f t="shared" si="13"/>
        <v>5.1861829192500863</v>
      </c>
      <c r="I247" s="3">
        <f t="shared" si="15"/>
        <v>3.692933344253841</v>
      </c>
      <c r="J247" s="3">
        <f t="shared" si="14"/>
        <v>0.93650179595675209</v>
      </c>
      <c r="K247" s="3"/>
      <c r="L247" s="3"/>
      <c r="M247" s="3"/>
      <c r="N247" s="3"/>
    </row>
    <row r="248" spans="1:14" x14ac:dyDescent="0.3">
      <c r="A248" s="3">
        <f t="shared" si="16"/>
        <v>2092</v>
      </c>
      <c r="G248" s="3">
        <f>carbondioxide!L348</f>
        <v>729.79726884953402</v>
      </c>
      <c r="H248" s="3">
        <f t="shared" si="13"/>
        <v>5.2215769094078652</v>
      </c>
      <c r="I248" s="3">
        <f t="shared" si="15"/>
        <v>3.7316293519269021</v>
      </c>
      <c r="J248" s="3">
        <f t="shared" si="14"/>
        <v>0.95215832715107951</v>
      </c>
      <c r="K248" s="3"/>
      <c r="L248" s="3"/>
      <c r="M248" s="3"/>
      <c r="N248" s="3"/>
    </row>
    <row r="249" spans="1:14" x14ac:dyDescent="0.3">
      <c r="A249" s="3">
        <f t="shared" si="16"/>
        <v>2093</v>
      </c>
      <c r="G249" s="3">
        <f>carbondioxide!L349</f>
        <v>734.58731303359104</v>
      </c>
      <c r="H249" s="3">
        <f t="shared" si="13"/>
        <v>5.2565770427078196</v>
      </c>
      <c r="I249" s="3">
        <f t="shared" si="15"/>
        <v>3.7701941380479203</v>
      </c>
      <c r="J249" s="3">
        <f t="shared" si="14"/>
        <v>0.96794572257180622</v>
      </c>
      <c r="K249" s="3"/>
      <c r="L249" s="3"/>
      <c r="M249" s="3"/>
      <c r="N249" s="3"/>
    </row>
    <row r="250" spans="1:14" x14ac:dyDescent="0.3">
      <c r="A250" s="3">
        <f t="shared" si="16"/>
        <v>2094</v>
      </c>
      <c r="G250" s="3">
        <f>carbondioxide!L350</f>
        <v>739.35425611106461</v>
      </c>
      <c r="H250" s="3">
        <f t="shared" si="13"/>
        <v>5.291182531714135</v>
      </c>
      <c r="I250" s="3">
        <f t="shared" si="15"/>
        <v>3.8086213887624378</v>
      </c>
      <c r="J250" s="3">
        <f t="shared" si="14"/>
        <v>0.98386249357171052</v>
      </c>
      <c r="K250" s="3"/>
      <c r="L250" s="3"/>
      <c r="M250" s="3"/>
      <c r="N250" s="3"/>
    </row>
    <row r="251" spans="1:14" x14ac:dyDescent="0.3">
      <c r="A251" s="3">
        <f t="shared" si="16"/>
        <v>2095</v>
      </c>
      <c r="G251" s="3">
        <f>carbondioxide!L351</f>
        <v>744.09716290327742</v>
      </c>
      <c r="H251" s="3">
        <f t="shared" si="13"/>
        <v>5.3253928030779338</v>
      </c>
      <c r="I251" s="3">
        <f t="shared" si="15"/>
        <v>3.8469049705973037</v>
      </c>
      <c r="J251" s="3">
        <f t="shared" si="14"/>
        <v>0.99990712409639382</v>
      </c>
      <c r="K251" s="3"/>
      <c r="L251" s="3"/>
      <c r="M251" s="3"/>
      <c r="N251" s="3"/>
    </row>
    <row r="252" spans="1:14" x14ac:dyDescent="0.3">
      <c r="A252" s="3">
        <f t="shared" si="16"/>
        <v>2096</v>
      </c>
      <c r="G252" s="3">
        <f>carbondioxide!L352</f>
        <v>748.81512509015215</v>
      </c>
      <c r="H252" s="3">
        <f t="shared" si="13"/>
        <v>5.359207491230638</v>
      </c>
      <c r="I252" s="3">
        <f t="shared" si="15"/>
        <v>3.8850389304206883</v>
      </c>
      <c r="J252" s="3">
        <f t="shared" si="14"/>
        <v>1.016078071864519</v>
      </c>
      <c r="K252" s="3"/>
      <c r="L252" s="3"/>
      <c r="M252" s="3"/>
      <c r="N252" s="3"/>
    </row>
    <row r="253" spans="1:14" x14ac:dyDescent="0.3">
      <c r="A253" s="3">
        <f t="shared" si="16"/>
        <v>2097</v>
      </c>
      <c r="G253" s="3">
        <f>carbondioxide!L353</f>
        <v>753.50726151877097</v>
      </c>
      <c r="H253" s="3">
        <f t="shared" si="13"/>
        <v>5.3926264321202853</v>
      </c>
      <c r="I253" s="3">
        <f t="shared" si="15"/>
        <v>3.9230174952278998</v>
      </c>
      <c r="J253" s="3">
        <f t="shared" si="14"/>
        <v>1.0323737695411181</v>
      </c>
      <c r="K253" s="3"/>
      <c r="L253" s="3"/>
      <c r="M253" s="3"/>
      <c r="N253" s="3"/>
    </row>
    <row r="254" spans="1:14" x14ac:dyDescent="0.3">
      <c r="A254" s="3">
        <f t="shared" si="16"/>
        <v>2098</v>
      </c>
      <c r="G254" s="3">
        <f>carbondioxide!L354</f>
        <v>758.17271847376469</v>
      </c>
      <c r="H254" s="3">
        <f t="shared" si="13"/>
        <v>5.4256496569950103</v>
      </c>
      <c r="I254" s="3">
        <f t="shared" si="15"/>
        <v>3.9608350717600826</v>
      </c>
      <c r="J254" s="3">
        <f t="shared" si="14"/>
        <v>1.0487926259030191</v>
      </c>
      <c r="K254" s="3"/>
      <c r="L254" s="3"/>
      <c r="M254" s="3"/>
      <c r="N254" s="3"/>
    </row>
    <row r="255" spans="1:14" x14ac:dyDescent="0.3">
      <c r="A255" s="3">
        <f t="shared" si="16"/>
        <v>2099</v>
      </c>
      <c r="G255" s="3">
        <f>carbondioxide!L355</f>
        <v>762.81066990977683</v>
      </c>
      <c r="H255" s="3">
        <f t="shared" si="13"/>
        <v>5.4582773862377474</v>
      </c>
      <c r="I255" s="3">
        <f t="shared" si="15"/>
        <v>3.9984862459627579</v>
      </c>
      <c r="J255" s="3">
        <f t="shared" si="14"/>
        <v>1.0653330269954873</v>
      </c>
      <c r="K255" s="3"/>
      <c r="L255" s="3"/>
      <c r="M255" s="3"/>
      <c r="N255" s="3"/>
    </row>
    <row r="256" spans="1:14" x14ac:dyDescent="0.3">
      <c r="A256" s="3">
        <f t="shared" si="16"/>
        <v>2100</v>
      </c>
      <c r="G256" s="3">
        <f>carbondioxide!L356</f>
        <v>767.42031764632372</v>
      </c>
      <c r="H256" s="3">
        <f t="shared" si="13"/>
        <v>5.4905100232560144</v>
      </c>
      <c r="I256" s="3">
        <f t="shared" si="15"/>
        <v>4.0359657822910409</v>
      </c>
      <c r="J256" s="3">
        <f t="shared" si="14"/>
        <v>1.0819933372792214</v>
      </c>
      <c r="K256" s="3"/>
      <c r="L256" s="3"/>
      <c r="M256" s="3"/>
      <c r="N256" s="3"/>
    </row>
    <row r="257" spans="1:14" x14ac:dyDescent="0.3">
      <c r="A257" s="3">
        <f t="shared" si="16"/>
        <v>2101</v>
      </c>
      <c r="G257" s="3">
        <f>carbondioxide!L357</f>
        <v>772.00089152546389</v>
      </c>
      <c r="H257" s="3">
        <f t="shared" si="13"/>
        <v>5.5223481484304866</v>
      </c>
      <c r="I257" s="3">
        <f t="shared" si="15"/>
        <v>4.0732686228682535</v>
      </c>
      <c r="J257" s="3">
        <f t="shared" si="14"/>
        <v>1.0987719007668886</v>
      </c>
      <c r="K257" s="3"/>
      <c r="L257" s="3"/>
      <c r="M257" s="3"/>
      <c r="N257" s="3"/>
    </row>
    <row r="258" spans="1:14" x14ac:dyDescent="0.3">
      <c r="A258" s="3">
        <f t="shared" si="16"/>
        <v>2102</v>
      </c>
      <c r="G258" s="3">
        <f>carbondioxide!L358</f>
        <v>776.55164953276312</v>
      </c>
      <c r="H258" s="3">
        <f t="shared" si="13"/>
        <v>5.5537925131258827</v>
      </c>
      <c r="I258" s="3">
        <f t="shared" si="15"/>
        <v>4.1103898865045236</v>
      </c>
      <c r="J258" s="3">
        <f t="shared" si="14"/>
        <v>1.1156670421484243</v>
      </c>
      <c r="K258" s="3"/>
      <c r="L258" s="3"/>
      <c r="M258" s="3"/>
      <c r="N258" s="3"/>
    </row>
    <row r="259" spans="1:14" x14ac:dyDescent="0.3">
      <c r="A259" s="3">
        <f t="shared" si="16"/>
        <v>2103</v>
      </c>
      <c r="G259" s="3">
        <f>carbondioxide!L359</f>
        <v>781.07187788211911</v>
      </c>
      <c r="H259" s="3">
        <f t="shared" si="13"/>
        <v>5.5848440337675251</v>
      </c>
      <c r="I259" s="3">
        <f t="shared" si="15"/>
        <v>4.1473248675818288</v>
      </c>
      <c r="J259" s="3">
        <f t="shared" si="14"/>
        <v>1.132677067904367</v>
      </c>
      <c r="K259" s="3"/>
      <c r="L259" s="3"/>
      <c r="M259" s="3"/>
      <c r="N259" s="3"/>
    </row>
    <row r="260" spans="1:14" x14ac:dyDescent="0.3">
      <c r="A260" s="3">
        <f t="shared" si="16"/>
        <v>2104</v>
      </c>
      <c r="G260" s="3">
        <f>carbondioxide!L360</f>
        <v>785.56089106507943</v>
      </c>
      <c r="H260" s="3">
        <f t="shared" si="13"/>
        <v>5.6155037859867418</v>
      </c>
      <c r="I260" s="3">
        <f t="shared" si="15"/>
        <v>4.1840690348118361</v>
      </c>
      <c r="J260" s="3">
        <f t="shared" si="14"/>
        <v>1.1498002674065348</v>
      </c>
      <c r="K260" s="3"/>
      <c r="L260" s="3"/>
      <c r="M260" s="3"/>
      <c r="N260" s="3"/>
    </row>
    <row r="261" spans="1:14" x14ac:dyDescent="0.3">
      <c r="A261" s="3">
        <f t="shared" si="16"/>
        <v>2105</v>
      </c>
      <c r="G261" s="3">
        <f>carbondioxide!L361</f>
        <v>790.01803186535381</v>
      </c>
      <c r="H261" s="3">
        <f t="shared" si="13"/>
        <v>5.6457729988381269</v>
      </c>
      <c r="I261" s="3">
        <f t="shared" si="15"/>
        <v>4.2206180298727496</v>
      </c>
      <c r="J261" s="3">
        <f t="shared" si="14"/>
        <v>1.1670349140053971</v>
      </c>
      <c r="K261" s="3"/>
      <c r="L261" s="3"/>
      <c r="M261" s="3"/>
      <c r="N261" s="3"/>
    </row>
    <row r="262" spans="1:14" x14ac:dyDescent="0.3">
      <c r="A262" s="3">
        <f t="shared" si="16"/>
        <v>2106</v>
      </c>
      <c r="G262" s="3">
        <f>carbondioxide!L362</f>
        <v>794.44267133928406</v>
      </c>
      <c r="H262" s="3">
        <f t="shared" si="13"/>
        <v>5.6756530490915056</v>
      </c>
      <c r="I262" s="3">
        <f t="shared" si="15"/>
        <v>4.2569676659312483</v>
      </c>
      <c r="J262" s="3">
        <f t="shared" si="14"/>
        <v>1.1843792661035235</v>
      </c>
      <c r="K262" s="3"/>
      <c r="L262" s="3"/>
      <c r="M262" s="3"/>
      <c r="N262" s="3"/>
    </row>
    <row r="263" spans="1:14" x14ac:dyDescent="0.3">
      <c r="A263" s="3">
        <f t="shared" si="16"/>
        <v>2107</v>
      </c>
      <c r="G263" s="3">
        <f>carbondioxide!L363</f>
        <v>798.83420876308924</v>
      </c>
      <c r="H263" s="3">
        <f t="shared" ref="H263:H326" si="17">H$3*LN(G263/G$3)</f>
        <v>5.7051454556012455</v>
      </c>
      <c r="I263" s="3">
        <f t="shared" si="15"/>
        <v>4.2931139260554927</v>
      </c>
      <c r="J263" s="3">
        <f t="shared" ref="J263:J326" si="18">J262+J$3*(I262-J262)</f>
        <v>1.2018315682145451</v>
      </c>
      <c r="K263" s="3"/>
      <c r="L263" s="3"/>
      <c r="M263" s="3"/>
      <c r="N263" s="3"/>
    </row>
    <row r="264" spans="1:14" x14ac:dyDescent="0.3">
      <c r="A264" s="3">
        <f t="shared" si="16"/>
        <v>2108</v>
      </c>
      <c r="G264" s="3">
        <f>carbondioxide!L364</f>
        <v>803.19207154776336</v>
      </c>
      <c r="H264" s="3">
        <f t="shared" si="17"/>
        <v>5.7342518737554311</v>
      </c>
      <c r="I264" s="3">
        <f t="shared" ref="I264:I327" si="19">I263+I$3*(I$4*H264-I263)+I$5*(J263-I263)</f>
        <v>4.3290529615250088</v>
      </c>
      <c r="J264" s="3">
        <f t="shared" si="18"/>
        <v>1.2193900520070817</v>
      </c>
      <c r="K264" s="3"/>
      <c r="L264" s="3"/>
      <c r="M264" s="3"/>
      <c r="N264" s="3"/>
    </row>
    <row r="265" spans="1:14" x14ac:dyDescent="0.3">
      <c r="A265" s="3">
        <f t="shared" si="16"/>
        <v>2109</v>
      </c>
      <c r="G265" s="3">
        <f>carbondioxide!L365</f>
        <v>807.515715122546</v>
      </c>
      <c r="H265" s="3">
        <f t="shared" si="17"/>
        <v>5.7629740900072184</v>
      </c>
      <c r="I265" s="3">
        <f t="shared" si="19"/>
        <v>4.3647810900431887</v>
      </c>
      <c r="J265" s="3">
        <f t="shared" si="18"/>
        <v>1.2370529373331436</v>
      </c>
      <c r="K265" s="3"/>
      <c r="L265" s="3"/>
      <c r="M265" s="3"/>
      <c r="N265" s="3"/>
    </row>
    <row r="266" spans="1:14" x14ac:dyDescent="0.3">
      <c r="A266" s="3">
        <f t="shared" si="16"/>
        <v>2110</v>
      </c>
      <c r="G266" s="3">
        <f>carbondioxide!L366</f>
        <v>811.80462278793368</v>
      </c>
      <c r="H266" s="3">
        <f t="shared" si="17"/>
        <v>5.7913140164905386</v>
      </c>
      <c r="I266" s="3">
        <f t="shared" si="19"/>
        <v>4.4002947938579551</v>
      </c>
      <c r="J266" s="3">
        <f t="shared" si="18"/>
        <v>1.2548184332405365</v>
      </c>
      <c r="K266" s="3"/>
      <c r="L266" s="3"/>
      <c r="M266" s="3"/>
      <c r="N266" s="3"/>
    </row>
    <row r="267" spans="1:14" x14ac:dyDescent="0.3">
      <c r="A267" s="3">
        <f t="shared" si="16"/>
        <v>2111</v>
      </c>
      <c r="G267" s="3">
        <f>carbondioxide!L367</f>
        <v>816.05830553923863</v>
      </c>
      <c r="H267" s="3">
        <f t="shared" si="17"/>
        <v>5.8192736857221421</v>
      </c>
      <c r="I267" s="3">
        <f t="shared" si="19"/>
        <v>4.4355907177960647</v>
      </c>
      <c r="J267" s="3">
        <f t="shared" si="18"/>
        <v>1.2726847389688434</v>
      </c>
      <c r="K267" s="3"/>
      <c r="L267" s="3"/>
      <c r="M267" s="3"/>
      <c r="N267" s="3"/>
    </row>
    <row r="268" spans="1:14" x14ac:dyDescent="0.3">
      <c r="A268" s="3">
        <f t="shared" si="16"/>
        <v>2112</v>
      </c>
      <c r="G268" s="3">
        <f>carbondioxide!L368</f>
        <v>820.2763018617394</v>
      </c>
      <c r="H268" s="3">
        <f t="shared" si="17"/>
        <v>5.8468552453918283</v>
      </c>
      <c r="I268" s="3">
        <f t="shared" si="19"/>
        <v>4.4706656672163509</v>
      </c>
      <c r="J268" s="3">
        <f t="shared" si="18"/>
        <v>1.290650044928582</v>
      </c>
      <c r="K268" s="3"/>
      <c r="L268" s="3"/>
      <c r="M268" s="3"/>
      <c r="N268" s="3"/>
    </row>
    <row r="269" spans="1:14" x14ac:dyDescent="0.3">
      <c r="A269" s="3">
        <f t="shared" si="16"/>
        <v>2113</v>
      </c>
      <c r="G269" s="3">
        <f>carbondioxide!L369</f>
        <v>824.45817749849607</v>
      </c>
      <c r="H269" s="3">
        <f t="shared" si="17"/>
        <v>5.8740609532425463</v>
      </c>
      <c r="I269" s="3">
        <f t="shared" si="19"/>
        <v>4.5055166058871148</v>
      </c>
      <c r="J269" s="3">
        <f t="shared" si="18"/>
        <v>1.3087125336631766</v>
      </c>
      <c r="K269" s="3"/>
      <c r="L269" s="3"/>
      <c r="M269" s="3"/>
      <c r="N269" s="3"/>
    </row>
    <row r="270" spans="1:14" x14ac:dyDescent="0.3">
      <c r="A270" s="3">
        <f t="shared" si="16"/>
        <v>2114</v>
      </c>
      <c r="G270" s="3">
        <f>carbondioxide!L370</f>
        <v>828.60352519193407</v>
      </c>
      <c r="H270" s="3">
        <f t="shared" si="17"/>
        <v>5.9008931720418687</v>
      </c>
      <c r="I270" s="3">
        <f t="shared" si="19"/>
        <v>4.540140653792716</v>
      </c>
      <c r="J270" s="3">
        <f t="shared" si="18"/>
        <v>1.3268703807934086</v>
      </c>
      <c r="K270" s="3"/>
      <c r="L270" s="3"/>
      <c r="M270" s="3"/>
      <c r="N270" s="3"/>
    </row>
    <row r="271" spans="1:14" x14ac:dyDescent="0.3">
      <c r="A271" s="3">
        <f t="shared" si="16"/>
        <v>2115</v>
      </c>
      <c r="G271" s="3">
        <f>carbondioxide!L371</f>
        <v>832.71196440031861</v>
      </c>
      <c r="H271" s="3">
        <f t="shared" si="17"/>
        <v>5.9273543646462441</v>
      </c>
      <c r="I271" s="3">
        <f t="shared" si="19"/>
        <v>4.574535084874304</v>
      </c>
      <c r="J271" s="3">
        <f t="shared" si="18"/>
        <v>1.3451217559440447</v>
      </c>
      <c r="K271" s="3"/>
      <c r="L271" s="3"/>
      <c r="M271" s="3"/>
      <c r="N271" s="3"/>
    </row>
    <row r="272" spans="1:14" x14ac:dyDescent="0.3">
      <c r="A272" s="3">
        <f t="shared" si="16"/>
        <v>2116</v>
      </c>
      <c r="G272" s="3">
        <f>carbondioxide!L372</f>
        <v>836.78314099026875</v>
      </c>
      <c r="H272" s="3">
        <f t="shared" si="17"/>
        <v>5.9534470891592255</v>
      </c>
      <c r="I272" s="3">
        <f t="shared" si="19"/>
        <v>4.608697324709488</v>
      </c>
      <c r="J272" s="3">
        <f t="shared" si="18"/>
        <v>1.3634648236523685</v>
      </c>
      <c r="K272" s="3"/>
      <c r="L272" s="3"/>
      <c r="M272" s="3"/>
      <c r="N272" s="3"/>
    </row>
    <row r="273" spans="1:14" x14ac:dyDescent="0.3">
      <c r="A273" s="3">
        <f t="shared" si="16"/>
        <v>2117</v>
      </c>
      <c r="G273" s="3">
        <f>carbondioxide!L373</f>
        <v>840.81672690646531</v>
      </c>
      <c r="H273" s="3">
        <f t="shared" si="17"/>
        <v>5.9791739941847721</v>
      </c>
      <c r="I273" s="3">
        <f t="shared" si="19"/>
        <v>4.6426249481356292</v>
      </c>
      <c r="J273" s="3">
        <f t="shared" si="18"/>
        <v>1.3818977442583731</v>
      </c>
      <c r="K273" s="3"/>
      <c r="L273" s="3"/>
      <c r="M273" s="3"/>
      <c r="N273" s="3"/>
    </row>
    <row r="274" spans="1:14" x14ac:dyDescent="0.3">
      <c r="A274" s="3">
        <f t="shared" si="16"/>
        <v>2118</v>
      </c>
      <c r="G274" s="3">
        <f>carbondioxide!L374</f>
        <v>844.81241981972823</v>
      </c>
      <c r="H274" s="3">
        <f t="shared" si="17"/>
        <v>6.0045378141765573</v>
      </c>
      <c r="I274" s="3">
        <f t="shared" si="19"/>
        <v>4.6763156768213001</v>
      </c>
      <c r="J274" s="3">
        <f t="shared" si="18"/>
        <v>1.4004186747763958</v>
      </c>
      <c r="K274" s="3"/>
      <c r="L274" s="3"/>
      <c r="M274" s="3"/>
      <c r="N274" s="3"/>
    </row>
    <row r="275" spans="1:14" x14ac:dyDescent="0.3">
      <c r="A275" s="3">
        <f t="shared" si="16"/>
        <v>2119</v>
      </c>
      <c r="G275" s="3">
        <f>carbondioxide!L375</f>
        <v>848.7699427546404</v>
      </c>
      <c r="H275" s="3">
        <f t="shared" si="17"/>
        <v>6.0295413648840812</v>
      </c>
      <c r="I275" s="3">
        <f t="shared" si="19"/>
        <v>4.7097673767903272</v>
      </c>
      <c r="J275" s="3">
        <f t="shared" si="18"/>
        <v>1.4190257697480109</v>
      </c>
      <c r="K275" s="3"/>
      <c r="L275" s="3"/>
      <c r="M275" s="3"/>
      <c r="N275" s="3"/>
    </row>
    <row r="276" spans="1:14" x14ac:dyDescent="0.3">
      <c r="A276" s="3">
        <f t="shared" si="16"/>
        <v>2120</v>
      </c>
      <c r="G276" s="3">
        <f>carbondioxide!L376</f>
        <v>852.68904369790152</v>
      </c>
      <c r="H276" s="3">
        <f t="shared" si="17"/>
        <v>6.0541875388962616</v>
      </c>
      <c r="I276" s="3">
        <f t="shared" si="19"/>
        <v>4.742978055902717</v>
      </c>
      <c r="J276" s="3">
        <f t="shared" si="18"/>
        <v>1.4377171820760113</v>
      </c>
      <c r="K276" s="3"/>
      <c r="L276" s="3"/>
      <c r="M276" s="3"/>
      <c r="N276" s="3"/>
    </row>
    <row r="277" spans="1:14" x14ac:dyDescent="0.3">
      <c r="A277" s="3">
        <f t="shared" si="16"/>
        <v>2121</v>
      </c>
      <c r="G277" s="3">
        <f>carbondioxide!L377</f>
        <v>856.56949518859653</v>
      </c>
      <c r="H277" s="3">
        <f t="shared" si="17"/>
        <v>6.0784793012830365</v>
      </c>
      <c r="I277" s="3">
        <f t="shared" si="19"/>
        <v>4.7759458612966217</v>
      </c>
      <c r="J277" s="3">
        <f t="shared" si="18"/>
        <v>1.4564910638393469</v>
      </c>
      <c r="K277" s="3"/>
      <c r="L277" s="3"/>
      <c r="M277" s="3"/>
      <c r="N277" s="3"/>
    </row>
    <row r="278" spans="1:14" x14ac:dyDescent="0.3">
      <c r="A278" s="3">
        <f t="shared" si="16"/>
        <v>2122</v>
      </c>
      <c r="G278" s="3">
        <f>carbondioxide!L378</f>
        <v>860.41109389156304</v>
      </c>
      <c r="H278" s="3">
        <f t="shared" si="17"/>
        <v>6.1024196853354065</v>
      </c>
      <c r="I278" s="3">
        <f t="shared" si="19"/>
        <v>4.8086690767953923</v>
      </c>
      <c r="J278" s="3">
        <f t="shared" si="18"/>
        <v>1.4753455670889042</v>
      </c>
      <c r="K278" s="3"/>
      <c r="L278" s="3"/>
      <c r="M278" s="3"/>
      <c r="N278" s="3"/>
    </row>
    <row r="279" spans="1:14" x14ac:dyDescent="0.3">
      <c r="A279" s="3">
        <f t="shared" si="16"/>
        <v>2123</v>
      </c>
      <c r="G279" s="3">
        <f>carbondioxide!L379</f>
        <v>864.21366015503008</v>
      </c>
      <c r="H279" s="3">
        <f t="shared" si="17"/>
        <v>6.126011788404174</v>
      </c>
      <c r="I279" s="3">
        <f t="shared" si="19"/>
        <v>4.8411461202836277</v>
      </c>
      <c r="J279" s="3">
        <f t="shared" si="18"/>
        <v>1.4942788446240369</v>
      </c>
      <c r="K279" s="3"/>
      <c r="L279" s="3"/>
      <c r="M279" s="3"/>
      <c r="N279" s="3"/>
    </row>
    <row r="280" spans="1:14" x14ac:dyDescent="0.3">
      <c r="A280" s="3">
        <f t="shared" si="16"/>
        <v>2124</v>
      </c>
      <c r="G280" s="3">
        <f>carbondioxide!L380</f>
        <v>867.97703755370185</v>
      </c>
      <c r="H280" s="3">
        <f t="shared" si="17"/>
        <v>6.1492587678375976</v>
      </c>
      <c r="I280" s="3">
        <f t="shared" si="19"/>
        <v>4.8733755410560073</v>
      </c>
      <c r="J280" s="3">
        <f t="shared" si="18"/>
        <v>1.5132890507497834</v>
      </c>
      <c r="K280" s="3"/>
      <c r="L280" s="3"/>
      <c r="M280" s="3"/>
      <c r="N280" s="3"/>
    </row>
    <row r="281" spans="1:14" x14ac:dyDescent="0.3">
      <c r="A281" s="3">
        <f t="shared" si="16"/>
        <v>2125</v>
      </c>
      <c r="G281" s="3">
        <f>carbondioxide!L381</f>
        <v>871.70109241844227</v>
      </c>
      <c r="H281" s="3">
        <f t="shared" si="17"/>
        <v>6.172163837017993</v>
      </c>
      <c r="I281" s="3">
        <f t="shared" si="19"/>
        <v>4.9053560171425818</v>
      </c>
      <c r="J281" s="3">
        <f t="shared" si="18"/>
        <v>1.5323743420147227</v>
      </c>
      <c r="K281" s="3"/>
      <c r="L281" s="3"/>
      <c r="M281" s="3"/>
      <c r="N281" s="3"/>
    </row>
    <row r="282" spans="1:14" x14ac:dyDescent="0.3">
      <c r="A282" s="3">
        <f t="shared" si="16"/>
        <v>2126</v>
      </c>
      <c r="G282" s="3">
        <f>carbondioxide!L382</f>
        <v>875.38571335370364</v>
      </c>
      <c r="H282" s="3">
        <f t="shared" si="17"/>
        <v>6.1947302614972433</v>
      </c>
      <c r="I282" s="3">
        <f t="shared" si="19"/>
        <v>4.9370863526140525</v>
      </c>
      <c r="J282" s="3">
        <f t="shared" si="18"/>
        <v>1.5515328779294488</v>
      </c>
      <c r="K282" s="3"/>
      <c r="L282" s="3"/>
      <c r="M282" s="3"/>
      <c r="N282" s="3"/>
    </row>
    <row r="283" spans="1:14" x14ac:dyDescent="0.3">
      <c r="A283" s="3">
        <f t="shared" si="16"/>
        <v>2127</v>
      </c>
      <c r="G283" s="3">
        <f>carbondioxide!L383</f>
        <v>879.03081074383135</v>
      </c>
      <c r="H283" s="3">
        <f t="shared" si="17"/>
        <v>6.2169613552310761</v>
      </c>
      <c r="I283" s="3">
        <f t="shared" si="19"/>
        <v>4.9685654748704682</v>
      </c>
      <c r="J283" s="3">
        <f t="shared" si="18"/>
        <v>1.5707628216656573</v>
      </c>
      <c r="K283" s="3"/>
      <c r="L283" s="3"/>
      <c r="M283" s="3"/>
      <c r="N283" s="3"/>
    </row>
    <row r="284" spans="1:14" x14ac:dyDescent="0.3">
      <c r="A284" s="3">
        <f t="shared" si="16"/>
        <v>2128</v>
      </c>
      <c r="G284" s="3">
        <f>carbondioxide!L384</f>
        <v>882.63631624935044</v>
      </c>
      <c r="H284" s="3">
        <f t="shared" si="17"/>
        <v>6.2388604769118334</v>
      </c>
      <c r="I284" s="3">
        <f t="shared" si="19"/>
        <v>4.9997924319166431</v>
      </c>
      <c r="J284" s="3">
        <f t="shared" si="18"/>
        <v>1.5900623407358605</v>
      </c>
      <c r="K284" s="3"/>
      <c r="L284" s="3"/>
      <c r="M284" s="3"/>
      <c r="N284" s="3"/>
    </row>
    <row r="285" spans="1:14" x14ac:dyDescent="0.3">
      <c r="A285" s="3">
        <f t="shared" si="16"/>
        <v>2129</v>
      </c>
      <c r="G285" s="3">
        <f>carbondioxide!L385</f>
        <v>886.20218229432851</v>
      </c>
      <c r="H285" s="3">
        <f t="shared" si="17"/>
        <v>6.2604310263994174</v>
      </c>
      <c r="I285" s="3">
        <f t="shared" si="19"/>
        <v>5.0307663896274688</v>
      </c>
      <c r="J285" s="3">
        <f t="shared" si="18"/>
        <v>1.6094296076537673</v>
      </c>
      <c r="K285" s="3"/>
      <c r="L285" s="3"/>
      <c r="M285" s="3"/>
      <c r="N285" s="3"/>
    </row>
    <row r="286" spans="1:14" x14ac:dyDescent="0.3">
      <c r="A286" s="3">
        <f t="shared" si="16"/>
        <v>2130</v>
      </c>
      <c r="G286" s="3">
        <f>carbondioxide!L386</f>
        <v>889.72838154587976</v>
      </c>
      <c r="H286" s="3">
        <f t="shared" si="17"/>
        <v>6.2816764412499477</v>
      </c>
      <c r="I286" s="3">
        <f t="shared" si="19"/>
        <v>5.0614866290061951</v>
      </c>
      <c r="J286" s="3">
        <f t="shared" si="18"/>
        <v>1.628862800575378</v>
      </c>
      <c r="K286" s="3"/>
      <c r="L286" s="3"/>
      <c r="M286" s="3"/>
      <c r="N286" s="3"/>
    </row>
    <row r="287" spans="1:14" x14ac:dyDescent="0.3">
      <c r="A287" s="3">
        <f t="shared" si="16"/>
        <v>2131</v>
      </c>
      <c r="G287" s="3">
        <f>carbondioxide!L387</f>
        <v>893.21490638685498</v>
      </c>
      <c r="H287" s="3">
        <f t="shared" si="17"/>
        <v>6.3026001933416183</v>
      </c>
      <c r="I287" s="3">
        <f t="shared" si="19"/>
        <v>5.0919525434386204</v>
      </c>
      <c r="J287" s="3">
        <f t="shared" si="18"/>
        <v>1.6483601039208651</v>
      </c>
      <c r="K287" s="3"/>
      <c r="L287" s="3"/>
      <c r="M287" s="3"/>
      <c r="N287" s="3"/>
    </row>
    <row r="288" spans="1:14" x14ac:dyDescent="0.3">
      <c r="A288" s="3">
        <f t="shared" si="16"/>
        <v>2132</v>
      </c>
      <c r="G288" s="3">
        <f>carbondioxide!L388</f>
        <v>896.66176838273645</v>
      </c>
      <c r="H288" s="3">
        <f t="shared" si="17"/>
        <v>6.3232057855971373</v>
      </c>
      <c r="I288" s="3">
        <f t="shared" si="19"/>
        <v>5.1221636359460279</v>
      </c>
      <c r="J288" s="3">
        <f t="shared" si="18"/>
        <v>1.6679197089773259</v>
      </c>
      <c r="K288" s="3"/>
      <c r="L288" s="3"/>
      <c r="M288" s="3"/>
      <c r="N288" s="3"/>
    </row>
    <row r="289" spans="1:14" x14ac:dyDescent="0.3">
      <c r="A289" s="3">
        <f t="shared" si="16"/>
        <v>2133</v>
      </c>
      <c r="G289" s="3">
        <f>carbondioxide!L389</f>
        <v>900.06899774372823</v>
      </c>
      <c r="H289" s="3">
        <f t="shared" si="17"/>
        <v>6.3434967488020666</v>
      </c>
      <c r="I289" s="3">
        <f t="shared" si="19"/>
        <v>5.1521195164395941</v>
      </c>
      <c r="J289" s="3">
        <f t="shared" si="18"/>
        <v>1.6875398144825082</v>
      </c>
      <c r="K289" s="3"/>
      <c r="L289" s="3"/>
      <c r="M289" s="3"/>
      <c r="N289" s="3"/>
    </row>
    <row r="290" spans="1:14" x14ac:dyDescent="0.3">
      <c r="A290" s="3">
        <f t="shared" si="16"/>
        <v>2134</v>
      </c>
      <c r="G290" s="3">
        <f>carbondioxide!L390</f>
        <v>903.43664278300503</v>
      </c>
      <c r="H290" s="3">
        <f t="shared" si="17"/>
        <v>6.363476638518299</v>
      </c>
      <c r="I290" s="3">
        <f t="shared" si="19"/>
        <v>5.1818198989788664</v>
      </c>
      <c r="J290" s="3">
        <f t="shared" si="18"/>
        <v>1.7072186271896246</v>
      </c>
      <c r="K290" s="3"/>
      <c r="L290" s="3"/>
      <c r="M290" s="3"/>
      <c r="N290" s="3"/>
    </row>
    <row r="291" spans="1:14" x14ac:dyDescent="0.3">
      <c r="A291" s="3">
        <f t="shared" si="16"/>
        <v>2135</v>
      </c>
      <c r="G291" s="3">
        <f>carbondioxide!L391</f>
        <v>906.76476937205234</v>
      </c>
      <c r="H291" s="3">
        <f t="shared" si="17"/>
        <v>6.3831490320918203</v>
      </c>
      <c r="I291" s="3">
        <f t="shared" si="19"/>
        <v>5.2112645990368218</v>
      </c>
      <c r="J291" s="3">
        <f t="shared" si="18"/>
        <v>1.7269543624133874</v>
      </c>
      <c r="K291" s="3"/>
      <c r="L291" s="3"/>
      <c r="M291" s="3"/>
      <c r="N291" s="3"/>
    </row>
    <row r="292" spans="1:14" x14ac:dyDescent="0.3">
      <c r="A292" s="3">
        <f t="shared" si="16"/>
        <v>2136</v>
      </c>
      <c r="G292" s="3">
        <f>carbondioxide!L392</f>
        <v>910.05346039400206</v>
      </c>
      <c r="H292" s="3">
        <f t="shared" si="17"/>
        <v>6.4025175257538782</v>
      </c>
      <c r="I292" s="3">
        <f t="shared" si="19"/>
        <v>5.2404535307738902</v>
      </c>
      <c r="J292" s="3">
        <f t="shared" si="18"/>
        <v>1.7467452445574085</v>
      </c>
      <c r="K292" s="3"/>
      <c r="L292" s="3"/>
      <c r="M292" s="3"/>
      <c r="N292" s="3"/>
    </row>
    <row r="293" spans="1:14" x14ac:dyDescent="0.3">
      <c r="A293" s="3">
        <f t="shared" si="16"/>
        <v>2137</v>
      </c>
      <c r="G293" s="3">
        <f>carbondioxide!L393</f>
        <v>913.30281519583491</v>
      </c>
      <c r="H293" s="3">
        <f t="shared" si="17"/>
        <v>6.4215857318145808</v>
      </c>
      <c r="I293" s="3">
        <f t="shared" si="19"/>
        <v>5.2693867043232316</v>
      </c>
      <c r="J293" s="3">
        <f t="shared" si="18"/>
        <v>1.7665895076231182</v>
      </c>
      <c r="K293" s="3"/>
      <c r="L293" s="3"/>
      <c r="M293" s="3"/>
      <c r="N293" s="3"/>
    </row>
    <row r="294" spans="1:14" x14ac:dyDescent="0.3">
      <c r="A294" s="3">
        <f t="shared" si="16"/>
        <v>2138</v>
      </c>
      <c r="G294" s="3">
        <f>carbondioxide!L394</f>
        <v>916.51294904028646</v>
      </c>
      <c r="H294" s="3">
        <f t="shared" si="17"/>
        <v>6.44035727594789</v>
      </c>
      <c r="I294" s="3">
        <f t="shared" si="19"/>
        <v>5.2980642230894466</v>
      </c>
      <c r="J294" s="3">
        <f t="shared" si="18"/>
        <v>1.7864853957003748</v>
      </c>
      <c r="K294" s="3"/>
      <c r="L294" s="3"/>
      <c r="M294" s="3"/>
      <c r="N294" s="3"/>
    </row>
    <row r="295" spans="1:14" x14ac:dyDescent="0.3">
      <c r="A295" s="3">
        <f t="shared" si="16"/>
        <v>2139</v>
      </c>
      <c r="G295" s="3">
        <f>carbondioxide!L395</f>
        <v>919.68399255826887</v>
      </c>
      <c r="H295" s="3">
        <f t="shared" si="17"/>
        <v>6.4588357945669443</v>
      </c>
      <c r="I295" s="3">
        <f t="shared" si="19"/>
        <v>5.3264862810627998</v>
      </c>
      <c r="J295" s="3">
        <f t="shared" si="18"/>
        <v>1.8064311634399448</v>
      </c>
      <c r="K295" s="3"/>
      <c r="L295" s="3"/>
      <c r="M295" s="3"/>
      <c r="N295" s="3"/>
    </row>
    <row r="296" spans="1:14" x14ac:dyDescent="0.3">
      <c r="A296" s="3">
        <f t="shared" si="16"/>
        <v>2140</v>
      </c>
      <c r="G296" s="3">
        <f>carbondioxide!L396</f>
        <v>922.81609120257508</v>
      </c>
      <c r="H296" s="3">
        <f t="shared" si="17"/>
        <v>6.4770249322885727</v>
      </c>
      <c r="I296" s="3">
        <f t="shared" si="19"/>
        <v>5.3546531601509297</v>
      </c>
      <c r="J296" s="3">
        <f t="shared" si="18"/>
        <v>1.8264250765080425</v>
      </c>
      <c r="K296" s="3"/>
      <c r="L296" s="3"/>
      <c r="M296" s="3"/>
      <c r="N296" s="3"/>
    </row>
    <row r="297" spans="1:14" x14ac:dyDescent="0.3">
      <c r="A297" s="3">
        <f t="shared" si="16"/>
        <v>2141</v>
      </c>
      <c r="G297" s="3">
        <f>carbondioxide!L397</f>
        <v>925.90940470361284</v>
      </c>
      <c r="H297" s="3">
        <f t="shared" si="17"/>
        <v>6.4949283394858153</v>
      </c>
      <c r="I297" s="3">
        <f t="shared" si="19"/>
        <v>5.3825652275299323</v>
      </c>
      <c r="J297" s="3">
        <f t="shared" si="18"/>
        <v>1.8464654120231341</v>
      </c>
      <c r="K297" s="3"/>
      <c r="L297" s="3"/>
      <c r="M297" s="3"/>
      <c r="N297" s="3"/>
    </row>
    <row r="298" spans="1:14" x14ac:dyDescent="0.3">
      <c r="A298" s="3">
        <f t="shared" ref="A298:A361" si="20">1+A297</f>
        <v>2142</v>
      </c>
      <c r="G298" s="3">
        <f>carbondioxide!L398</f>
        <v>928.96410652786687</v>
      </c>
      <c r="H298" s="3">
        <f t="shared" si="17"/>
        <v>6.5125496699272123</v>
      </c>
      <c r="I298" s="3">
        <f t="shared" si="19"/>
        <v>5.4102229330165921</v>
      </c>
      <c r="J298" s="3">
        <f t="shared" si="18"/>
        <v>1.8665504589752127</v>
      </c>
      <c r="K298" s="3"/>
      <c r="L298" s="3"/>
      <c r="M298" s="3"/>
      <c r="N298" s="3"/>
    </row>
    <row r="299" spans="1:14" x14ac:dyDescent="0.3">
      <c r="A299" s="3">
        <f t="shared" si="20"/>
        <v>2143</v>
      </c>
      <c r="G299" s="3">
        <f>carbondioxide!L399</f>
        <v>931.98038333976945</v>
      </c>
      <c r="H299" s="3">
        <f t="shared" si="17"/>
        <v>6.5298925785016184</v>
      </c>
      <c r="I299" s="3">
        <f t="shared" si="19"/>
        <v>5.437626806463455</v>
      </c>
      <c r="J299" s="3">
        <f t="shared" si="18"/>
        <v>1.8866785186277677</v>
      </c>
      <c r="K299" s="3"/>
      <c r="L299" s="3"/>
      <c r="M299" s="3"/>
      <c r="N299" s="3"/>
    </row>
    <row r="300" spans="1:14" x14ac:dyDescent="0.3">
      <c r="A300" s="3">
        <f t="shared" si="20"/>
        <v>2144</v>
      </c>
      <c r="G300" s="3">
        <f>carbondioxide!L400</f>
        <v>934.95843446761148</v>
      </c>
      <c r="H300" s="3">
        <f t="shared" si="17"/>
        <v>6.5469607190272043</v>
      </c>
      <c r="I300" s="3">
        <f t="shared" si="19"/>
        <v>5.4647774551783357</v>
      </c>
      <c r="J300" s="3">
        <f t="shared" si="18"/>
        <v>1.9068479049026743</v>
      </c>
      <c r="K300" s="3"/>
      <c r="L300" s="3"/>
      <c r="M300" s="3"/>
      <c r="N300" s="3"/>
    </row>
    <row r="301" spans="1:14" x14ac:dyDescent="0.3">
      <c r="A301" s="3">
        <f t="shared" si="20"/>
        <v>2145</v>
      </c>
      <c r="G301" s="3">
        <f>carbondioxide!L401</f>
        <v>937.89847137410231</v>
      </c>
      <c r="H301" s="3">
        <f t="shared" si="17"/>
        <v>6.563757742143336</v>
      </c>
      <c r="I301" s="3">
        <f t="shared" si="19"/>
        <v>5.4916755613697701</v>
      </c>
      <c r="J301" s="3">
        <f t="shared" si="18"/>
        <v>1.92705694474824</v>
      </c>
      <c r="K301" s="3"/>
      <c r="L301" s="3"/>
      <c r="M301" s="3"/>
      <c r="N301" s="3"/>
    </row>
    <row r="302" spans="1:14" x14ac:dyDescent="0.3">
      <c r="A302" s="3">
        <f t="shared" si="20"/>
        <v>2146</v>
      </c>
      <c r="G302" s="3">
        <f>carbondioxide!L402</f>
        <v>940.80071713214852</v>
      </c>
      <c r="H302" s="3">
        <f t="shared" si="17"/>
        <v>6.5802872932839156</v>
      </c>
      <c r="I302" s="3">
        <f t="shared" si="19"/>
        <v>5.5183218796198164</v>
      </c>
      <c r="J302" s="3">
        <f t="shared" si="18"/>
        <v>1.9473039784906503</v>
      </c>
      <c r="K302" s="3"/>
      <c r="L302" s="3"/>
      <c r="M302" s="3"/>
      <c r="N302" s="3"/>
    </row>
    <row r="303" spans="1:14" x14ac:dyDescent="0.3">
      <c r="A303" s="3">
        <f t="shared" si="20"/>
        <v>2147</v>
      </c>
      <c r="G303" s="3">
        <f>carbondioxide!L403</f>
        <v>943.66540590638749</v>
      </c>
      <c r="H303" s="3">
        <f t="shared" si="17"/>
        <v>6.5965530107308155</v>
      </c>
      <c r="I303" s="3">
        <f t="shared" si="19"/>
        <v>5.5447172343855513</v>
      </c>
      <c r="J303" s="3">
        <f t="shared" si="18"/>
        <v>1.9675873601690639</v>
      </c>
      <c r="K303" s="3"/>
      <c r="L303" s="3"/>
      <c r="M303" s="3"/>
      <c r="N303" s="3"/>
    </row>
    <row r="304" spans="1:14" x14ac:dyDescent="0.3">
      <c r="A304" s="3">
        <f t="shared" si="20"/>
        <v>2148</v>
      </c>
      <c r="G304" s="3">
        <f>carbondioxide!L404</f>
        <v>946.49278244098252</v>
      </c>
      <c r="H304" s="3">
        <f t="shared" si="17"/>
        <v>6.6125585237459479</v>
      </c>
      <c r="I304" s="3">
        <f t="shared" si="19"/>
        <v>5.5708625175304958</v>
      </c>
      <c r="J304" s="3">
        <f t="shared" si="18"/>
        <v>1.9879054578546136</v>
      </c>
      <c r="K304" s="3"/>
      <c r="L304" s="3"/>
      <c r="M304" s="3"/>
      <c r="N304" s="3"/>
    </row>
    <row r="305" spans="1:14" x14ac:dyDescent="0.3">
      <c r="A305" s="3">
        <f t="shared" si="20"/>
        <v>2149</v>
      </c>
      <c r="G305" s="3">
        <f>carbondioxide!L405</f>
        <v>949.28310155415102</v>
      </c>
      <c r="H305" s="3">
        <f t="shared" si="17"/>
        <v>6.6283074507805511</v>
      </c>
      <c r="I305" s="3">
        <f t="shared" si="19"/>
        <v>5.5967586858871448</v>
      </c>
      <c r="J305" s="3">
        <f t="shared" si="18"/>
        <v>2.0082566539535724</v>
      </c>
      <c r="K305" s="3"/>
      <c r="L305" s="3"/>
      <c r="M305" s="3"/>
      <c r="N305" s="3"/>
    </row>
    <row r="306" spans="1:14" x14ac:dyDescent="0.3">
      <c r="A306" s="3">
        <f t="shared" si="20"/>
        <v>2150</v>
      </c>
      <c r="G306" s="3">
        <f>carbondioxide!L406</f>
        <v>952.03662763986108</v>
      </c>
      <c r="H306" s="3">
        <f t="shared" si="17"/>
        <v>6.64380339776016</v>
      </c>
      <c r="I306" s="3">
        <f t="shared" si="19"/>
        <v>5.6224067588516746</v>
      </c>
      <c r="J306" s="3">
        <f t="shared" si="18"/>
        <v>2.0286393454949549</v>
      </c>
      <c r="K306" s="3"/>
      <c r="L306" s="3"/>
      <c r="M306" s="3"/>
      <c r="N306" s="3"/>
    </row>
    <row r="307" spans="1:14" x14ac:dyDescent="0.3">
      <c r="A307" s="3">
        <f t="shared" si="20"/>
        <v>2151</v>
      </c>
      <c r="G307" s="3">
        <f>carbondioxide!L407</f>
        <v>954.7536341771123</v>
      </c>
      <c r="H307" s="3">
        <f t="shared" si="17"/>
        <v>6.6590499564438312</v>
      </c>
      <c r="I307" s="3">
        <f t="shared" si="19"/>
        <v>5.6478078160118415</v>
      </c>
      <c r="J307" s="3">
        <f t="shared" si="18"/>
        <v>2.0490519444028212</v>
      </c>
      <c r="K307" s="3"/>
      <c r="L307" s="3"/>
      <c r="M307" s="3"/>
      <c r="N307" s="3"/>
    </row>
    <row r="308" spans="1:14" x14ac:dyDescent="0.3">
      <c r="A308" s="3">
        <f t="shared" si="20"/>
        <v>2152</v>
      </c>
      <c r="G308" s="3">
        <f>carbondioxide!L408</f>
        <v>957.43440324716903</v>
      </c>
      <c r="H308" s="3">
        <f t="shared" si="17"/>
        <v>6.6740507028560661</v>
      </c>
      <c r="I308" s="3">
        <f t="shared" si="19"/>
        <v>5.6729629948090041</v>
      </c>
      <c r="J308" s="3">
        <f t="shared" si="18"/>
        <v>2.0694928777535604</v>
      </c>
      <c r="K308" s="3"/>
      <c r="L308" s="3"/>
      <c r="M308" s="3"/>
      <c r="N308" s="3"/>
    </row>
    <row r="309" spans="1:14" x14ac:dyDescent="0.3">
      <c r="A309" s="3">
        <f t="shared" si="20"/>
        <v>2153</v>
      </c>
      <c r="G309" s="3">
        <f>carbondioxide!L409</f>
        <v>960.07922505909914</v>
      </c>
      <c r="H309" s="3">
        <f t="shared" si="17"/>
        <v>6.6888091957899434</v>
      </c>
      <c r="I309" s="3">
        <f t="shared" si="19"/>
        <v>5.6978734882351239</v>
      </c>
      <c r="J309" s="3">
        <f t="shared" si="18"/>
        <v>2.0899605880184353</v>
      </c>
      <c r="K309" s="3"/>
      <c r="L309" s="3"/>
      <c r="M309" s="3"/>
      <c r="N309" s="3"/>
    </row>
    <row r="310" spans="1:14" x14ac:dyDescent="0.3">
      <c r="A310" s="3">
        <f t="shared" si="20"/>
        <v>2154</v>
      </c>
      <c r="G310" s="3">
        <f>carbondioxide!L410</f>
        <v>962.68839748393111</v>
      </c>
      <c r="H310" s="3">
        <f t="shared" si="17"/>
        <v>6.7033289753798995</v>
      </c>
      <c r="I310" s="3">
        <f t="shared" si="19"/>
        <v>5.722540542565528</v>
      </c>
      <c r="J310" s="3">
        <f t="shared" si="18"/>
        <v>2.1104535332916661</v>
      </c>
      <c r="K310" s="3"/>
      <c r="L310" s="3"/>
      <c r="M310" s="3"/>
      <c r="N310" s="3"/>
    </row>
    <row r="311" spans="1:14" x14ac:dyDescent="0.3">
      <c r="A311" s="3">
        <f t="shared" si="20"/>
        <v>2155</v>
      </c>
      <c r="G311" s="3">
        <f>carbondioxide!L411</f>
        <v>965.26222559771793</v>
      </c>
      <c r="H311" s="3">
        <f t="shared" si="17"/>
        <v>6.7176135617426436</v>
      </c>
      <c r="I311" s="3">
        <f t="shared" si="19"/>
        <v>5.7469654551281613</v>
      </c>
      <c r="J311" s="3">
        <f t="shared" si="18"/>
        <v>2.1309701875043414</v>
      </c>
      <c r="K311" s="3"/>
      <c r="L311" s="3"/>
      <c r="M311" s="3"/>
      <c r="N311" s="3"/>
    </row>
    <row r="312" spans="1:14" x14ac:dyDescent="0.3">
      <c r="A312" s="3">
        <f t="shared" si="20"/>
        <v>2156</v>
      </c>
      <c r="G312" s="3">
        <f>carbondioxide!L412</f>
        <v>967.8010212337698</v>
      </c>
      <c r="H312" s="3">
        <f t="shared" si="17"/>
        <v>6.7316664536846496</v>
      </c>
      <c r="I312" s="3">
        <f t="shared" si="19"/>
        <v>5.7711495721099659</v>
      </c>
      <c r="J312" s="3">
        <f t="shared" si="18"/>
        <v>2.1515090406244446</v>
      </c>
      <c r="K312" s="3"/>
      <c r="L312" s="3"/>
      <c r="M312" s="3"/>
      <c r="N312" s="3"/>
    </row>
    <row r="313" spans="1:14" x14ac:dyDescent="0.3">
      <c r="A313" s="3">
        <f t="shared" si="20"/>
        <v>2157</v>
      </c>
      <c r="G313" s="3">
        <f>carbondioxide!L413</f>
        <v>970.30510254428327</v>
      </c>
      <c r="H313" s="3">
        <f t="shared" si="17"/>
        <v>6.7454911274746596</v>
      </c>
      <c r="I313" s="3">
        <f t="shared" si="19"/>
        <v>5.7950942864009809</v>
      </c>
      <c r="J313" s="3">
        <f t="shared" si="18"/>
        <v>2.1720685988432824</v>
      </c>
      <c r="K313" s="3"/>
      <c r="L313" s="3"/>
      <c r="M313" s="3"/>
      <c r="N313" s="3"/>
    </row>
    <row r="314" spans="1:14" x14ac:dyDescent="0.3">
      <c r="A314" s="3">
        <f t="shared" si="20"/>
        <v>2158</v>
      </c>
      <c r="G314" s="3">
        <f>carbondioxide!L414</f>
        <v>972.77479357157688</v>
      </c>
      <c r="H314" s="3">
        <f t="shared" si="17"/>
        <v>6.7590910356796776</v>
      </c>
      <c r="I314" s="3">
        <f t="shared" si="19"/>
        <v>5.818801035476687</v>
      </c>
      <c r="J314" s="3">
        <f t="shared" si="18"/>
        <v>2.1926473847486103</v>
      </c>
      <c r="K314" s="3"/>
      <c r="L314" s="3"/>
      <c r="M314" s="3"/>
      <c r="N314" s="3"/>
    </row>
    <row r="315" spans="1:14" x14ac:dyDescent="0.3">
      <c r="A315" s="3">
        <f t="shared" si="20"/>
        <v>2159</v>
      </c>
      <c r="G315" s="3">
        <f>carbondioxide!L415</f>
        <v>975.21042382911105</v>
      </c>
      <c r="H315" s="3">
        <f t="shared" si="17"/>
        <v>6.7724696060628773</v>
      </c>
      <c r="I315" s="3">
        <f t="shared" si="19"/>
        <v>5.8422712993190489</v>
      </c>
      <c r="J315" s="3">
        <f t="shared" si="18"/>
        <v>2.2132439374847457</v>
      </c>
      <c r="K315" s="3"/>
      <c r="L315" s="3"/>
      <c r="M315" s="3"/>
      <c r="N315" s="3"/>
    </row>
    <row r="316" spans="1:14" x14ac:dyDescent="0.3">
      <c r="A316" s="3">
        <f t="shared" si="20"/>
        <v>2160</v>
      </c>
      <c r="G316" s="3">
        <f>carbondioxide!L416</f>
        <v>977.61232789244752</v>
      </c>
      <c r="H316" s="3">
        <f t="shared" si="17"/>
        <v>6.7856302405418738</v>
      </c>
      <c r="I316" s="3">
        <f t="shared" si="19"/>
        <v>5.8655065983766681</v>
      </c>
      <c r="J316" s="3">
        <f t="shared" si="18"/>
        <v>2.2338568128999645</v>
      </c>
      <c r="K316" s="3"/>
      <c r="L316" s="3"/>
      <c r="M316" s="3"/>
      <c r="N316" s="3"/>
    </row>
    <row r="317" spans="1:14" x14ac:dyDescent="0.3">
      <c r="A317" s="3">
        <f t="shared" si="20"/>
        <v>2161</v>
      </c>
      <c r="G317" s="3">
        <f>carbondioxide!L417</f>
        <v>979.98084500027994</v>
      </c>
      <c r="H317" s="3">
        <f t="shared" si="17"/>
        <v>6.7985763142058317</v>
      </c>
      <c r="I317" s="3">
        <f t="shared" si="19"/>
        <v>5.8885084915643873</v>
      </c>
      <c r="J317" s="3">
        <f t="shared" si="18"/>
        <v>2.2544845836814722</v>
      </c>
      <c r="K317" s="3"/>
      <c r="L317" s="3"/>
      <c r="M317" s="3"/>
      <c r="N317" s="3"/>
    </row>
    <row r="318" spans="1:14" x14ac:dyDescent="0.3">
      <c r="A318" s="3">
        <f t="shared" si="20"/>
        <v>2162</v>
      </c>
      <c r="G318" s="3">
        <f>carbondioxide!L418</f>
        <v>982.31631866564567</v>
      </c>
      <c r="H318" s="3">
        <f t="shared" si="17"/>
        <v>6.8113111743898447</v>
      </c>
      <c r="I318" s="3">
        <f t="shared" si="19"/>
        <v>5.9112785743026395</v>
      </c>
      <c r="J318" s="3">
        <f t="shared" si="18"/>
        <v>2.275125839478247</v>
      </c>
      <c r="K318" s="3"/>
      <c r="L318" s="3"/>
      <c r="M318" s="3"/>
      <c r="N318" s="3"/>
    </row>
    <row r="319" spans="1:14" x14ac:dyDescent="0.3">
      <c r="A319" s="3">
        <f t="shared" si="20"/>
        <v>2163</v>
      </c>
      <c r="G319" s="3">
        <f>carbondioxide!L419</f>
        <v>984.61909629740092</v>
      </c>
      <c r="H319" s="3">
        <f t="shared" si="17"/>
        <v>6.8238381398050549</v>
      </c>
      <c r="I319" s="3">
        <f t="shared" si="19"/>
        <v>5.9338184765967785</v>
      </c>
      <c r="J319" s="3">
        <f t="shared" si="18"/>
        <v>2.2957791870120494</v>
      </c>
      <c r="K319" s="3"/>
      <c r="L319" s="3"/>
      <c r="M319" s="3"/>
      <c r="N319" s="3"/>
    </row>
    <row r="320" spans="1:14" x14ac:dyDescent="0.3">
      <c r="A320" s="3">
        <f t="shared" si="20"/>
        <v>2164</v>
      </c>
      <c r="G320" s="3">
        <f>carbondioxide!L420</f>
        <v>986.88952883203046</v>
      </c>
      <c r="H320" s="3">
        <f t="shared" si="17"/>
        <v>6.8361604997230199</v>
      </c>
      <c r="I320" s="3">
        <f t="shared" si="19"/>
        <v>5.9561298611565903</v>
      </c>
      <c r="J320" s="3">
        <f t="shared" si="18"/>
        <v>2.3164432501768908</v>
      </c>
      <c r="K320" s="3"/>
      <c r="L320" s="3"/>
      <c r="M320" s="3"/>
      <c r="N320" s="3"/>
    </row>
    <row r="321" spans="1:14" x14ac:dyDescent="0.3">
      <c r="A321" s="3">
        <f t="shared" si="20"/>
        <v>2165</v>
      </c>
      <c r="G321" s="3">
        <f>carbondioxide!L421</f>
        <v>989.12797037583118</v>
      </c>
      <c r="H321" s="3">
        <f t="shared" si="17"/>
        <v>6.8482815132127408</v>
      </c>
      <c r="I321" s="3">
        <f t="shared" si="19"/>
        <v>5.9782144215561059</v>
      </c>
      <c r="J321" s="3">
        <f t="shared" si="18"/>
        <v>2.3371166701272554</v>
      </c>
      <c r="K321" s="3"/>
      <c r="L321" s="3"/>
      <c r="M321" s="3"/>
      <c r="N321" s="3"/>
    </row>
    <row r="322" spans="1:14" x14ac:dyDescent="0.3">
      <c r="A322" s="3">
        <f t="shared" si="20"/>
        <v>2166</v>
      </c>
      <c r="G322" s="3">
        <f>carbondioxide!L422</f>
        <v>991.3347778574996</v>
      </c>
      <c r="H322" s="3">
        <f t="shared" si="17"/>
        <v>6.8602044084289222</v>
      </c>
      <c r="I322" s="3">
        <f t="shared" si="19"/>
        <v>6.0000738804338285</v>
      </c>
      <c r="J322" s="3">
        <f t="shared" si="18"/>
        <v>2.3577981053553714</v>
      </c>
      <c r="K322" s="3"/>
      <c r="L322" s="3"/>
      <c r="M322" s="3"/>
      <c r="N322" s="3"/>
    </row>
    <row r="323" spans="1:14" x14ac:dyDescent="0.3">
      <c r="A323" s="3">
        <f t="shared" si="20"/>
        <v>2167</v>
      </c>
      <c r="G323" s="3">
        <f>carbondioxide!L423</f>
        <v>993.51031069112958</v>
      </c>
      <c r="H323" s="3">
        <f t="shared" si="17"/>
        <v>6.8719323819499225</v>
      </c>
      <c r="I323" s="3">
        <f t="shared" si="19"/>
        <v>6.0217099877334146</v>
      </c>
      <c r="J323" s="3">
        <f t="shared" si="18"/>
        <v>2.378486231757817</v>
      </c>
      <c r="K323" s="3"/>
      <c r="L323" s="3"/>
      <c r="M323" s="3"/>
      <c r="N323" s="3"/>
    </row>
    <row r="324" spans="1:14" x14ac:dyDescent="0.3">
      <c r="A324" s="3">
        <f t="shared" si="20"/>
        <v>2168</v>
      </c>
      <c r="G324" s="3">
        <f>carbondioxide!L424</f>
        <v>995.65493044960874</v>
      </c>
      <c r="H324" s="3">
        <f t="shared" si="17"/>
        <v>6.8834685981639181</v>
      </c>
      <c r="I324" s="3">
        <f t="shared" si="19"/>
        <v>6.0431245189848104</v>
      </c>
      <c r="J324" s="3">
        <f t="shared" si="18"/>
        <v>2.3991797426917585</v>
      </c>
      <c r="K324" s="3"/>
      <c r="L324" s="3"/>
      <c r="M324" s="3"/>
      <c r="N324" s="3"/>
    </row>
    <row r="325" spans="1:14" x14ac:dyDescent="0.3">
      <c r="A325" s="3">
        <f t="shared" si="20"/>
        <v>2169</v>
      </c>
      <c r="G325" s="3">
        <f>carbondioxide!L425</f>
        <v>997.76900054839098</v>
      </c>
      <c r="H325" s="3">
        <f t="shared" si="17"/>
        <v>6.8948161887018475</v>
      </c>
      <c r="I325" s="3">
        <f t="shared" si="19"/>
        <v>6.0643192736258174</v>
      </c>
      <c r="J325" s="3">
        <f t="shared" si="18"/>
        <v>2.4198773490211032</v>
      </c>
      <c r="K325" s="3"/>
      <c r="L325" s="3"/>
      <c r="M325" s="3"/>
      <c r="N325" s="3"/>
    </row>
    <row r="326" spans="1:14" x14ac:dyDescent="0.3">
      <c r="A326" s="3">
        <f t="shared" si="20"/>
        <v>2170</v>
      </c>
      <c r="G326" s="3">
        <f>carbondioxide!L426</f>
        <v>999.85288593959922</v>
      </c>
      <c r="H326" s="3">
        <f t="shared" si="17"/>
        <v>6.9059782519156414</v>
      </c>
      <c r="I326" s="3">
        <f t="shared" si="19"/>
        <v>6.0852960733640051</v>
      </c>
      <c r="J326" s="3">
        <f t="shared" si="18"/>
        <v>2.440577779152858</v>
      </c>
      <c r="K326" s="3"/>
      <c r="L326" s="3"/>
      <c r="M326" s="3"/>
      <c r="N326" s="3"/>
    </row>
    <row r="327" spans="1:14" x14ac:dyDescent="0.3">
      <c r="A327" s="3">
        <f t="shared" si="20"/>
        <v>2171</v>
      </c>
      <c r="G327" s="3">
        <f>carbondioxide!L427</f>
        <v>1001.9069528164057</v>
      </c>
      <c r="H327" s="3">
        <f t="shared" ref="H327:H390" si="21">H$3*LN(G327/G$3)</f>
        <v>6.916957852400353</v>
      </c>
      <c r="I327" s="3">
        <f t="shared" si="19"/>
        <v>6.1060567605788618</v>
      </c>
      <c r="J327" s="3">
        <f t="shared" ref="J327:J390" si="22">J326+J$3*(I326-J326)</f>
        <v>2.4612797790639771</v>
      </c>
      <c r="K327" s="3"/>
      <c r="L327" s="3"/>
      <c r="M327" s="3"/>
      <c r="N327" s="3"/>
    </row>
    <row r="328" spans="1:14" x14ac:dyDescent="0.3">
      <c r="A328" s="3">
        <f t="shared" si="20"/>
        <v>2172</v>
      </c>
      <c r="G328" s="3">
        <f>carbondioxide!L428</f>
        <v>1003.9315683276166</v>
      </c>
      <c r="H328" s="3">
        <f t="shared" si="21"/>
        <v>6.9277580205587368</v>
      </c>
      <c r="I328" s="3">
        <f t="shared" ref="I328:I391" si="23">I327+I$3*(I$4*H328-I327)+I$5*(J327-I327)</f>
        <v>6.126603196764032</v>
      </c>
      <c r="J328" s="3">
        <f t="shared" si="22"/>
        <v>2.4819821123189816</v>
      </c>
      <c r="K328" s="3"/>
      <c r="L328" s="3"/>
      <c r="M328" s="3"/>
      <c r="N328" s="3"/>
    </row>
    <row r="329" spans="1:14" x14ac:dyDescent="0.3">
      <c r="A329" s="3">
        <f t="shared" si="20"/>
        <v>2173</v>
      </c>
      <c r="G329" s="3">
        <f>carbondioxide!L429</f>
        <v>1005.9271003023784</v>
      </c>
      <c r="H329" s="3">
        <f t="shared" si="21"/>
        <v>6.9383817522068929</v>
      </c>
      <c r="I329" s="3">
        <f t="shared" si="23"/>
        <v>6.1469372610094624</v>
      </c>
      <c r="J329" s="3">
        <f t="shared" si="22"/>
        <v>2.5026835600786295</v>
      </c>
      <c r="K329" s="3"/>
      <c r="L329" s="3"/>
      <c r="M329" s="3"/>
      <c r="N329" s="3"/>
    </row>
    <row r="330" spans="1:14" x14ac:dyDescent="0.3">
      <c r="A330" s="3">
        <f t="shared" si="20"/>
        <v>2174</v>
      </c>
      <c r="G330" s="3">
        <f>carbondioxide!L430</f>
        <v>1007.8939169849134</v>
      </c>
      <c r="H330" s="3">
        <f t="shared" si="21"/>
        <v>6.9488320082196173</v>
      </c>
      <c r="I330" s="3">
        <f t="shared" si="23"/>
        <v>6.1670608485232403</v>
      </c>
      <c r="J330" s="3">
        <f t="shared" si="22"/>
        <v>2.5233829210999166</v>
      </c>
      <c r="K330" s="3"/>
      <c r="L330" s="3"/>
      <c r="M330" s="3"/>
      <c r="N330" s="3"/>
    </row>
    <row r="331" spans="1:14" x14ac:dyDescent="0.3">
      <c r="A331" s="3">
        <f t="shared" si="20"/>
        <v>2175</v>
      </c>
      <c r="G331" s="3">
        <f>carbondioxide!L431</f>
        <v>1009.8323867791725</v>
      </c>
      <c r="H331" s="3">
        <f t="shared" si="21"/>
        <v>6.9591117142140666</v>
      </c>
      <c r="I331" s="3">
        <f t="shared" si="23"/>
        <v>6.1869758691928727</v>
      </c>
      <c r="J331" s="3">
        <f t="shared" si="22"/>
        <v>2.544079011727681</v>
      </c>
      <c r="K331" s="3"/>
      <c r="L331" s="3"/>
      <c r="M331" s="3"/>
      <c r="N331" s="3"/>
    </row>
    <row r="332" spans="1:14" x14ac:dyDescent="0.3">
      <c r="A332" s="3">
        <f t="shared" si="20"/>
        <v>2176</v>
      </c>
      <c r="G332" s="3">
        <f>carbondioxide!L432</f>
        <v>1011.742878003294</v>
      </c>
      <c r="H332" s="3">
        <f t="shared" si="21"/>
        <v>6.9692237602704417</v>
      </c>
      <c r="I332" s="3">
        <f t="shared" si="23"/>
        <v>6.206684246185743</v>
      </c>
      <c r="J332" s="3">
        <f t="shared" si="22"/>
        <v>2.5647706658780831</v>
      </c>
      <c r="K332" s="3"/>
      <c r="L332" s="3"/>
      <c r="M332" s="3"/>
      <c r="N332" s="3"/>
    </row>
    <row r="333" spans="1:14" x14ac:dyDescent="0.3">
      <c r="A333" s="3">
        <f t="shared" si="20"/>
        <v>2177</v>
      </c>
      <c r="G333" s="3">
        <f>carbondioxide!L433</f>
        <v>1013.6257586537369</v>
      </c>
      <c r="H333" s="3">
        <f t="shared" si="21"/>
        <v>6.9791710006883294</v>
      </c>
      <c r="I333" s="3">
        <f t="shared" si="23"/>
        <v>6.2261879145884338</v>
      </c>
      <c r="J333" s="3">
        <f t="shared" si="22"/>
        <v>2.5854567350142306</v>
      </c>
      <c r="K333" s="3"/>
      <c r="L333" s="3"/>
      <c r="M333" s="3"/>
      <c r="N333" s="3"/>
    </row>
    <row r="334" spans="1:14" x14ac:dyDescent="0.3">
      <c r="A334" s="3">
        <f t="shared" si="20"/>
        <v>2178</v>
      </c>
      <c r="G334" s="3">
        <f>carbondioxide!L434</f>
        <v>1015.4813961789562</v>
      </c>
      <c r="H334" s="3">
        <f t="shared" si="21"/>
        <v>6.9889562537774745</v>
      </c>
      <c r="I334" s="3">
        <f t="shared" si="23"/>
        <v>6.2454888200845913</v>
      </c>
      <c r="J334" s="3">
        <f t="shared" si="22"/>
        <v>2.6061360881142122</v>
      </c>
      <c r="K334" s="3"/>
      <c r="L334" s="3"/>
      <c r="M334" s="3"/>
      <c r="N334" s="3"/>
    </row>
    <row r="335" spans="1:14" x14ac:dyDescent="0.3">
      <c r="A335" s="3">
        <f t="shared" si="20"/>
        <v>2179</v>
      </c>
      <c r="G335" s="3">
        <f>carbondioxide!L435</f>
        <v>1017.3101572624749</v>
      </c>
      <c r="H335" s="3">
        <f t="shared" si="21"/>
        <v>6.9985823016816378</v>
      </c>
      <c r="I335" s="3">
        <f t="shared" si="23"/>
        <v>6.2645889176709764</v>
      </c>
      <c r="J335" s="3">
        <f t="shared" si="22"/>
        <v>2.6268076116318038</v>
      </c>
      <c r="K335" s="3"/>
      <c r="L335" s="3"/>
      <c r="M335" s="3"/>
      <c r="N335" s="3"/>
    </row>
    <row r="336" spans="1:14" x14ac:dyDescent="0.3">
      <c r="A336" s="3">
        <f t="shared" si="20"/>
        <v>2180</v>
      </c>
      <c r="G336" s="3">
        <f>carbondioxide!L436</f>
        <v>1019.1124076152012</v>
      </c>
      <c r="H336" s="3">
        <f t="shared" si="21"/>
        <v>7.008051890234352</v>
      </c>
      <c r="I336" s="3">
        <f t="shared" si="23"/>
        <v>6.28349017041133</v>
      </c>
      <c r="J336" s="3">
        <f t="shared" si="22"/>
        <v>2.6474702094501064</v>
      </c>
      <c r="K336" s="3"/>
      <c r="L336" s="3"/>
      <c r="M336" s="3"/>
      <c r="N336" s="3"/>
    </row>
    <row r="337" spans="1:14" x14ac:dyDescent="0.3">
      <c r="A337" s="3">
        <f t="shared" si="20"/>
        <v>2181</v>
      </c>
      <c r="G337" s="3">
        <f>carbondioxide!L437</f>
        <v>1020.8885117768334</v>
      </c>
      <c r="H337" s="3">
        <f t="shared" si="21"/>
        <v>7.01736772884533</v>
      </c>
      <c r="I337" s="3">
        <f t="shared" si="23"/>
        <v>6.3021945482276474</v>
      </c>
      <c r="J337" s="3">
        <f t="shared" si="22"/>
        <v>2.6681228028283659</v>
      </c>
      <c r="K337" s="3"/>
      <c r="L337" s="3"/>
      <c r="M337" s="3"/>
      <c r="N337" s="3"/>
    </row>
    <row r="338" spans="1:14" x14ac:dyDescent="0.3">
      <c r="A338" s="3">
        <f t="shared" si="20"/>
        <v>2182</v>
      </c>
      <c r="G338" s="3">
        <f>carbondioxide!L438</f>
        <v>1022.6388329261888</v>
      </c>
      <c r="H338" s="3">
        <f t="shared" si="21"/>
        <v>7.0265324904163151</v>
      </c>
      <c r="I338" s="3">
        <f t="shared" si="23"/>
        <v>6.320704026728456</v>
      </c>
      <c r="J338" s="3">
        <f t="shared" si="22"/>
        <v>2.6887643303422339</v>
      </c>
      <c r="K338" s="3"/>
      <c r="L338" s="3"/>
      <c r="M338" s="3"/>
      <c r="N338" s="3"/>
    </row>
    <row r="339" spans="1:14" x14ac:dyDescent="0.3">
      <c r="A339" s="3">
        <f t="shared" si="20"/>
        <v>2183</v>
      </c>
      <c r="G339" s="3">
        <f>carbondioxide!L439</f>
        <v>1024.3637327002843</v>
      </c>
      <c r="H339" s="3">
        <f t="shared" si="21"/>
        <v>7.0355488112852269</v>
      </c>
      <c r="I339" s="3">
        <f t="shared" si="23"/>
        <v>6.3390205860736497</v>
      </c>
      <c r="J339" s="3">
        <f t="shared" si="22"/>
        <v>2.7093937478177077</v>
      </c>
      <c r="K339" s="3"/>
      <c r="L339" s="3"/>
      <c r="M339" s="3"/>
      <c r="N339" s="3"/>
    </row>
    <row r="340" spans="1:14" x14ac:dyDescent="0.3">
      <c r="A340" s="3">
        <f t="shared" si="20"/>
        <v>2184</v>
      </c>
      <c r="G340" s="3">
        <f>carbondioxide!L440</f>
        <v>1026.0635710219976</v>
      </c>
      <c r="H340" s="3">
        <f t="shared" si="21"/>
        <v>7.0444192911974177</v>
      </c>
      <c r="I340" s="3">
        <f t="shared" si="23"/>
        <v>6.3571462098754266</v>
      </c>
      <c r="J340" s="3">
        <f t="shared" si="22"/>
        <v>2.7300100282590014</v>
      </c>
      <c r="K340" s="3"/>
      <c r="L340" s="3"/>
      <c r="M340" s="3"/>
      <c r="N340" s="3"/>
    </row>
    <row r="341" spans="1:14" x14ac:dyDescent="0.3">
      <c r="A341" s="3">
        <f t="shared" si="20"/>
        <v>2185</v>
      </c>
      <c r="G341" s="3">
        <f>carbondioxide!L441</f>
        <v>1027.7387059361272</v>
      </c>
      <c r="H341" s="3">
        <f t="shared" si="21"/>
        <v>7.0531464933029415</v>
      </c>
      <c r="I341" s="3">
        <f t="shared" si="23"/>
        <v>6.375082884134863</v>
      </c>
      <c r="J341" s="3">
        <f t="shared" si="22"/>
        <v>2.7506121617705825</v>
      </c>
      <c r="K341" s="3"/>
      <c r="L341" s="3"/>
      <c r="M341" s="3"/>
      <c r="N341" s="3"/>
    </row>
    <row r="342" spans="1:14" x14ac:dyDescent="0.3">
      <c r="A342" s="3">
        <f t="shared" si="20"/>
        <v>2186</v>
      </c>
      <c r="G342" s="3">
        <f>carbondioxide!L442</f>
        <v>1029.3894934536702</v>
      </c>
      <c r="H342" s="3">
        <f t="shared" si="21"/>
        <v>7.0617329441787158</v>
      </c>
      <c r="I342" s="3">
        <f t="shared" si="23"/>
        <v>6.3928325962136352</v>
      </c>
      <c r="J342" s="3">
        <f t="shared" si="22"/>
        <v>2.7711991554736115</v>
      </c>
      <c r="K342" s="3"/>
      <c r="L342" s="3"/>
      <c r="M342" s="3"/>
      <c r="N342" s="3"/>
    </row>
    <row r="343" spans="1:14" x14ac:dyDescent="0.3">
      <c r="A343" s="3">
        <f t="shared" si="20"/>
        <v>2187</v>
      </c>
      <c r="G343" s="3">
        <f>carbondioxide!L443</f>
        <v>1031.0162874041312</v>
      </c>
      <c r="H343" s="3">
        <f t="shared" si="21"/>
        <v>7.0701811338745042</v>
      </c>
      <c r="I343" s="3">
        <f t="shared" si="23"/>
        <v>6.4103973338403915</v>
      </c>
      <c r="J343" s="3">
        <f t="shared" si="22"/>
        <v>2.791770033417015</v>
      </c>
      <c r="K343" s="3"/>
      <c r="L343" s="3"/>
      <c r="M343" s="3"/>
      <c r="N343" s="3"/>
    </row>
    <row r="344" spans="1:14" x14ac:dyDescent="0.3">
      <c r="A344" s="3">
        <f t="shared" si="20"/>
        <v>2188</v>
      </c>
      <c r="G344" s="3">
        <f>carbondioxide!L444</f>
        <v>1032.6194392956754</v>
      </c>
      <c r="H344" s="3">
        <f t="shared" si="21"/>
        <v>7.0784935159816715</v>
      </c>
      <c r="I344" s="3">
        <f t="shared" si="23"/>
        <v>6.4277790841512532</v>
      </c>
      <c r="J344" s="3">
        <f t="shared" si="22"/>
        <v>2.81232383648342</v>
      </c>
      <c r="K344" s="3"/>
      <c r="L344" s="3"/>
      <c r="M344" s="3"/>
      <c r="N344" s="3"/>
    </row>
    <row r="345" spans="1:14" x14ac:dyDescent="0.3">
      <c r="A345" s="3">
        <f t="shared" si="20"/>
        <v>2189</v>
      </c>
      <c r="G345" s="3">
        <f>carbondioxide!L445</f>
        <v>1034.1992981829326</v>
      </c>
      <c r="H345" s="3">
        <f t="shared" si="21"/>
        <v>7.086672507723673</v>
      </c>
      <c r="I345" s="3">
        <f t="shared" si="23"/>
        <v>6.444979832763936</v>
      </c>
      <c r="J345" s="3">
        <f t="shared" si="22"/>
        <v>2.8328596222901732</v>
      </c>
      <c r="K345" s="3"/>
      <c r="L345" s="3"/>
      <c r="M345" s="3"/>
      <c r="N345" s="3"/>
    </row>
    <row r="346" spans="1:14" x14ac:dyDescent="0.3">
      <c r="A346" s="3">
        <f t="shared" si="20"/>
        <v>2190</v>
      </c>
      <c r="G346" s="3">
        <f>carbondioxide!L446</f>
        <v>1035.7562105422628</v>
      </c>
      <c r="H346" s="3">
        <f t="shared" si="21"/>
        <v>7.0947204900672958</v>
      </c>
      <c r="I346" s="3">
        <f t="shared" si="23"/>
        <v>6.4620015628849448</v>
      </c>
      <c r="J346" s="3">
        <f t="shared" si="22"/>
        <v>2.8533764650856641</v>
      </c>
      <c r="K346" s="3"/>
      <c r="L346" s="3"/>
      <c r="M346" s="3"/>
      <c r="N346" s="3"/>
    </row>
    <row r="347" spans="1:14" x14ac:dyDescent="0.3">
      <c r="A347" s="3">
        <f t="shared" si="20"/>
        <v>2191</v>
      </c>
      <c r="G347" s="3">
        <f>carbondioxide!L447</f>
        <v>1037.2905201542869</v>
      </c>
      <c r="H347" s="3">
        <f t="shared" si="21"/>
        <v>7.1026398078536399</v>
      </c>
      <c r="I347" s="3">
        <f t="shared" si="23"/>
        <v>6.478846254449298</v>
      </c>
      <c r="J347" s="3">
        <f t="shared" si="22"/>
        <v>2.873873455641164</v>
      </c>
      <c r="K347" s="3"/>
      <c r="L347" s="3"/>
      <c r="M347" s="3"/>
      <c r="N347" s="3"/>
    </row>
    <row r="348" spans="1:14" x14ac:dyDescent="0.3">
      <c r="A348" s="3">
        <f t="shared" si="20"/>
        <v>2192</v>
      </c>
      <c r="G348" s="3">
        <f>carbondioxide!L448</f>
        <v>1038.8025679934906</v>
      </c>
      <c r="H348" s="3">
        <f t="shared" si="21"/>
        <v>7.1104327699479217</v>
      </c>
      <c r="I348" s="3">
        <f t="shared" si="23"/>
        <v>6.4955158832922342</v>
      </c>
      <c r="J348" s="3">
        <f t="shared" si="22"/>
        <v>2.8943497011383941</v>
      </c>
      <c r="K348" s="3"/>
      <c r="L348" s="3"/>
      <c r="M348" s="3"/>
      <c r="N348" s="3"/>
    </row>
    <row r="349" spans="1:14" x14ac:dyDescent="0.3">
      <c r="A349" s="3">
        <f t="shared" si="20"/>
        <v>2193</v>
      </c>
      <c r="G349" s="3">
        <f>carbondioxide!L449</f>
        <v>1040.2926921247063</v>
      </c>
      <c r="H349" s="3">
        <f t="shared" si="21"/>
        <v>7.1181016494071612</v>
      </c>
      <c r="I349" s="3">
        <f t="shared" si="23"/>
        <v>6.5120124203523382</v>
      </c>
      <c r="J349" s="3">
        <f t="shared" si="22"/>
        <v>2.9148043250530278</v>
      </c>
      <c r="K349" s="3"/>
      <c r="L349" s="3"/>
      <c r="M349" s="3"/>
      <c r="N349" s="3"/>
    </row>
    <row r="350" spans="1:14" x14ac:dyDescent="0.3">
      <c r="A350" s="3">
        <f t="shared" si="20"/>
        <v>2194</v>
      </c>
      <c r="G350" s="3">
        <f>carbondioxide!L450</f>
        <v>1041.7612276062746</v>
      </c>
      <c r="H350" s="3">
        <f t="shared" si="21"/>
        <v>7.1256486836648314</v>
      </c>
      <c r="I350" s="3">
        <f t="shared" si="23"/>
        <v>6.5283378309055164</v>
      </c>
      <c r="J350" s="3">
        <f t="shared" si="22"/>
        <v>2.9352364670343278</v>
      </c>
      <c r="K350" s="3"/>
      <c r="L350" s="3"/>
      <c r="M350" s="3"/>
      <c r="N350" s="3"/>
    </row>
    <row r="351" spans="1:14" x14ac:dyDescent="0.3">
      <c r="A351" s="3">
        <f t="shared" si="20"/>
        <v>2195</v>
      </c>
      <c r="G351" s="3">
        <f>carbondioxide!L451</f>
        <v>1043.2085063996969</v>
      </c>
      <c r="H351" s="3">
        <f t="shared" si="21"/>
        <v>7.1330760747316146</v>
      </c>
      <c r="I351" s="3">
        <f t="shared" si="23"/>
        <v>6.5444940738292576</v>
      </c>
      <c r="J351" s="3">
        <f t="shared" si="22"/>
        <v>2.9556452827811164</v>
      </c>
      <c r="K351" s="3"/>
      <c r="L351" s="3"/>
      <c r="M351" s="3"/>
      <c r="N351" s="3"/>
    </row>
    <row r="352" spans="1:14" x14ac:dyDescent="0.3">
      <c r="A352" s="3">
        <f t="shared" si="20"/>
        <v>2196</v>
      </c>
      <c r="G352" s="3">
        <f>carbondioxide!L452</f>
        <v>1044.6348572855798</v>
      </c>
      <c r="H352" s="3">
        <f t="shared" si="21"/>
        <v>7.1403859894114046</v>
      </c>
      <c r="I352" s="3">
        <f t="shared" si="23"/>
        <v>6.5604831008965903</v>
      </c>
      <c r="J352" s="3">
        <f t="shared" si="22"/>
        <v>2.9760299439142699</v>
      </c>
      <c r="K352" s="3"/>
      <c r="L352" s="3"/>
      <c r="M352" s="3"/>
      <c r="N352" s="3"/>
    </row>
    <row r="353" spans="1:14" x14ac:dyDescent="0.3">
      <c r="A353" s="3">
        <f t="shared" si="20"/>
        <v>2197</v>
      </c>
      <c r="G353" s="3">
        <f>carbondioxide!L453</f>
        <v>1046.0406057856785</v>
      </c>
      <c r="H353" s="3">
        <f t="shared" si="21"/>
        <v>7.1475805595317023</v>
      </c>
      <c r="I353" s="3">
        <f t="shared" si="23"/>
        <v>6.5763068560991647</v>
      </c>
      <c r="J353" s="3">
        <f t="shared" si="22"/>
        <v>2.9963896378459296</v>
      </c>
      <c r="K353" s="3"/>
      <c r="L353" s="3"/>
      <c r="M353" s="3"/>
      <c r="N353" s="3"/>
    </row>
    <row r="354" spans="1:14" x14ac:dyDescent="0.3">
      <c r="A354" s="3">
        <f t="shared" si="20"/>
        <v>2198</v>
      </c>
      <c r="G354" s="3">
        <f>carbondioxide!L454</f>
        <v>1047.426074090853</v>
      </c>
      <c r="H354" s="3">
        <f t="shared" si="21"/>
        <v>7.1546618821876491</v>
      </c>
      <c r="I354" s="3">
        <f t="shared" si="23"/>
        <v>6.5919672749988685</v>
      </c>
      <c r="J354" s="3">
        <f t="shared" si="22"/>
        <v>3.0167235676456081</v>
      </c>
      <c r="K354" s="3"/>
      <c r="L354" s="3"/>
      <c r="M354" s="3"/>
      <c r="N354" s="3"/>
    </row>
    <row r="355" spans="1:14" x14ac:dyDescent="0.3">
      <c r="A355" s="3">
        <f t="shared" si="20"/>
        <v>2199</v>
      </c>
      <c r="G355" s="3">
        <f>carbondioxide!L455</f>
        <v>1048.7915809947385</v>
      </c>
      <c r="H355" s="3">
        <f t="shared" si="21"/>
        <v>7.1616320199988639</v>
      </c>
      <c r="I355" s="3">
        <f t="shared" si="23"/>
        <v>6.6074662841073959</v>
      </c>
      <c r="J355" s="3">
        <f t="shared" si="22"/>
        <v>3.0370309519033745</v>
      </c>
      <c r="K355" s="3"/>
      <c r="L355" s="3"/>
      <c r="M355" s="3"/>
      <c r="N355" s="3"/>
    </row>
    <row r="356" spans="1:14" x14ac:dyDescent="0.3">
      <c r="A356" s="3">
        <f t="shared" si="20"/>
        <v>2200</v>
      </c>
      <c r="G356" s="3">
        <f>carbondioxide!L456</f>
        <v>1050.1374418329453</v>
      </c>
      <c r="H356" s="3">
        <f t="shared" si="21"/>
        <v>7.1684930013783346</v>
      </c>
      <c r="I356" s="3">
        <f t="shared" si="23"/>
        <v>6.6228058002931753</v>
      </c>
      <c r="J356" s="3">
        <f t="shared" si="22"/>
        <v>3.0573110245902932</v>
      </c>
      <c r="K356" s="3"/>
      <c r="L356" s="3"/>
      <c r="M356" s="3"/>
      <c r="N356" s="3"/>
    </row>
    <row r="357" spans="1:14" x14ac:dyDescent="0.3">
      <c r="A357" s="3">
        <f t="shared" si="20"/>
        <v>2201</v>
      </c>
      <c r="G357" s="3">
        <f>carbondioxide!L457</f>
        <v>1051.4639684276053</v>
      </c>
      <c r="H357" s="3">
        <f t="shared" si="21"/>
        <v>7.1752468208126752</v>
      </c>
      <c r="I357" s="3">
        <f t="shared" si="23"/>
        <v>6.6379877302150687</v>
      </c>
      <c r="J357" s="3">
        <f t="shared" si="22"/>
        <v>3.0775630349162855</v>
      </c>
      <c r="K357" s="3"/>
      <c r="L357" s="3"/>
      <c r="M357" s="3"/>
      <c r="N357" s="3"/>
    </row>
    <row r="358" spans="1:14" x14ac:dyDescent="0.3">
      <c r="A358" s="3">
        <f t="shared" si="20"/>
        <v>2202</v>
      </c>
      <c r="G358" s="3">
        <f>carbondioxide!L458</f>
        <v>1052.7714690370708</v>
      </c>
      <c r="H358" s="3">
        <f t="shared" si="21"/>
        <v>7.181895439152961</v>
      </c>
      <c r="I358" s="3">
        <f t="shared" si="23"/>
        <v>6.6530139697822568</v>
      </c>
      <c r="J358" s="3">
        <f t="shared" si="22"/>
        <v>3.0977862471855824</v>
      </c>
      <c r="K358" s="3"/>
      <c r="L358" s="3"/>
      <c r="M358" s="3"/>
      <c r="N358" s="3"/>
    </row>
    <row r="359" spans="1:14" x14ac:dyDescent="0.3">
      <c r="A359" s="3">
        <f t="shared" si="20"/>
        <v>2203</v>
      </c>
      <c r="G359" s="3">
        <f>carbondioxide!L459</f>
        <v>1054.0602483105929</v>
      </c>
      <c r="H359" s="3">
        <f t="shared" si="21"/>
        <v>7.1884407839155164</v>
      </c>
      <c r="I359" s="3">
        <f t="shared" si="23"/>
        <v>6.6678864036397094</v>
      </c>
      <c r="J359" s="3">
        <f t="shared" si="22"/>
        <v>3.1179799406499313</v>
      </c>
      <c r="K359" s="3"/>
      <c r="L359" s="3"/>
      <c r="M359" s="3"/>
      <c r="N359" s="3"/>
    </row>
    <row r="360" spans="1:14" x14ac:dyDescent="0.3">
      <c r="A360" s="3">
        <f t="shared" si="20"/>
        <v>2204</v>
      </c>
      <c r="G360" s="3">
        <f>carbondioxide!L460</f>
        <v>1055.3306072477926</v>
      </c>
      <c r="H360" s="3">
        <f t="shared" si="21"/>
        <v>7.1948847495919397</v>
      </c>
      <c r="I360" s="3">
        <f t="shared" si="23"/>
        <v>6.6826069046786714</v>
      </c>
      <c r="J360" s="3">
        <f t="shared" si="22"/>
        <v>3.1381434093597131</v>
      </c>
      <c r="K360" s="3"/>
      <c r="L360" s="3"/>
      <c r="M360" s="3"/>
      <c r="N360" s="3"/>
    </row>
    <row r="361" spans="1:14" x14ac:dyDescent="0.3">
      <c r="A361" s="3">
        <f t="shared" si="20"/>
        <v>2205</v>
      </c>
      <c r="G361" s="3">
        <f>carbondioxide!L461</f>
        <v>1056.5828431627547</v>
      </c>
      <c r="H361" s="3">
        <f t="shared" si="21"/>
        <v>7.2012291979677672</v>
      </c>
      <c r="I361" s="3">
        <f t="shared" si="23"/>
        <v>6.6971773335715543</v>
      </c>
      <c r="J361" s="3">
        <f t="shared" si="22"/>
        <v>3.1582759620131249</v>
      </c>
      <c r="K361" s="3"/>
      <c r="L361" s="3"/>
      <c r="M361" s="3"/>
      <c r="N361" s="3"/>
    </row>
    <row r="362" spans="1:14" x14ac:dyDescent="0.3">
      <c r="A362" s="3">
        <f t="shared" ref="A362:A425" si="24">1+A361</f>
        <v>2206</v>
      </c>
      <c r="G362" s="3">
        <f>carbondioxide!L462</f>
        <v>1057.8172496525606</v>
      </c>
      <c r="H362" s="3">
        <f t="shared" si="21"/>
        <v>7.2074759584490948</v>
      </c>
      <c r="I362" s="3">
        <f t="shared" si="23"/>
        <v>6.7115995383306721</v>
      </c>
      <c r="J362" s="3">
        <f t="shared" si="22"/>
        <v>3.1783769218035767</v>
      </c>
      <c r="K362" s="3"/>
      <c r="L362" s="3"/>
      <c r="M362" s="3"/>
      <c r="N362" s="3"/>
    </row>
    <row r="363" spans="1:14" x14ac:dyDescent="0.3">
      <c r="A363" s="3">
        <f t="shared" si="24"/>
        <v>2207</v>
      </c>
      <c r="G363" s="3">
        <f>carbondioxide!L463</f>
        <v>1059.0341165700995</v>
      </c>
      <c r="H363" s="3">
        <f t="shared" si="21"/>
        <v>7.2136268283966176</v>
      </c>
      <c r="I363" s="3">
        <f t="shared" si="23"/>
        <v>6.7258753538902187</v>
      </c>
      <c r="J363" s="3">
        <f t="shared" si="22"/>
        <v>3.1984456262654506</v>
      </c>
      <c r="K363" s="3"/>
      <c r="L363" s="3"/>
      <c r="M363" s="3"/>
      <c r="N363" s="3"/>
    </row>
    <row r="364" spans="1:14" x14ac:dyDescent="0.3">
      <c r="A364" s="3">
        <f t="shared" si="24"/>
        <v>2208</v>
      </c>
      <c r="G364" s="3">
        <f>carbondioxide!L464</f>
        <v>1060.2337300009806</v>
      </c>
      <c r="H364" s="3">
        <f t="shared" si="21"/>
        <v>7.2196835734664422</v>
      </c>
      <c r="I364" s="3">
        <f t="shared" si="23"/>
        <v>6.7400066017109257</v>
      </c>
      <c r="J364" s="3">
        <f t="shared" si="22"/>
        <v>3.2184814271183595</v>
      </c>
      <c r="K364" s="3"/>
      <c r="L364" s="3"/>
      <c r="M364" s="3"/>
      <c r="N364" s="3"/>
    </row>
    <row r="365" spans="1:14" x14ac:dyDescent="0.3">
      <c r="A365" s="3">
        <f t="shared" si="24"/>
        <v>2209</v>
      </c>
      <c r="G365" s="3">
        <f>carbondioxide!L465</f>
        <v>1061.4163722443866</v>
      </c>
      <c r="H365" s="3">
        <f t="shared" si="21"/>
        <v>7.2256479279571595</v>
      </c>
      <c r="I365" s="3">
        <f t="shared" si="23"/>
        <v>6.7539950894068106</v>
      </c>
      <c r="J365" s="3">
        <f t="shared" si="22"/>
        <v>3.2384836901100451</v>
      </c>
      <c r="K365" s="3"/>
      <c r="L365" s="3"/>
      <c r="M365" s="3"/>
      <c r="N365" s="3"/>
    </row>
    <row r="366" spans="1:14" x14ac:dyDescent="0.3">
      <c r="A366" s="3">
        <f t="shared" si="24"/>
        <v>2210</v>
      </c>
      <c r="G366" s="3">
        <f>carbondioxide!L466</f>
        <v>1062.5823217977061</v>
      </c>
      <c r="H366" s="3">
        <f t="shared" si="21"/>
        <v>7.2315215951626222</v>
      </c>
      <c r="I366" s="3">
        <f t="shared" si="23"/>
        <v>6.7678426103934575</v>
      </c>
      <c r="J366" s="3">
        <f t="shared" si="22"/>
        <v>3.2584517948580509</v>
      </c>
      <c r="K366" s="3"/>
      <c r="L366" s="3"/>
      <c r="M366" s="3"/>
      <c r="N366" s="3"/>
    </row>
    <row r="367" spans="1:14" x14ac:dyDescent="0.3">
      <c r="A367" s="3">
        <f t="shared" si="24"/>
        <v>2211</v>
      </c>
      <c r="G367" s="3">
        <f>carbondioxide!L467</f>
        <v>1063.7318533447838</v>
      </c>
      <c r="H367" s="3">
        <f t="shared" si="21"/>
        <v>7.2373062477298848</v>
      </c>
      <c r="I367" s="3">
        <f t="shared" si="23"/>
        <v>6.7815509435572512</v>
      </c>
      <c r="J367" s="3">
        <f t="shared" si="22"/>
        <v>3.2783851346902919</v>
      </c>
      <c r="K367" s="3"/>
      <c r="L367" s="3"/>
      <c r="M367" s="3"/>
      <c r="N367" s="3"/>
    </row>
    <row r="368" spans="1:14" x14ac:dyDescent="0.3">
      <c r="A368" s="3">
        <f t="shared" si="24"/>
        <v>2212</v>
      </c>
      <c r="G368" s="3">
        <f>carbondioxide!L468</f>
        <v>1064.865237747636</v>
      </c>
      <c r="H368" s="3">
        <f t="shared" si="21"/>
        <v>7.2430035280218323</v>
      </c>
      <c r="I368" s="3">
        <f t="shared" si="23"/>
        <v>6.7951218529450115</v>
      </c>
      <c r="J368" s="3">
        <f t="shared" si="22"/>
        <v>3.2982831164846562</v>
      </c>
      <c r="K368" s="3"/>
      <c r="L368" s="3"/>
      <c r="M368" s="3"/>
      <c r="N368" s="3"/>
    </row>
    <row r="369" spans="1:14" x14ac:dyDescent="0.3">
      <c r="A369" s="3">
        <f t="shared" si="24"/>
        <v>2213</v>
      </c>
      <c r="G369" s="3">
        <f>carbondioxide!L469</f>
        <v>1065.9827420414813</v>
      </c>
      <c r="H369" s="3">
        <f t="shared" si="21"/>
        <v>7.2486150484840142</v>
      </c>
      <c r="I369" s="3">
        <f t="shared" si="23"/>
        <v>6.8085570874734707</v>
      </c>
      <c r="J369" s="3">
        <f t="shared" si="22"/>
        <v>3.318145160507751</v>
      </c>
      <c r="K369" s="3"/>
      <c r="L369" s="3"/>
      <c r="M369" s="3"/>
      <c r="N369" s="3"/>
    </row>
    <row r="370" spans="1:14" x14ac:dyDescent="0.3">
      <c r="A370" s="3">
        <f t="shared" si="24"/>
        <v>2214</v>
      </c>
      <c r="G370" s="3">
        <f>carbondioxide!L470</f>
        <v>1067.0846294329322</v>
      </c>
      <c r="H370" s="3">
        <f t="shared" si="21"/>
        <v>7.2541423920151784</v>
      </c>
      <c r="I370" s="3">
        <f t="shared" si="23"/>
        <v>6.8218583806580391</v>
      </c>
      <c r="J370" s="3">
        <f t="shared" si="22"/>
        <v>3.3379707002529164</v>
      </c>
      <c r="K370" s="3"/>
      <c r="L370" s="3"/>
      <c r="M370" s="3"/>
      <c r="N370" s="3"/>
    </row>
    <row r="371" spans="1:14" x14ac:dyDescent="0.3">
      <c r="A371" s="3">
        <f t="shared" si="24"/>
        <v>2215</v>
      </c>
      <c r="G371" s="3">
        <f>carbondioxide!L471</f>
        <v>1068.1711593012105</v>
      </c>
      <c r="H371" s="3">
        <f t="shared" si="21"/>
        <v>7.2595871123411229</v>
      </c>
      <c r="I371" s="3">
        <f t="shared" si="23"/>
        <v>6.8350274503603154</v>
      </c>
      <c r="J371" s="3">
        <f t="shared" si="22"/>
        <v>3.3577591822776176</v>
      </c>
      <c r="K371" s="3"/>
      <c r="L371" s="3"/>
      <c r="M371" s="3"/>
      <c r="N371" s="3"/>
    </row>
    <row r="372" spans="1:14" x14ac:dyDescent="0.3">
      <c r="A372" s="3">
        <f t="shared" si="24"/>
        <v>2216</v>
      </c>
      <c r="G372" s="3">
        <f>carbondioxide!L472</f>
        <v>1069.2425872022432</v>
      </c>
      <c r="H372" s="3">
        <f t="shared" si="21"/>
        <v>7.2649507343913839</v>
      </c>
      <c r="I372" s="3">
        <f t="shared" si="23"/>
        <v>6.8480659985538024</v>
      </c>
      <c r="J372" s="3">
        <f t="shared" si="22"/>
        <v>3.3775100660403274</v>
      </c>
      <c r="K372" s="3"/>
      <c r="L372" s="3"/>
      <c r="M372" s="3"/>
      <c r="N372" s="3"/>
    </row>
    <row r="373" spans="1:14" x14ac:dyDescent="0.3">
      <c r="A373" s="3">
        <f t="shared" si="24"/>
        <v>2217</v>
      </c>
      <c r="G373" s="3">
        <f>carbondioxide!L473</f>
        <v>1070.2991648754974</v>
      </c>
      <c r="H373" s="3">
        <f t="shared" si="21"/>
        <v>7.2702347546783734</v>
      </c>
      <c r="I373" s="3">
        <f t="shared" si="23"/>
        <v>6.8609757111073009</v>
      </c>
      <c r="J373" s="3">
        <f t="shared" si="22"/>
        <v>3.3972228237370041</v>
      </c>
      <c r="K373" s="3"/>
      <c r="L373" s="3"/>
      <c r="M373" s="3"/>
      <c r="N373" s="3"/>
    </row>
    <row r="374" spans="1:14" x14ac:dyDescent="0.3">
      <c r="A374" s="3">
        <f t="shared" si="24"/>
        <v>2218</v>
      </c>
      <c r="G374" s="3">
        <f>carbondioxide!L474</f>
        <v>1071.3411402534266</v>
      </c>
      <c r="H374" s="3">
        <f t="shared" si="21"/>
        <v>7.275440641678566</v>
      </c>
      <c r="I374" s="3">
        <f t="shared" si="23"/>
        <v>6.8737582575854477</v>
      </c>
      <c r="J374" s="3">
        <f t="shared" si="22"/>
        <v>3.4168969401372675</v>
      </c>
      <c r="K374" s="3"/>
      <c r="L374" s="3"/>
      <c r="M374" s="3"/>
      <c r="N374" s="3"/>
    </row>
    <row r="375" spans="1:14" x14ac:dyDescent="0.3">
      <c r="A375" s="3">
        <f t="shared" si="24"/>
        <v>2219</v>
      </c>
      <c r="G375" s="3">
        <f>carbondioxide!L475</f>
        <v>1072.3687574733972</v>
      </c>
      <c r="H375" s="3">
        <f t="shared" si="21"/>
        <v>7.2805698362153652</v>
      </c>
      <c r="I375" s="3">
        <f t="shared" si="23"/>
        <v>6.8864152910658882</v>
      </c>
      <c r="J375" s="3">
        <f t="shared" si="22"/>
        <v>3.436531912420373</v>
      </c>
      <c r="K375" s="3"/>
      <c r="L375" s="3"/>
      <c r="M375" s="3"/>
      <c r="N375" s="3"/>
    </row>
    <row r="376" spans="1:14" x14ac:dyDescent="0.3">
      <c r="A376" s="3">
        <f t="shared" si="24"/>
        <v>2220</v>
      </c>
      <c r="G376" s="3">
        <f>carbondioxide!L476</f>
        <v>1073.3822568919636</v>
      </c>
      <c r="H376" s="3">
        <f t="shared" si="21"/>
        <v>7.2856237518432749</v>
      </c>
      <c r="I376" s="3">
        <f t="shared" si="23"/>
        <v>6.8989484479725602</v>
      </c>
      <c r="J376" s="3">
        <f t="shared" si="22"/>
        <v>3.4561272500110793</v>
      </c>
      <c r="K376" s="3"/>
      <c r="L376" s="3"/>
      <c r="M376" s="3"/>
      <c r="N376" s="3"/>
    </row>
    <row r="377" spans="1:14" x14ac:dyDescent="0.3">
      <c r="A377" s="3">
        <f t="shared" si="24"/>
        <v>2221</v>
      </c>
      <c r="G377" s="3">
        <f>carbondioxide!L477</f>
        <v>1074.3818751013762</v>
      </c>
      <c r="H377" s="3">
        <f t="shared" si="21"/>
        <v>7.2906037752330395</v>
      </c>
      <c r="I377" s="3">
        <f t="shared" si="23"/>
        <v>6.9113593479246012</v>
      </c>
      <c r="J377" s="3">
        <f t="shared" si="22"/>
        <v>3.4756824744155006</v>
      </c>
      <c r="K377" s="3"/>
      <c r="L377" s="3"/>
      <c r="M377" s="3"/>
      <c r="N377" s="3"/>
    </row>
    <row r="378" spans="1:14" x14ac:dyDescent="0.3">
      <c r="A378" s="3">
        <f t="shared" si="24"/>
        <v>2222</v>
      </c>
      <c r="G378" s="3">
        <f>carbondioxide!L478</f>
        <v>1075.3678449481988</v>
      </c>
      <c r="H378" s="3">
        <f t="shared" si="21"/>
        <v>7.2955112665574235</v>
      </c>
      <c r="I378" s="3">
        <f t="shared" si="23"/>
        <v>6.923649593600369</v>
      </c>
      <c r="J378" s="3">
        <f t="shared" si="22"/>
        <v>3.4951971190570323</v>
      </c>
      <c r="K378" s="3"/>
      <c r="L378" s="3"/>
      <c r="M378" s="3"/>
      <c r="N378" s="3"/>
    </row>
    <row r="379" spans="1:14" x14ac:dyDescent="0.3">
      <c r="A379" s="3">
        <f t="shared" si="24"/>
        <v>2223</v>
      </c>
      <c r="G379" s="3">
        <f>carbondioxide!L479</f>
        <v>1076.3403955539206</v>
      </c>
      <c r="H379" s="3">
        <f t="shared" si="21"/>
        <v>7.3003475598773058</v>
      </c>
      <c r="I379" s="3">
        <f t="shared" si="23"/>
        <v>6.9358207706160897</v>
      </c>
      <c r="J379" s="3">
        <f t="shared" si="22"/>
        <v>3.5146707291124386</v>
      </c>
      <c r="K379" s="3"/>
      <c r="L379" s="3"/>
      <c r="M379" s="3"/>
      <c r="N379" s="3"/>
    </row>
    <row r="380" spans="1:14" x14ac:dyDescent="0.3">
      <c r="A380" s="3">
        <f t="shared" si="24"/>
        <v>2224</v>
      </c>
      <c r="G380" s="3">
        <f>carbondioxide!L480</f>
        <v>1077.2997523374511</v>
      </c>
      <c r="H380" s="3">
        <f t="shared" si="21"/>
        <v>7.3051139635277975</v>
      </c>
      <c r="I380" s="3">
        <f t="shared" si="23"/>
        <v>6.9478744474186618</v>
      </c>
      <c r="J380" s="3">
        <f t="shared" si="22"/>
        <v>3.5341028613481793</v>
      </c>
      <c r="K380" s="3"/>
      <c r="L380" s="3"/>
      <c r="M380" s="3"/>
      <c r="N380" s="3"/>
    </row>
    <row r="381" spans="1:14" x14ac:dyDescent="0.3">
      <c r="A381" s="3">
        <f t="shared" si="24"/>
        <v>2225</v>
      </c>
      <c r="G381" s="3">
        <f>carbondioxide!L481</f>
        <v>1078.2461370393876</v>
      </c>
      <c r="H381" s="3">
        <f t="shared" si="21"/>
        <v>7.3098117605040906</v>
      </c>
      <c r="I381" s="3">
        <f t="shared" si="23"/>
        <v>6.9598121751921296</v>
      </c>
      <c r="J381" s="3">
        <f t="shared" si="22"/>
        <v>3.5534930839570595</v>
      </c>
      <c r="K381" s="3"/>
      <c r="L381" s="3"/>
      <c r="M381" s="3"/>
      <c r="N381" s="3"/>
    </row>
    <row r="382" spans="1:14" x14ac:dyDescent="0.3">
      <c r="A382" s="3">
        <f t="shared" si="24"/>
        <v>2226</v>
      </c>
      <c r="G382" s="3">
        <f>carbondioxide!L482</f>
        <v>1079.1797677479549</v>
      </c>
      <c r="H382" s="3">
        <f t="shared" si="21"/>
        <v>7.3144422088467742</v>
      </c>
      <c r="I382" s="3">
        <f t="shared" si="23"/>
        <v>6.9716354877773714</v>
      </c>
      <c r="J382" s="3">
        <f t="shared" si="22"/>
        <v>3.5728409763952746</v>
      </c>
      <c r="K382" s="3"/>
      <c r="L382" s="3"/>
      <c r="M382" s="3"/>
      <c r="N382" s="3"/>
    </row>
    <row r="383" spans="1:14" x14ac:dyDescent="0.3">
      <c r="A383" s="3">
        <f t="shared" si="24"/>
        <v>2227</v>
      </c>
      <c r="G383" s="3">
        <f>carbondioxide!L483</f>
        <v>1080.1008589265089</v>
      </c>
      <c r="H383" s="3">
        <f t="shared" si="21"/>
        <v>7.3190065420263393</v>
      </c>
      <c r="I383" s="3">
        <f t="shared" si="23"/>
        <v>6.9833459016045447</v>
      </c>
      <c r="J383" s="3">
        <f t="shared" si="22"/>
        <v>3.592146129219925</v>
      </c>
      <c r="K383" s="3"/>
      <c r="L383" s="3"/>
      <c r="M383" s="3"/>
      <c r="N383" s="3"/>
    </row>
    <row r="384" spans="1:14" x14ac:dyDescent="0.3">
      <c r="A384" s="3">
        <f t="shared" si="24"/>
        <v>2228</v>
      </c>
      <c r="G384" s="3">
        <f>carbondioxide!L484</f>
        <v>1081.0096214425091</v>
      </c>
      <c r="H384" s="3">
        <f t="shared" si="21"/>
        <v>7.3235059693266411</v>
      </c>
      <c r="I384" s="3">
        <f t="shared" si="23"/>
        <v>6.9949449156378334</v>
      </c>
      <c r="J384" s="3">
        <f t="shared" si="22"/>
        <v>3.6114081439270698</v>
      </c>
      <c r="K384" s="3"/>
      <c r="L384" s="3"/>
      <c r="M384" s="3"/>
      <c r="N384" s="3"/>
    </row>
    <row r="385" spans="1:14" x14ac:dyDescent="0.3">
      <c r="A385" s="3">
        <f t="shared" si="24"/>
        <v>2229</v>
      </c>
      <c r="G385" s="3">
        <f>carbondioxide!L485</f>
        <v>1081.9062625978675</v>
      </c>
      <c r="H385" s="3">
        <f t="shared" si="21"/>
        <v>7.3279416762270886</v>
      </c>
      <c r="I385" s="3">
        <f t="shared" si="23"/>
        <v>7.0064340113320682</v>
      </c>
      <c r="J385" s="3">
        <f t="shared" si="22"/>
        <v>3.6306266327903871</v>
      </c>
      <c r="K385" s="3"/>
      <c r="L385" s="3"/>
      <c r="M385" s="3"/>
      <c r="N385" s="3"/>
    </row>
    <row r="386" spans="1:14" x14ac:dyDescent="0.3">
      <c r="A386" s="3">
        <f t="shared" si="24"/>
        <v>2230</v>
      </c>
      <c r="G386" s="3">
        <f>carbondioxide!L486</f>
        <v>1082.7909861605754</v>
      </c>
      <c r="H386" s="3">
        <f t="shared" si="21"/>
        <v>7.332314824783313</v>
      </c>
      <c r="I386" s="3">
        <f t="shared" si="23"/>
        <v>7.0178146526007819</v>
      </c>
      <c r="J386" s="3">
        <f t="shared" si="22"/>
        <v>3.649801218700504</v>
      </c>
      <c r="K386" s="3"/>
      <c r="L386" s="3"/>
      <c r="M386" s="3"/>
      <c r="N386" s="3"/>
    </row>
    <row r="387" spans="1:14" x14ac:dyDescent="0.3">
      <c r="A387" s="3">
        <f t="shared" si="24"/>
        <v>2231</v>
      </c>
      <c r="G387" s="3">
        <f>carbondioxide!L487</f>
        <v>1083.6639923975276</v>
      </c>
      <c r="H387" s="3">
        <f t="shared" si="21"/>
        <v>7.3366265540061457</v>
      </c>
      <c r="I387" s="3">
        <f t="shared" si="23"/>
        <v>7.0290882857952761</v>
      </c>
      <c r="J387" s="3">
        <f t="shared" si="22"/>
        <v>3.6689315350050578</v>
      </c>
      <c r="K387" s="3"/>
      <c r="L387" s="3"/>
      <c r="M387" s="3"/>
      <c r="N387" s="3"/>
    </row>
    <row r="388" spans="1:14" x14ac:dyDescent="0.3">
      <c r="A388" s="3">
        <f t="shared" si="24"/>
        <v>2232</v>
      </c>
      <c r="G388" s="3">
        <f>carbondioxide!L488</f>
        <v>1084.5254781084516</v>
      </c>
      <c r="H388" s="3">
        <f t="shared" si="21"/>
        <v>7.3408779802386572</v>
      </c>
      <c r="I388" s="3">
        <f t="shared" si="23"/>
        <v>7.0402563396942925</v>
      </c>
      <c r="J388" s="3">
        <f t="shared" si="22"/>
        <v>3.688017225349546</v>
      </c>
      <c r="K388" s="3"/>
      <c r="L388" s="3"/>
      <c r="M388" s="3"/>
      <c r="N388" s="3"/>
    </row>
    <row r="389" spans="1:14" x14ac:dyDescent="0.3">
      <c r="A389" s="3">
        <f t="shared" si="24"/>
        <v>2233</v>
      </c>
      <c r="G389" s="3">
        <f>carbondioxide!L489</f>
        <v>1085.3756366608641</v>
      </c>
      <c r="H389" s="3">
        <f t="shared" si="21"/>
        <v>7.345070197531121</v>
      </c>
      <c r="I389" s="3">
        <f t="shared" si="23"/>
        <v>7.0513202255038738</v>
      </c>
      <c r="J389" s="3">
        <f t="shared" si="22"/>
        <v>3.7070579435190241</v>
      </c>
      <c r="K389" s="3"/>
      <c r="L389" s="3"/>
      <c r="M389" s="3"/>
      <c r="N389" s="3"/>
    </row>
    <row r="390" spans="1:14" x14ac:dyDescent="0.3">
      <c r="A390" s="3">
        <f t="shared" si="24"/>
        <v>2234</v>
      </c>
      <c r="G390" s="3">
        <f>carbondioxide!L490</f>
        <v>1086.2146580259723</v>
      </c>
      <c r="H390" s="3">
        <f t="shared" si="21"/>
        <v>7.3492042780136755</v>
      </c>
      <c r="I390" s="3">
        <f t="shared" si="23"/>
        <v>7.0622813368670254</v>
      </c>
      <c r="J390" s="3">
        <f t="shared" si="22"/>
        <v>3.7260533532806979</v>
      </c>
      <c r="K390" s="3"/>
      <c r="L390" s="3"/>
      <c r="M390" s="3"/>
      <c r="N390" s="3"/>
    </row>
    <row r="391" spans="1:14" x14ac:dyDescent="0.3">
      <c r="A391" s="3">
        <f t="shared" si="24"/>
        <v>2235</v>
      </c>
      <c r="G391" s="3">
        <f>carbondioxide!L491</f>
        <v>1087.0427288154497</v>
      </c>
      <c r="H391" s="3">
        <f t="shared" ref="H391:H454" si="25">H$3*LN(G391/G$3)</f>
        <v>7.3532812722665621</v>
      </c>
      <c r="I391" s="3">
        <f t="shared" si="23"/>
        <v>7.0731410498827838</v>
      </c>
      <c r="J391" s="3">
        <f t="shared" ref="J391:J454" si="26">J390+J$3*(I390-J390)</f>
        <v>3.7450031282274683</v>
      </c>
      <c r="K391" s="3"/>
      <c r="L391" s="3"/>
      <c r="M391" s="3"/>
      <c r="N391" s="3"/>
    </row>
    <row r="392" spans="1:14" x14ac:dyDescent="0.3">
      <c r="A392" s="3">
        <f t="shared" si="24"/>
        <v>2236</v>
      </c>
      <c r="G392" s="3">
        <f>carbondioxide!L492</f>
        <v>1087.8600323190026</v>
      </c>
      <c r="H392" s="3">
        <f t="shared" si="25"/>
        <v>7.3573022096877416</v>
      </c>
      <c r="I392" s="3">
        <f t="shared" ref="I392:I455" si="27">I391+I$3*(I$4*H392-I391)+I$5*(J391-I391)</f>
        <v>7.0839007231343167</v>
      </c>
      <c r="J392" s="3">
        <f t="shared" si="26"/>
        <v>3.7639069516224706</v>
      </c>
      <c r="K392" s="3"/>
      <c r="L392" s="3"/>
      <c r="M392" s="3"/>
      <c r="N392" s="3"/>
    </row>
    <row r="393" spans="1:14" x14ac:dyDescent="0.3">
      <c r="A393" s="3">
        <f t="shared" si="24"/>
        <v>2237</v>
      </c>
      <c r="G393" s="3">
        <f>carbondioxide!L493</f>
        <v>1088.6667485426697</v>
      </c>
      <c r="H393" s="3">
        <f t="shared" si="25"/>
        <v>7.3612680988577761</v>
      </c>
      <c r="I393" s="3">
        <f t="shared" si="27"/>
        <v>7.094561697725676</v>
      </c>
      <c r="J393" s="3">
        <f t="shared" si="26"/>
        <v>3.7827645162446579</v>
      </c>
      <c r="K393" s="3"/>
      <c r="L393" s="3"/>
      <c r="M393" s="3"/>
      <c r="N393" s="3"/>
    </row>
    <row r="394" spans="1:14" x14ac:dyDescent="0.3">
      <c r="A394" s="3">
        <f t="shared" si="24"/>
        <v>2238</v>
      </c>
      <c r="G394" s="3">
        <f>carbondioxide!L494</f>
        <v>1089.4630542477753</v>
      </c>
      <c r="H394" s="3">
        <f t="shared" si="25"/>
        <v>7.3651799279018135</v>
      </c>
      <c r="I394" s="3">
        <f t="shared" si="27"/>
        <v>7.1051252973268513</v>
      </c>
      <c r="J394" s="3">
        <f t="shared" si="26"/>
        <v>3.8015755242354703</v>
      </c>
      <c r="K394" s="3"/>
      <c r="L394" s="3"/>
      <c r="M394" s="3"/>
      <c r="N394" s="3"/>
    </row>
    <row r="395" spans="1:14" x14ac:dyDescent="0.3">
      <c r="A395" s="3">
        <f t="shared" si="24"/>
        <v>2239</v>
      </c>
      <c r="G395" s="3">
        <f>carbondioxide!L495</f>
        <v>1090.2491229904799</v>
      </c>
      <c r="H395" s="3">
        <f t="shared" si="25"/>
        <v>7.3690386648485511</v>
      </c>
      <c r="I395" s="3">
        <f t="shared" si="27"/>
        <v>7.1155928282267613</v>
      </c>
      <c r="J395" s="3">
        <f t="shared" si="26"/>
        <v>3.8203396869466295</v>
      </c>
      <c r="K395" s="3"/>
      <c r="L395" s="3"/>
      <c r="M395" s="3"/>
      <c r="N395" s="3"/>
    </row>
    <row r="396" spans="1:14" x14ac:dyDescent="0.3">
      <c r="A396" s="3">
        <f t="shared" si="24"/>
        <v>2240</v>
      </c>
      <c r="G396" s="3">
        <f>carbondioxide!L496</f>
        <v>1091.0251251618627</v>
      </c>
      <c r="H396" s="3">
        <f t="shared" si="25"/>
        <v>7.3728452579860813</v>
      </c>
      <c r="I396" s="3">
        <f t="shared" si="27"/>
        <v>7.1259655793938412</v>
      </c>
      <c r="J396" s="3">
        <f t="shared" si="26"/>
        <v>3.8390567247891005</v>
      </c>
      <c r="K396" s="3"/>
      <c r="L396" s="3"/>
      <c r="M396" s="3"/>
      <c r="N396" s="3"/>
    </row>
    <row r="397" spans="1:14" x14ac:dyDescent="0.3">
      <c r="A397" s="3">
        <f t="shared" si="24"/>
        <v>2241</v>
      </c>
      <c r="G397" s="3">
        <f>carbondioxide!L497</f>
        <v>1091.7912280284736</v>
      </c>
      <c r="H397" s="3">
        <f t="shared" si="25"/>
        <v>7.3766006362144587</v>
      </c>
      <c r="I397" s="3">
        <f t="shared" si="27"/>
        <v>7.1362448225438841</v>
      </c>
      <c r="J397" s="3">
        <f t="shared" si="26"/>
        <v>3.8577263670832553</v>
      </c>
      <c r="K397" s="3"/>
      <c r="L397" s="3"/>
      <c r="M397" s="3"/>
      <c r="N397" s="3"/>
    </row>
    <row r="398" spans="1:14" x14ac:dyDescent="0.3">
      <c r="A398" s="3">
        <f t="shared" si="24"/>
        <v>2242</v>
      </c>
      <c r="G398" s="3">
        <f>carbondioxide!L498</f>
        <v>1092.5475957733033</v>
      </c>
      <c r="H398" s="3">
        <f t="shared" si="25"/>
        <v>7.3803057093949338</v>
      </c>
      <c r="I398" s="3">
        <f t="shared" si="27"/>
        <v>7.1464318122148169</v>
      </c>
      <c r="J398" s="3">
        <f t="shared" si="26"/>
        <v>3.8763483519102717</v>
      </c>
      <c r="K398" s="3"/>
      <c r="L398" s="3"/>
      <c r="M398" s="3"/>
      <c r="N398" s="3"/>
    </row>
    <row r="399" spans="1:14" x14ac:dyDescent="0.3">
      <c r="A399" s="3">
        <f t="shared" si="24"/>
        <v>2243</v>
      </c>
      <c r="G399" s="3">
        <f>carbondioxide!L499</f>
        <v>1093.2943895371129</v>
      </c>
      <c r="H399" s="3">
        <f t="shared" si="25"/>
        <v>7.3839613686957284</v>
      </c>
      <c r="I399" s="3">
        <f t="shared" si="27"/>
        <v>7.1565277858480751</v>
      </c>
      <c r="J399" s="3">
        <f t="shared" si="26"/>
        <v>3.8949224259648014</v>
      </c>
      <c r="K399" s="3"/>
      <c r="L399" s="3"/>
      <c r="M399" s="3"/>
      <c r="N399" s="3"/>
    </row>
    <row r="400" spans="1:14" x14ac:dyDescent="0.3">
      <c r="A400" s="3">
        <f t="shared" si="24"/>
        <v>2244</v>
      </c>
      <c r="G400" s="3">
        <f>carbondioxide!L500</f>
        <v>1094.031767460071</v>
      </c>
      <c r="H400" s="3">
        <f t="shared" si="25"/>
        <v>7.3875684869342679</v>
      </c>
      <c r="I400" s="3">
        <f t="shared" si="27"/>
        <v>7.1665339638762822</v>
      </c>
      <c r="J400" s="3">
        <f t="shared" si="26"/>
        <v>3.9134483444089385</v>
      </c>
      <c r="K400" s="3"/>
      <c r="L400" s="3"/>
      <c r="M400" s="3"/>
      <c r="N400" s="3"/>
    </row>
    <row r="401" spans="1:14" x14ac:dyDescent="0.3">
      <c r="A401" s="3">
        <f t="shared" si="24"/>
        <v>2245</v>
      </c>
      <c r="G401" s="3">
        <f>carbondioxide!L501</f>
        <v>1094.75988472365</v>
      </c>
      <c r="H401" s="3">
        <f t="shared" si="25"/>
        <v>7.3911279189157915</v>
      </c>
      <c r="I401" s="3">
        <f t="shared" si="27"/>
        <v>7.1764515498169095</v>
      </c>
      <c r="J401" s="3">
        <f t="shared" si="26"/>
        <v>3.9319258707275129</v>
      </c>
      <c r="K401" s="3"/>
      <c r="L401" s="3"/>
      <c r="M401" s="3"/>
      <c r="N401" s="3"/>
    </row>
    <row r="402" spans="1:14" x14ac:dyDescent="0.3">
      <c r="A402" s="3">
        <f t="shared" si="24"/>
        <v>2246</v>
      </c>
      <c r="G402" s="3">
        <f>carbondioxide!L502</f>
        <v>1095.4788935927338</v>
      </c>
      <c r="H402" s="3">
        <f t="shared" si="25"/>
        <v>7.3946405017682766</v>
      </c>
      <c r="I402" s="3">
        <f t="shared" si="27"/>
        <v>7.1862817303716362</v>
      </c>
      <c r="J402" s="3">
        <f t="shared" si="26"/>
        <v>3.9503547765847404</v>
      </c>
      <c r="K402" s="3"/>
      <c r="L402" s="3"/>
      <c r="M402" s="3"/>
      <c r="N402" s="3"/>
    </row>
    <row r="403" spans="1:14" x14ac:dyDescent="0.3">
      <c r="A403" s="3">
        <f t="shared" si="24"/>
        <v>2247</v>
      </c>
      <c r="G403" s="3">
        <f>carbondioxide!L503</f>
        <v>1096.1889434578891</v>
      </c>
      <c r="H403" s="3">
        <f t="shared" si="25"/>
        <v>7.3981070552735737</v>
      </c>
      <c r="I403" s="3">
        <f t="shared" si="27"/>
        <v>7.1960256755311116</v>
      </c>
      <c r="J403" s="3">
        <f t="shared" si="26"/>
        <v>3.9687348416822501</v>
      </c>
      <c r="K403" s="3"/>
      <c r="L403" s="3"/>
      <c r="M403" s="3"/>
      <c r="N403" s="3"/>
    </row>
    <row r="404" spans="1:14" x14ac:dyDescent="0.3">
      <c r="A404" s="3">
        <f t="shared" si="24"/>
        <v>2248</v>
      </c>
      <c r="G404" s="3">
        <f>carbondioxide!L504</f>
        <v>1096.8901808777605</v>
      </c>
      <c r="H404" s="3">
        <f t="shared" si="25"/>
        <v>7.4015283821947397</v>
      </c>
      <c r="I404" s="3">
        <f t="shared" si="27"/>
        <v>7.2056845386848405</v>
      </c>
      <c r="J404" s="3">
        <f t="shared" si="26"/>
        <v>3.9870658536185117</v>
      </c>
      <c r="K404" s="3"/>
      <c r="L404" s="3"/>
      <c r="M404" s="3"/>
      <c r="N404" s="3"/>
    </row>
    <row r="405" spans="1:14" x14ac:dyDescent="0.3">
      <c r="A405" s="3">
        <f t="shared" si="24"/>
        <v>2249</v>
      </c>
      <c r="G405" s="3">
        <f>carbondioxide!L505</f>
        <v>1097.5827496215459</v>
      </c>
      <c r="H405" s="3">
        <f t="shared" si="25"/>
        <v>7.4049052685994621</v>
      </c>
      <c r="I405" s="3">
        <f t="shared" si="27"/>
        <v>7.2152594567359278</v>
      </c>
      <c r="J405" s="3">
        <f t="shared" si="26"/>
        <v>4.0053476077496883</v>
      </c>
      <c r="K405" s="3"/>
      <c r="L405" s="3"/>
      <c r="M405" s="3"/>
      <c r="N405" s="3"/>
    </row>
    <row r="406" spans="1:14" x14ac:dyDescent="0.3">
      <c r="A406" s="3">
        <f t="shared" si="24"/>
        <v>2250</v>
      </c>
      <c r="G406" s="3">
        <f>carbondioxide!L506</f>
        <v>1098.2667907115133</v>
      </c>
      <c r="H406" s="3">
        <f t="shared" si="25"/>
        <v>7.4082384841795692</v>
      </c>
      <c r="I406" s="3">
        <f t="shared" si="27"/>
        <v>7.2247515502203958</v>
      </c>
      <c r="J406" s="3">
        <f t="shared" si="26"/>
        <v>4.0235799070519302</v>
      </c>
      <c r="K406" s="3"/>
      <c r="L406" s="3"/>
      <c r="M406" s="3"/>
      <c r="N406" s="3"/>
    </row>
    <row r="407" spans="1:14" x14ac:dyDescent="0.3">
      <c r="A407" s="3">
        <f t="shared" si="24"/>
        <v>2251</v>
      </c>
      <c r="G407" s="3">
        <f>carbondioxide!L507</f>
        <v>1098.9424424655217</v>
      </c>
      <c r="H407" s="3">
        <f t="shared" si="25"/>
        <v>7.4115287825665401</v>
      </c>
      <c r="I407" s="3">
        <f t="shared" si="27"/>
        <v>7.2341619234308405</v>
      </c>
      <c r="J407" s="3">
        <f t="shared" si="26"/>
        <v>4.0417625619851272</v>
      </c>
      <c r="K407" s="3"/>
      <c r="L407" s="3"/>
      <c r="M407" s="3"/>
      <c r="N407" s="3"/>
    </row>
    <row r="408" spans="1:14" x14ac:dyDescent="0.3">
      <c r="A408" s="3">
        <f t="shared" si="24"/>
        <v>2252</v>
      </c>
      <c r="G408" s="3">
        <f>carbondioxide!L508</f>
        <v>1099.6098405395123</v>
      </c>
      <c r="H408" s="3">
        <f t="shared" si="25"/>
        <v>7.4147769016430134</v>
      </c>
      <c r="I408" s="3">
        <f t="shared" si="27"/>
        <v>7.2434916645441652</v>
      </c>
      <c r="J408" s="3">
        <f t="shared" si="26"/>
        <v>4.0598953903581387</v>
      </c>
      <c r="K408" s="3"/>
      <c r="L408" s="3"/>
      <c r="M408" s="3"/>
      <c r="N408" s="3"/>
    </row>
    <row r="409" spans="1:14" x14ac:dyDescent="0.3">
      <c r="A409" s="3">
        <f t="shared" si="24"/>
        <v>2253</v>
      </c>
      <c r="G409" s="3">
        <f>carbondioxide!L509</f>
        <v>1100.2691179699345</v>
      </c>
      <c r="H409" s="3">
        <f t="shared" si="25"/>
        <v>7.4179835638502309</v>
      </c>
      <c r="I409" s="3">
        <f t="shared" si="27"/>
        <v>7.2527418457531443</v>
      </c>
      <c r="J409" s="3">
        <f t="shared" si="26"/>
        <v>4.0779782171955157</v>
      </c>
      <c r="K409" s="3"/>
      <c r="L409" s="3"/>
      <c r="M409" s="3"/>
      <c r="N409" s="3"/>
    </row>
    <row r="410" spans="1:14" x14ac:dyDescent="0.3">
      <c r="A410" s="3">
        <f t="shared" si="24"/>
        <v>2254</v>
      </c>
      <c r="G410" s="3">
        <f>carbondioxide!L510</f>
        <v>1100.920405216074</v>
      </c>
      <c r="H410" s="3">
        <f t="shared" si="25"/>
        <v>7.4211494764913954</v>
      </c>
      <c r="I410" s="3">
        <f t="shared" si="27"/>
        <v>7.261913523401593</v>
      </c>
      <c r="J410" s="3">
        <f t="shared" si="26"/>
        <v>4.0960108746057227</v>
      </c>
      <c r="K410" s="3"/>
      <c r="L410" s="3"/>
      <c r="M410" s="3"/>
      <c r="N410" s="3"/>
    </row>
    <row r="411" spans="1:14" x14ac:dyDescent="0.3">
      <c r="A411" s="3">
        <f t="shared" si="24"/>
        <v>2255</v>
      </c>
      <c r="G411" s="3">
        <f>carbondioxide!L511</f>
        <v>1101.5638302022576</v>
      </c>
      <c r="H411" s="3">
        <f t="shared" si="25"/>
        <v>7.4242753320309296</v>
      </c>
      <c r="I411" s="3">
        <f t="shared" si="27"/>
        <v>7.2710077381229024</v>
      </c>
      <c r="J411" s="3">
        <f t="shared" si="26"/>
        <v>4.1139932016508833</v>
      </c>
      <c r="K411" s="3"/>
      <c r="L411" s="3"/>
      <c r="M411" s="3"/>
      <c r="N411" s="3"/>
    </row>
    <row r="412" spans="1:14" x14ac:dyDescent="0.3">
      <c r="A412" s="3">
        <f t="shared" si="24"/>
        <v>2256</v>
      </c>
      <c r="G412" s="3">
        <f>carbondioxide!L512</f>
        <v>1102.199518359901</v>
      </c>
      <c r="H412" s="3">
        <f t="shared" si="25"/>
        <v>7.4273618083895983</v>
      </c>
      <c r="I412" s="3">
        <f t="shared" si="27"/>
        <v>7.2800255149817295</v>
      </c>
      <c r="J412" s="3">
        <f t="shared" si="26"/>
        <v>4.1319250442180442</v>
      </c>
      <c r="K412" s="3"/>
      <c r="L412" s="3"/>
      <c r="M412" s="3"/>
      <c r="N412" s="3"/>
    </row>
    <row r="413" spans="1:14" x14ac:dyDescent="0.3">
      <c r="A413" s="3">
        <f t="shared" si="24"/>
        <v>2257</v>
      </c>
      <c r="G413" s="3">
        <f>carbondioxide!L513</f>
        <v>1102.8275926693752</v>
      </c>
      <c r="H413" s="3">
        <f t="shared" si="25"/>
        <v>7.4304095692354881</v>
      </c>
      <c r="I413" s="3">
        <f t="shared" si="27"/>
        <v>7.2889678636186197</v>
      </c>
      <c r="J413" s="3">
        <f t="shared" si="26"/>
        <v>4.1498062548919821</v>
      </c>
      <c r="K413" s="3"/>
      <c r="L413" s="3"/>
      <c r="M413" s="3"/>
      <c r="N413" s="3"/>
    </row>
    <row r="414" spans="1:14" x14ac:dyDescent="0.3">
      <c r="A414" s="3">
        <f t="shared" si="24"/>
        <v>2258</v>
      </c>
      <c r="G414" s="3">
        <f>carbondioxide!L514</f>
        <v>1103.4481737016667</v>
      </c>
      <c r="H414" s="3">
        <f t="shared" si="25"/>
        <v>7.433419264270829</v>
      </c>
      <c r="I414" s="3">
        <f t="shared" si="27"/>
        <v>7.2978357783973618</v>
      </c>
      <c r="J414" s="3">
        <f t="shared" si="26"/>
        <v>4.1676366928295492</v>
      </c>
      <c r="K414" s="3"/>
      <c r="L414" s="3"/>
      <c r="M414" s="3"/>
      <c r="N414" s="3"/>
    </row>
    <row r="415" spans="1:14" x14ac:dyDescent="0.3">
      <c r="A415" s="3">
        <f t="shared" si="24"/>
        <v>2259</v>
      </c>
      <c r="G415" s="3">
        <f>carbondioxide!L515</f>
        <v>1104.0613796598059</v>
      </c>
      <c r="H415" s="3">
        <f t="shared" si="25"/>
        <v>7.4363915295146477</v>
      </c>
      <c r="I415" s="3">
        <f t="shared" si="27"/>
        <v>7.3066302385548596</v>
      </c>
      <c r="J415" s="3">
        <f t="shared" si="26"/>
        <v>4.1854162236355741</v>
      </c>
      <c r="K415" s="3"/>
      <c r="L415" s="3"/>
      <c r="M415" s="3"/>
      <c r="N415" s="3"/>
    </row>
    <row r="416" spans="1:14" x14ac:dyDescent="0.3">
      <c r="A416" s="3">
        <f t="shared" si="24"/>
        <v>2260</v>
      </c>
      <c r="G416" s="3">
        <f>carbondioxide!L516</f>
        <v>1104.6673264200422</v>
      </c>
      <c r="H416" s="3">
        <f t="shared" si="25"/>
        <v>7.4393269875812447</v>
      </c>
      <c r="I416" s="3">
        <f t="shared" si="27"/>
        <v>7.315352208353346</v>
      </c>
      <c r="J416" s="3">
        <f t="shared" si="26"/>
        <v>4.2031447192403153</v>
      </c>
      <c r="K416" s="3"/>
      <c r="L416" s="3"/>
      <c r="M416" s="3"/>
      <c r="N416" s="3"/>
    </row>
    <row r="417" spans="1:14" x14ac:dyDescent="0.3">
      <c r="A417" s="3">
        <f t="shared" si="24"/>
        <v>2261</v>
      </c>
      <c r="G417" s="3">
        <f>carbondioxide!L517</f>
        <v>1105.2661275727469</v>
      </c>
      <c r="H417" s="3">
        <f t="shared" si="25"/>
        <v>7.4422262479545225</v>
      </c>
      <c r="I417" s="3">
        <f t="shared" si="27"/>
        <v>7.3240026372347327</v>
      </c>
      <c r="J417" s="3">
        <f t="shared" si="26"/>
        <v>4.2208220577784772</v>
      </c>
      <c r="K417" s="3"/>
      <c r="L417" s="3"/>
      <c r="M417" s="3"/>
      <c r="N417" s="3"/>
    </row>
    <row r="418" spans="1:14" x14ac:dyDescent="0.3">
      <c r="A418" s="3">
        <f t="shared" si="24"/>
        <v>2262</v>
      </c>
      <c r="G418" s="3">
        <f>carbondioxide!L518</f>
        <v>1105.8578944630183</v>
      </c>
      <c r="H418" s="3">
        <f t="shared" si="25"/>
        <v>7.4450899072581072</v>
      </c>
      <c r="I418" s="3">
        <f t="shared" si="27"/>
        <v>7.3325824599769316</v>
      </c>
      <c r="J418" s="3">
        <f t="shared" si="26"/>
        <v>4.2384481234697891</v>
      </c>
      <c r="K418" s="3"/>
      <c r="L418" s="3"/>
      <c r="M418" s="3"/>
      <c r="N418" s="3"/>
    </row>
    <row r="419" spans="1:14" x14ac:dyDescent="0.3">
      <c r="A419" s="3">
        <f t="shared" si="24"/>
        <v>2263</v>
      </c>
      <c r="G419" s="3">
        <f>carbondioxide!L519</f>
        <v>1106.4427362309773</v>
      </c>
      <c r="H419" s="3">
        <f t="shared" si="25"/>
        <v>7.4479185495213303</v>
      </c>
      <c r="I419" s="3">
        <f t="shared" si="27"/>
        <v>7.3410925968519489</v>
      </c>
      <c r="J419" s="3">
        <f t="shared" si="26"/>
        <v>4.2560228065011501</v>
      </c>
      <c r="K419" s="3"/>
      <c r="L419" s="3"/>
      <c r="M419" s="3"/>
      <c r="N419" s="3"/>
    </row>
    <row r="420" spans="1:14" x14ac:dyDescent="0.3">
      <c r="A420" s="3">
        <f t="shared" si="24"/>
        <v>2264</v>
      </c>
      <c r="G420" s="3">
        <f>carbondioxide!L520</f>
        <v>1107.0207598517327</v>
      </c>
      <c r="H420" s="3">
        <f t="shared" si="25"/>
        <v>7.450712746441055</v>
      </c>
      <c r="I420" s="3">
        <f t="shared" si="27"/>
        <v>7.3495339537856097</v>
      </c>
      <c r="J420" s="3">
        <f t="shared" si="26"/>
        <v>4.2735460029103427</v>
      </c>
      <c r="K420" s="3"/>
      <c r="L420" s="3"/>
      <c r="M420" s="3"/>
      <c r="N420" s="3"/>
    </row>
    <row r="421" spans="1:14" x14ac:dyDescent="0.3">
      <c r="A421" s="3">
        <f t="shared" si="24"/>
        <v>2265</v>
      </c>
      <c r="G421" s="3">
        <f>carbondioxide!L521</f>
        <v>1107.5920701749997</v>
      </c>
      <c r="H421" s="3">
        <f t="shared" si="25"/>
        <v>7.4534730576393278</v>
      </c>
      <c r="I421" s="3">
        <f t="shared" si="27"/>
        <v>7.3579074225187249</v>
      </c>
      <c r="J421" s="3">
        <f t="shared" si="26"/>
        <v>4.2910176144713139</v>
      </c>
      <c r="K421" s="3"/>
      <c r="L421" s="3"/>
      <c r="M421" s="3"/>
      <c r="N421" s="3"/>
    </row>
    <row r="422" spans="1:14" x14ac:dyDescent="0.3">
      <c r="A422" s="3">
        <f t="shared" si="24"/>
        <v>2266</v>
      </c>
      <c r="G422" s="3">
        <f>carbondioxide!L522</f>
        <v>1108.156769964359</v>
      </c>
      <c r="H422" s="3">
        <f t="shared" si="25"/>
        <v>7.4562000309169418</v>
      </c>
      <c r="I422" s="3">
        <f t="shared" si="27"/>
        <v>7.3662138807695587</v>
      </c>
      <c r="J422" s="3">
        <f t="shared" si="26"/>
        <v>4.3084375485810229</v>
      </c>
      <c r="K422" s="3"/>
      <c r="L422" s="3"/>
      <c r="M422" s="3"/>
      <c r="N422" s="3"/>
    </row>
    <row r="423" spans="1:14" x14ac:dyDescent="0.3">
      <c r="A423" s="3">
        <f t="shared" si="24"/>
        <v>2267</v>
      </c>
      <c r="G423" s="3">
        <f>carbondioxide!L523</f>
        <v>1108.7149599361392</v>
      </c>
      <c r="H423" s="3">
        <f t="shared" si="25"/>
        <v>7.4588942025028357</v>
      </c>
      <c r="I423" s="3">
        <f t="shared" si="27"/>
        <v>7.3744541923974412</v>
      </c>
      <c r="J423" s="3">
        <f t="shared" si="26"/>
        <v>4.325805718147854</v>
      </c>
      <c r="K423" s="3"/>
      <c r="L423" s="3"/>
      <c r="M423" s="3"/>
      <c r="N423" s="3"/>
    </row>
    <row r="424" spans="1:14" x14ac:dyDescent="0.3">
      <c r="A424" s="3">
        <f t="shared" si="24"/>
        <v>2268</v>
      </c>
      <c r="G424" s="3">
        <f>carbondioxide!L524</f>
        <v>1109.2667387979147</v>
      </c>
      <c r="H424" s="3">
        <f t="shared" si="25"/>
        <v>7.461556097299427</v>
      </c>
      <c r="I424" s="3">
        <f t="shared" si="27"/>
        <v>7.3826292075673674</v>
      </c>
      <c r="J424" s="3">
        <f t="shared" si="26"/>
        <v>4.3431220414815916</v>
      </c>
      <c r="K424" s="3"/>
      <c r="L424" s="3"/>
      <c r="M424" s="3"/>
      <c r="N424" s="3"/>
    </row>
    <row r="425" spans="1:14" x14ac:dyDescent="0.3">
      <c r="A425" s="3">
        <f t="shared" si="24"/>
        <v>2269</v>
      </c>
      <c r="G425" s="3">
        <f>carbondioxide!L525</f>
        <v>1109.8122032866022</v>
      </c>
      <c r="H425" s="3">
        <f t="shared" si="25"/>
        <v>7.4641862291238601</v>
      </c>
      <c r="I425" s="3">
        <f t="shared" si="27"/>
        <v>7.3907397629154614</v>
      </c>
      <c r="J425" s="3">
        <f t="shared" si="26"/>
        <v>4.360386442184959</v>
      </c>
      <c r="K425" s="3"/>
      <c r="L425" s="3"/>
      <c r="M425" s="3"/>
      <c r="N425" s="3"/>
    </row>
    <row r="426" spans="1:14" x14ac:dyDescent="0.3">
      <c r="A426" s="3">
        <f t="shared" ref="A426:A456" si="28">1+A425</f>
        <v>2270</v>
      </c>
      <c r="G426" s="3">
        <f>carbondioxide!L526</f>
        <v>1110.351448206148</v>
      </c>
      <c r="H426" s="3">
        <f t="shared" si="25"/>
        <v>7.4667851009451889</v>
      </c>
      <c r="I426" s="3">
        <f t="shared" si="27"/>
        <v>7.3987866817151557</v>
      </c>
      <c r="J426" s="3">
        <f t="shared" si="26"/>
        <v>4.3775988490467084</v>
      </c>
      <c r="K426" s="3"/>
      <c r="L426" s="3"/>
      <c r="M426" s="3"/>
      <c r="N426" s="3"/>
    </row>
    <row r="427" spans="1:14" x14ac:dyDescent="0.3">
      <c r="A427" s="3">
        <f t="shared" si="28"/>
        <v>2271</v>
      </c>
      <c r="G427" s="3">
        <f>carbondioxide!L527</f>
        <v>1110.8845664647947</v>
      </c>
      <c r="H427" s="3">
        <f t="shared" si="25"/>
        <v>7.4693532051175398</v>
      </c>
      <c r="I427" s="3">
        <f t="shared" si="27"/>
        <v>7.4067707740439559</v>
      </c>
      <c r="J427" s="3">
        <f t="shared" si="26"/>
        <v>4.3947591959362651</v>
      </c>
      <c r="K427" s="3"/>
      <c r="L427" s="3"/>
      <c r="M427" s="3"/>
      <c r="N427" s="3"/>
    </row>
    <row r="428" spans="1:14" x14ac:dyDescent="0.3">
      <c r="A428" s="3">
        <f t="shared" si="28"/>
        <v>2272</v>
      </c>
      <c r="G428" s="3">
        <f>carbondioxide!L528</f>
        <v>1111.4116491119194</v>
      </c>
      <c r="H428" s="3">
        <f t="shared" si="25"/>
        <v>7.4718910236092677</v>
      </c>
      <c r="I428" s="3">
        <f t="shared" si="27"/>
        <v>7.4146928369506711</v>
      </c>
      <c r="J428" s="3">
        <f t="shared" si="26"/>
        <v>4.4118674216999167</v>
      </c>
      <c r="K428" s="3"/>
      <c r="L428" s="3"/>
      <c r="M428" s="3"/>
      <c r="N428" s="3"/>
    </row>
    <row r="429" spans="1:14" x14ac:dyDescent="0.3">
      <c r="A429" s="3">
        <f t="shared" si="28"/>
        <v>2273</v>
      </c>
      <c r="G429" s="3">
        <f>carbondioxide!L529</f>
        <v>1111.9327853744353</v>
      </c>
      <c r="H429" s="3">
        <f t="shared" si="25"/>
        <v>7.4743990282281407</v>
      </c>
      <c r="I429" s="3">
        <f t="shared" si="27"/>
        <v>7.4225536546229867</v>
      </c>
      <c r="J429" s="3">
        <f t="shared" si="26"/>
        <v>4.4289234700585407</v>
      </c>
      <c r="K429" s="3"/>
      <c r="L429" s="3"/>
      <c r="M429" s="3"/>
      <c r="N429" s="3"/>
    </row>
    <row r="430" spans="1:14" x14ac:dyDescent="0.3">
      <c r="A430" s="3">
        <f t="shared" si="28"/>
        <v>2274</v>
      </c>
      <c r="G430" s="3">
        <f>carbondioxide!L530</f>
        <v>1112.4480626927461</v>
      </c>
      <c r="H430" s="3">
        <f t="shared" si="25"/>
        <v>7.476877680842569</v>
      </c>
      <c r="I430" s="3">
        <f t="shared" si="27"/>
        <v>7.43035399855526</v>
      </c>
      <c r="J430" s="3">
        <f t="shared" si="26"/>
        <v>4.4459272895068667</v>
      </c>
      <c r="K430" s="3"/>
      <c r="L430" s="3"/>
      <c r="M430" s="3"/>
      <c r="N430" s="3"/>
    </row>
    <row r="431" spans="1:14" x14ac:dyDescent="0.3">
      <c r="A431" s="3">
        <f t="shared" si="28"/>
        <v>2275</v>
      </c>
      <c r="G431" s="3">
        <f>carbondioxide!L531</f>
        <v>1112.9575667562508</v>
      </c>
      <c r="H431" s="3">
        <f t="shared" si="25"/>
        <v>7.4793274335989253</v>
      </c>
      <c r="I431" s="3">
        <f t="shared" si="27"/>
        <v>7.4380946277164313</v>
      </c>
      <c r="J431" s="3">
        <f t="shared" si="26"/>
        <v>4.4628788332142619</v>
      </c>
      <c r="K431" s="3"/>
      <c r="L431" s="3"/>
      <c r="M431" s="3"/>
      <c r="N431" s="3"/>
    </row>
    <row r="432" spans="1:14" x14ac:dyDescent="0.3">
      <c r="A432" s="3">
        <f t="shared" si="28"/>
        <v>2276</v>
      </c>
      <c r="G432" s="3">
        <f>carbondioxide!L532</f>
        <v>1113.4613815383927</v>
      </c>
      <c r="H432" s="3">
        <f t="shared" si="25"/>
        <v>7.4817487291349991</v>
      </c>
      <c r="I432" s="3">
        <f t="shared" si="27"/>
        <v>7.4457762887179451</v>
      </c>
      <c r="J432" s="3">
        <f t="shared" si="26"/>
        <v>4.4797780589270344</v>
      </c>
      <c r="K432" s="3"/>
      <c r="L432" s="3"/>
      <c r="M432" s="3"/>
      <c r="N432" s="3"/>
    </row>
    <row r="433" spans="1:14" x14ac:dyDescent="0.3">
      <c r="A433" s="3">
        <f t="shared" si="28"/>
        <v>2277</v>
      </c>
      <c r="G433" s="3">
        <f>carbondioxide!L533</f>
        <v>1113.9595893312417</v>
      </c>
      <c r="H433" s="3">
        <f t="shared" si="25"/>
        <v>7.4841420007895705</v>
      </c>
      <c r="I433" s="3">
        <f t="shared" si="27"/>
        <v>7.4533997159815728</v>
      </c>
      <c r="J433" s="3">
        <f t="shared" si="26"/>
        <v>4.4966249288722464</v>
      </c>
      <c r="K433" s="3"/>
      <c r="L433" s="3"/>
      <c r="M433" s="3"/>
      <c r="N433" s="3"/>
    </row>
    <row r="434" spans="1:14" x14ac:dyDescent="0.3">
      <c r="A434" s="3">
        <f t="shared" si="28"/>
        <v>2278</v>
      </c>
      <c r="G434" s="3">
        <f>carbondioxide!L534</f>
        <v>1114.4522707796127</v>
      </c>
      <c r="H434" s="3">
        <f t="shared" si="25"/>
        <v>7.4865076728082087</v>
      </c>
      <c r="I434" s="3">
        <f t="shared" si="27"/>
        <v>7.4609656319070465</v>
      </c>
      <c r="J434" s="3">
        <f t="shared" si="26"/>
        <v>4.5134194096630278</v>
      </c>
      <c r="K434" s="3"/>
      <c r="L434" s="3"/>
      <c r="M434" s="3"/>
      <c r="N434" s="3"/>
    </row>
    <row r="435" spans="1:14" x14ac:dyDescent="0.3">
      <c r="A435" s="3">
        <f t="shared" si="28"/>
        <v>2279</v>
      </c>
      <c r="G435" s="3">
        <f>carbondioxide!L535</f>
        <v>1114.9395049147124</v>
      </c>
      <c r="H435" s="3">
        <f t="shared" si="25"/>
        <v>7.4888461605452719</v>
      </c>
      <c r="I435" s="3">
        <f t="shared" si="27"/>
        <v>7.4684747470394068</v>
      </c>
      <c r="J435" s="3">
        <f t="shared" si="26"/>
        <v>4.530161472205374</v>
      </c>
      <c r="K435" s="3"/>
      <c r="L435" s="3"/>
      <c r="M435" s="3"/>
      <c r="N435" s="3"/>
    </row>
    <row r="436" spans="1:14" x14ac:dyDescent="0.3">
      <c r="A436" s="3">
        <f t="shared" si="28"/>
        <v>2280</v>
      </c>
      <c r="G436" s="3">
        <f>carbondioxide!L536</f>
        <v>1115.4213691873099</v>
      </c>
      <c r="H436" s="3">
        <f t="shared" si="25"/>
        <v>7.49115787066218</v>
      </c>
      <c r="I436" s="3">
        <f t="shared" si="27"/>
        <v>7.4759277602359733</v>
      </c>
      <c r="J436" s="3">
        <f t="shared" si="26"/>
        <v>4.5468510916064311</v>
      </c>
      <c r="K436" s="3"/>
      <c r="L436" s="3"/>
      <c r="M436" s="3"/>
      <c r="N436" s="3"/>
    </row>
    <row r="437" spans="1:14" x14ac:dyDescent="0.3">
      <c r="A437" s="3">
        <f t="shared" si="28"/>
        <v>2281</v>
      </c>
      <c r="G437" s="3">
        <f>carbondioxide!L537</f>
        <v>1115.8979395004337</v>
      </c>
      <c r="H437" s="3">
        <f t="shared" si="25"/>
        <v>7.4934432013219858</v>
      </c>
      <c r="I437" s="3">
        <f t="shared" si="27"/>
        <v>7.4833253588328548</v>
      </c>
      <c r="J437" s="3">
        <f t="shared" si="26"/>
        <v>4.5634882470842468</v>
      </c>
      <c r="K437" s="3"/>
      <c r="L437" s="3"/>
      <c r="M437" s="3"/>
      <c r="N437" s="3"/>
    </row>
    <row r="438" spans="1:14" x14ac:dyDescent="0.3">
      <c r="A438" s="3">
        <f t="shared" si="28"/>
        <v>2282</v>
      </c>
      <c r="G438" s="3">
        <f>carbondioxide!L538</f>
        <v>1116.3692902415855</v>
      </c>
      <c r="H438" s="3">
        <f t="shared" si="25"/>
        <v>7.4957025423802977</v>
      </c>
      <c r="I438" s="3">
        <f t="shared" si="27"/>
        <v>7.4906682188109173</v>
      </c>
      <c r="J438" s="3">
        <f t="shared" si="26"/>
        <v>4.5800729218789789</v>
      </c>
      <c r="K438" s="3"/>
      <c r="L438" s="3"/>
      <c r="M438" s="3"/>
      <c r="N438" s="3"/>
    </row>
    <row r="439" spans="1:14" x14ac:dyDescent="0.3">
      <c r="A439" s="3">
        <f t="shared" si="28"/>
        <v>2283</v>
      </c>
      <c r="G439" s="3">
        <f>carbondioxide!L539</f>
        <v>1116.8354943144748</v>
      </c>
      <c r="H439" s="3">
        <f t="shared" si="25"/>
        <v>7.4979362755725596</v>
      </c>
      <c r="I439" s="3">
        <f t="shared" si="27"/>
        <v>7.4979570049611342</v>
      </c>
      <c r="J439" s="3">
        <f t="shared" si="26"/>
        <v>4.5966051031655519</v>
      </c>
      <c r="K439" s="3"/>
      <c r="L439" s="3"/>
      <c r="M439" s="3"/>
      <c r="N439" s="3"/>
    </row>
    <row r="440" spans="1:14" x14ac:dyDescent="0.3">
      <c r="A440" s="3">
        <f t="shared" si="28"/>
        <v>2284</v>
      </c>
      <c r="G440" s="3">
        <f>carbondioxide!L540</f>
        <v>1117.2966231702715</v>
      </c>
      <c r="H440" s="3">
        <f t="shared" si="25"/>
        <v>7.5001447746977794</v>
      </c>
      <c r="I440" s="3">
        <f t="shared" si="27"/>
        <v>7.5051923710492394</v>
      </c>
      <c r="J440" s="3">
        <f t="shared" si="26"/>
        <v>4.6130847819677507</v>
      </c>
      <c r="K440" s="3"/>
      <c r="L440" s="3"/>
      <c r="M440" s="3"/>
      <c r="N440" s="3"/>
    </row>
    <row r="441" spans="1:14" x14ac:dyDescent="0.3">
      <c r="A441" s="3">
        <f t="shared" si="28"/>
        <v>2285</v>
      </c>
      <c r="G441" s="3">
        <f>carbondioxide!L541</f>
        <v>1117.7527468383746</v>
      </c>
      <c r="H441" s="3">
        <f t="shared" si="25"/>
        <v>7.5023284057987061</v>
      </c>
      <c r="I441" s="3">
        <f t="shared" si="27"/>
        <v>7.5123749599796152</v>
      </c>
      <c r="J441" s="3">
        <f t="shared" si="26"/>
        <v>4.6295119530737336</v>
      </c>
      <c r="K441" s="3"/>
      <c r="L441" s="3"/>
      <c r="M441" s="3"/>
      <c r="N441" s="3"/>
    </row>
    <row r="442" spans="1:14" x14ac:dyDescent="0.3">
      <c r="A442" s="3">
        <f t="shared" si="28"/>
        <v>2286</v>
      </c>
      <c r="G442" s="3">
        <f>carbondioxide!L542</f>
        <v>1118.2039339566995</v>
      </c>
      <c r="H442" s="3">
        <f t="shared" si="25"/>
        <v>7.5044875273385232</v>
      </c>
      <c r="I442" s="3">
        <f t="shared" si="27"/>
        <v>7.5195054039583527</v>
      </c>
      <c r="J442" s="3">
        <f t="shared" si="26"/>
        <v>4.6458866149529587</v>
      </c>
      <c r="K442" s="3"/>
      <c r="L442" s="3"/>
      <c r="M442" s="3"/>
      <c r="N442" s="3"/>
    </row>
    <row r="443" spans="1:14" x14ac:dyDescent="0.3">
      <c r="A443" s="3">
        <f t="shared" si="28"/>
        <v>2287</v>
      </c>
      <c r="G443" s="3">
        <f>carbondioxide!L543</f>
        <v>1118.650251801479</v>
      </c>
      <c r="H443" s="3">
        <f t="shared" si="25"/>
        <v>7.5066224903740757</v>
      </c>
      <c r="I443" s="3">
        <f t="shared" si="27"/>
        <v>7.5265843246554072</v>
      </c>
      <c r="J443" s="3">
        <f t="shared" si="26"/>
        <v>4.6622087696745096</v>
      </c>
      <c r="K443" s="3"/>
      <c r="L443" s="3"/>
      <c r="M443" s="3"/>
      <c r="N443" s="3"/>
    </row>
    <row r="444" spans="1:14" x14ac:dyDescent="0.3">
      <c r="A444" s="3">
        <f t="shared" si="28"/>
        <v>2288</v>
      </c>
      <c r="G444" s="3">
        <f>carbondioxide!L544</f>
        <v>1119.0917663165856</v>
      </c>
      <c r="H444" s="3">
        <f t="shared" si="25"/>
        <v>7.5087336387257162</v>
      </c>
      <c r="I444" s="3">
        <f t="shared" si="27"/>
        <v>7.533612333365812</v>
      </c>
      <c r="J444" s="3">
        <f t="shared" si="26"/>
        <v>4.6784784228268013</v>
      </c>
      <c r="K444" s="3"/>
      <c r="L444" s="3"/>
      <c r="M444" s="3"/>
      <c r="N444" s="3"/>
    </row>
    <row r="445" spans="1:14" x14ac:dyDescent="0.3">
      <c r="A445" s="3">
        <f t="shared" si="28"/>
        <v>2289</v>
      </c>
      <c r="G445" s="3">
        <f>carbondioxide!L545</f>
        <v>1119.5285421423682</v>
      </c>
      <c r="H445" s="3">
        <f t="shared" si="25"/>
        <v>7.5108213091437479</v>
      </c>
      <c r="I445" s="3">
        <f t="shared" si="27"/>
        <v>7.5405900311698684</v>
      </c>
      <c r="J445" s="3">
        <f t="shared" si="26"/>
        <v>4.694695583438663</v>
      </c>
      <c r="K445" s="3"/>
      <c r="L445" s="3"/>
      <c r="M445" s="3"/>
      <c r="N445" s="3"/>
    </row>
    <row r="446" spans="1:14" x14ac:dyDescent="0.3">
      <c r="A446" s="3">
        <f t="shared" si="28"/>
        <v>2290</v>
      </c>
      <c r="G446" s="3">
        <f>carbondioxide!L546</f>
        <v>1119.9606426440132</v>
      </c>
      <c r="H446" s="3">
        <f t="shared" si="25"/>
        <v>7.5128858314716007</v>
      </c>
      <c r="I446" s="3">
        <f t="shared" si="27"/>
        <v>7.5475180090922684</v>
      </c>
      <c r="J446" s="3">
        <f t="shared" si="26"/>
        <v>4.7108602639017763</v>
      </c>
      <c r="K446" s="3"/>
      <c r="L446" s="3"/>
      <c r="M446" s="3"/>
      <c r="N446" s="3"/>
    </row>
    <row r="447" spans="1:14" x14ac:dyDescent="0.3">
      <c r="A447" s="3">
        <f t="shared" si="28"/>
        <v>2291</v>
      </c>
      <c r="G447" s="3">
        <f>carbondioxide!L547</f>
        <v>1120.3881299394211</v>
      </c>
      <c r="H447" s="3">
        <f t="shared" si="25"/>
        <v>7.5149275288056741</v>
      </c>
      <c r="I447" s="3">
        <f t="shared" si="27"/>
        <v>7.5543968482601089</v>
      </c>
      <c r="J447" s="3">
        <f t="shared" si="26"/>
        <v>4.7269724798944583</v>
      </c>
      <c r="K447" s="3"/>
      <c r="L447" s="3"/>
      <c r="M447" s="3"/>
      <c r="N447" s="3"/>
    </row>
    <row r="448" spans="1:14" x14ac:dyDescent="0.3">
      <c r="A448" s="3">
        <f t="shared" si="28"/>
        <v>2292</v>
      </c>
      <c r="G448" s="3">
        <f>carbondioxide!L548</f>
        <v>1120.8110649266132</v>
      </c>
      <c r="H448" s="3">
        <f t="shared" si="25"/>
        <v>7.5169467176520026</v>
      </c>
      <c r="I448" s="3">
        <f t="shared" si="27"/>
        <v>7.5612271200597272</v>
      </c>
      <c r="J448" s="3">
        <f t="shared" si="26"/>
        <v>4.7430322503067757</v>
      </c>
      <c r="K448" s="3"/>
      <c r="L448" s="3"/>
      <c r="M448" s="3"/>
      <c r="N448" s="3"/>
    </row>
    <row r="449" spans="1:14" x14ac:dyDescent="0.3">
      <c r="A449" s="3">
        <f t="shared" si="28"/>
        <v>2293</v>
      </c>
      <c r="G449" s="3">
        <f>carbondioxide!L549</f>
        <v>1121.2295073106563</v>
      </c>
      <c r="H449" s="3">
        <f t="shared" si="25"/>
        <v>7.518943708079691</v>
      </c>
      <c r="I449" s="3">
        <f t="shared" si="27"/>
        <v>7.5680093862923332</v>
      </c>
      <c r="J449" s="3">
        <f t="shared" si="26"/>
        <v>4.7590395971669723</v>
      </c>
      <c r="K449" s="3"/>
      <c r="L449" s="3"/>
      <c r="M449" s="3"/>
      <c r="N449" s="3"/>
    </row>
    <row r="450" spans="1:14" x14ac:dyDescent="0.3">
      <c r="A450" s="3">
        <f t="shared" si="28"/>
        <v>2294</v>
      </c>
      <c r="G450" s="3">
        <f>carbondioxide!L550</f>
        <v>1121.6435156301222</v>
      </c>
      <c r="H450" s="3">
        <f t="shared" si="25"/>
        <v>7.5209188038712433</v>
      </c>
      <c r="I450" s="3">
        <f t="shared" si="27"/>
        <v>7.5747441993283857</v>
      </c>
      <c r="J450" s="3">
        <f t="shared" si="26"/>
        <v>4.7749945455692044</v>
      </c>
      <c r="K450" s="3"/>
      <c r="L450" s="3"/>
      <c r="M450" s="3"/>
      <c r="N450" s="3"/>
    </row>
    <row r="451" spans="1:14" x14ac:dyDescent="0.3">
      <c r="A451" s="3">
        <f t="shared" si="28"/>
        <v>2295</v>
      </c>
      <c r="G451" s="3">
        <f>carbondioxide!L551</f>
        <v>1122.053147283073</v>
      </c>
      <c r="H451" s="3">
        <f t="shared" si="25"/>
        <v>7.5228723026697759</v>
      </c>
      <c r="I451" s="3">
        <f t="shared" si="27"/>
        <v>7.5814321022606697</v>
      </c>
      <c r="J451" s="3">
        <f t="shared" si="26"/>
        <v>4.7908971236025568</v>
      </c>
      <c r="K451" s="3"/>
      <c r="L451" s="3"/>
      <c r="M451" s="3"/>
      <c r="N451" s="3"/>
    </row>
    <row r="452" spans="1:14" x14ac:dyDescent="0.3">
      <c r="A452" s="3">
        <f t="shared" si="28"/>
        <v>2296</v>
      </c>
      <c r="G452" s="3">
        <f>carbondioxide!L552</f>
        <v>1122.4584585525824</v>
      </c>
      <c r="H452" s="3">
        <f t="shared" si="25"/>
        <v>7.524804496123183</v>
      </c>
      <c r="I452" s="3">
        <f t="shared" si="27"/>
        <v>7.5880736290560469</v>
      </c>
      <c r="J452" s="3">
        <f t="shared" si="26"/>
        <v>4.8067473622813353</v>
      </c>
      <c r="K452" s="3"/>
      <c r="L452" s="3"/>
      <c r="M452" s="3"/>
      <c r="N452" s="3"/>
    </row>
    <row r="453" spans="1:14" x14ac:dyDescent="0.3">
      <c r="A453" s="3">
        <f t="shared" si="28"/>
        <v>2297</v>
      </c>
      <c r="G453" s="3">
        <f>carbondioxide!L553</f>
        <v>1122.8595046317946</v>
      </c>
      <c r="H453" s="3">
        <f t="shared" si="25"/>
        <v>7.5267156700253057</v>
      </c>
      <c r="I453" s="3">
        <f t="shared" si="27"/>
        <v>7.5946693047058345</v>
      </c>
      <c r="J453" s="3">
        <f t="shared" si="26"/>
        <v>4.8225452954766155</v>
      </c>
      <c r="K453" s="3"/>
      <c r="L453" s="3"/>
      <c r="M453" s="3"/>
      <c r="N453" s="3"/>
    </row>
    <row r="454" spans="1:14" x14ac:dyDescent="0.3">
      <c r="A454" s="3">
        <f t="shared" si="28"/>
        <v>2298</v>
      </c>
      <c r="G454" s="3">
        <f>carbondioxide!L554</f>
        <v>1123.256339648523</v>
      </c>
      <c r="H454" s="3">
        <f t="shared" si="25"/>
        <v>7.5286061044541368</v>
      </c>
      <c r="I454" s="3">
        <f t="shared" si="27"/>
        <v>7.6012196453747878</v>
      </c>
      <c r="J454" s="3">
        <f t="shared" si="26"/>
        <v>4.8382909598490373</v>
      </c>
      <c r="K454" s="3"/>
      <c r="L454" s="3"/>
      <c r="M454" s="3"/>
      <c r="N454" s="3"/>
    </row>
    <row r="455" spans="1:14" x14ac:dyDescent="0.3">
      <c r="A455" s="3">
        <f t="shared" si="28"/>
        <v>2299</v>
      </c>
      <c r="G455" s="3">
        <f>carbondioxide!L555</f>
        <v>1123.6490166893914</v>
      </c>
      <c r="H455" s="3">
        <f t="shared" ref="H455:H456" si="29">H$3*LN(G455/G$3)</f>
        <v>7.5304760739071073</v>
      </c>
      <c r="I455" s="3">
        <f t="shared" si="27"/>
        <v>7.6077251585486536</v>
      </c>
      <c r="J455" s="3">
        <f t="shared" ref="J455:J456" si="30">J454+J$3*(I454-J454)</f>
        <v>4.8539843947828238</v>
      </c>
      <c r="K455" s="3"/>
      <c r="L455" s="3"/>
      <c r="M455" s="3"/>
      <c r="N455" s="3"/>
    </row>
    <row r="456" spans="1:14" x14ac:dyDescent="0.3">
      <c r="A456" s="3">
        <f t="shared" si="28"/>
        <v>2300</v>
      </c>
      <c r="G456" s="3">
        <f>carbondioxide!L556</f>
        <v>1124.0375878235263</v>
      </c>
      <c r="H456" s="3">
        <f t="shared" si="29"/>
        <v>7.532325847433504</v>
      </c>
      <c r="I456" s="3">
        <f t="shared" ref="I456" si="31">I455+I$3*(I$4*H456-I455)+I$5*(J455-I455)</f>
        <v>7.6141863431802568</v>
      </c>
      <c r="J456" s="3">
        <f t="shared" si="30"/>
        <v>4.8696256423210134</v>
      </c>
      <c r="K456" s="3"/>
      <c r="L456" s="3"/>
      <c r="M456" s="3"/>
      <c r="N456" s="3"/>
    </row>
    <row r="457" spans="1:14" x14ac:dyDescent="0.3">
      <c r="A457" s="3"/>
    </row>
    <row r="458" spans="1:14" x14ac:dyDescent="0.3">
      <c r="A458" s="3"/>
    </row>
    <row r="459" spans="1:14" x14ac:dyDescent="0.3">
      <c r="A459" s="3"/>
    </row>
    <row r="460" spans="1:14" x14ac:dyDescent="0.3">
      <c r="A460" s="3"/>
    </row>
    <row r="461" spans="1:14" x14ac:dyDescent="0.3">
      <c r="A461" s="3"/>
    </row>
    <row r="462" spans="1:14" x14ac:dyDescent="0.3">
      <c r="A462" s="3"/>
    </row>
    <row r="463" spans="1:14" x14ac:dyDescent="0.3">
      <c r="A463" s="3"/>
    </row>
    <row r="464" spans="1:14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350"/>
  <sheetViews>
    <sheetView tabSelected="1" workbookViewId="0">
      <pane xSplit="1" ySplit="5" topLeftCell="BC6" activePane="bottomRight" state="frozen"/>
      <selection pane="topRight" activeCell="B1" sqref="B1"/>
      <selection pane="bottomLeft" activeCell="A6" sqref="A6"/>
      <selection pane="bottomRight" activeCell="BC1" sqref="BC1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  <col min="64" max="65" width="15.33203125" customWidth="1"/>
    <col min="72" max="74" width="9.33203125" bestFit="1" customWidth="1"/>
    <col min="75" max="75" width="9.33203125" customWidth="1"/>
    <col min="76" max="76" width="10.5546875" bestFit="1" customWidth="1"/>
  </cols>
  <sheetData>
    <row r="1" spans="1:77" x14ac:dyDescent="0.3">
      <c r="B1" t="s">
        <v>43</v>
      </c>
      <c r="AI1" t="s">
        <v>11</v>
      </c>
      <c r="AR1" s="1"/>
      <c r="AS1" s="1"/>
      <c r="AT1" s="1"/>
      <c r="AZ1" s="13"/>
      <c r="BN1" t="s">
        <v>69</v>
      </c>
      <c r="BQ1" t="s">
        <v>58</v>
      </c>
      <c r="BT1" t="s">
        <v>60</v>
      </c>
      <c r="BX1" t="s">
        <v>67</v>
      </c>
    </row>
    <row r="2" spans="1:77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61</v>
      </c>
      <c r="BL2" t="s">
        <v>62</v>
      </c>
      <c r="BM2" t="s">
        <v>63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T2" t="s">
        <v>69</v>
      </c>
      <c r="BX2" t="s">
        <v>68</v>
      </c>
    </row>
    <row r="3" spans="1:77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N3" s="8">
        <v>5.8778483527024656</v>
      </c>
      <c r="BO3" s="8">
        <v>3.5745087861510476</v>
      </c>
      <c r="BP3" s="8">
        <v>1.9617168218307965</v>
      </c>
      <c r="BQ3" s="8">
        <f t="shared" ref="BQ3:BS5" si="0">BN3</f>
        <v>5.8778483527024656</v>
      </c>
      <c r="BR3" s="8">
        <f t="shared" si="0"/>
        <v>3.5745087861510476</v>
      </c>
      <c r="BS3" s="8">
        <f t="shared" si="0"/>
        <v>1.9617168218307965</v>
      </c>
      <c r="BT3" t="s">
        <v>25</v>
      </c>
      <c r="BU3" t="s">
        <v>26</v>
      </c>
      <c r="BV3" t="s">
        <v>27</v>
      </c>
      <c r="BW3" t="s">
        <v>57</v>
      </c>
      <c r="BX3" t="s">
        <v>64</v>
      </c>
      <c r="BY3" t="s">
        <v>66</v>
      </c>
    </row>
    <row r="4" spans="1:77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57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57</v>
      </c>
      <c r="BN4" s="8">
        <v>-2.3072726579415157</v>
      </c>
      <c r="BO4" s="8">
        <v>-1.7044356336003916</v>
      </c>
      <c r="BP4" s="8">
        <v>-1.2610689014879743</v>
      </c>
      <c r="BQ4" s="8">
        <f t="shared" si="0"/>
        <v>-2.3072726579415157</v>
      </c>
      <c r="BR4" s="8">
        <f t="shared" si="0"/>
        <v>-1.7044356336003916</v>
      </c>
      <c r="BS4" s="8">
        <f t="shared" si="0"/>
        <v>-1.2610689014879743</v>
      </c>
      <c r="BT4" t="s">
        <v>42</v>
      </c>
      <c r="BW4" t="s">
        <v>65</v>
      </c>
    </row>
    <row r="5" spans="1:77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M5">
        <v>0.05</v>
      </c>
      <c r="BN5">
        <v>0</v>
      </c>
      <c r="BO5">
        <v>0</v>
      </c>
      <c r="BP5">
        <v>0</v>
      </c>
      <c r="BQ5" s="8">
        <f t="shared" si="0"/>
        <v>0</v>
      </c>
      <c r="BR5" s="8">
        <f t="shared" si="0"/>
        <v>0</v>
      </c>
      <c r="BS5" s="8">
        <f t="shared" si="0"/>
        <v>0</v>
      </c>
      <c r="BX5" s="2"/>
      <c r="BY5" s="2"/>
    </row>
    <row r="6" spans="1:77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>
        <v>0</v>
      </c>
      <c r="AZ6">
        <v>0</v>
      </c>
      <c r="BA6">
        <f t="shared" ref="BA6:BA69" si="5">(AX6*Z6+AY6*AA6+AZ6*AB6)/(Z6+AA6+AB6)</f>
        <v>0</v>
      </c>
      <c r="BB6">
        <f>BB$5*AX6^2</f>
        <v>0</v>
      </c>
      <c r="BC6">
        <f t="shared" ref="BC6:BC69" si="6">BC$5*AY6^2</f>
        <v>0</v>
      </c>
      <c r="BD6">
        <f t="shared" ref="BD6:BD69" si="7">BD$5*AZ6^2</f>
        <v>0</v>
      </c>
      <c r="BE6">
        <f t="shared" ref="BE6:BE69" si="8">BB6*AR6</f>
        <v>0</v>
      </c>
      <c r="BF6">
        <f t="shared" ref="BF6:BF69" si="9">BC6*AS6</f>
        <v>0</v>
      </c>
      <c r="BG6">
        <f t="shared" ref="BG6:BG69" si="10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13"/>
      <c r="BM6" s="13"/>
      <c r="BN6" s="8">
        <f>BN$3*temperature!$I116+BN$4*temperature!$I116^2+BN$5*temperature!$I116^6</f>
        <v>1.2113748272250675</v>
      </c>
      <c r="BO6" s="8">
        <f>BO$3*temperature!$I116+BO$4*temperature!$I116^2+BO$5*temperature!$I116^6</f>
        <v>0.7212630583391958</v>
      </c>
      <c r="BP6" s="8">
        <f>BP$3*temperature!$I116+BP$4*temperature!$I116^2+BP$5*temperature!$I116^6</f>
        <v>0.3791757788666576</v>
      </c>
      <c r="BQ6" s="8">
        <f>BQ$3*temperature!$M116+BQ$4*temperature!$M116^2+BQ$5*temperature!$M116^6</f>
        <v>0</v>
      </c>
      <c r="BR6" s="8">
        <f>BR$3*temperature!$M116+BR$4*temperature!$M116^2+BR$5*temperature!$M116^6</f>
        <v>0</v>
      </c>
      <c r="BS6" s="8">
        <f>BS$3*temperature!$M116+BS$4*temperature!$M116^2+BS$5*temperature!$M116^6</f>
        <v>0</v>
      </c>
      <c r="BT6" s="14"/>
      <c r="BU6" s="14"/>
      <c r="BV6" s="14"/>
      <c r="BW6" s="14"/>
      <c r="BX6" s="14"/>
      <c r="BY6" s="14"/>
    </row>
    <row r="7" spans="1:77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1">C7/C6-1</f>
        <v>4.4742751822579585E-3</v>
      </c>
      <c r="G7" s="7">
        <f t="shared" ref="G7:G56" si="12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3">H7/B7*1000</f>
        <v>10374.543560290858</v>
      </c>
      <c r="L7" s="1">
        <f t="shared" si="1"/>
        <v>716.13031193663812</v>
      </c>
      <c r="M7" s="1">
        <f t="shared" si="2"/>
        <v>249.32942065068096</v>
      </c>
      <c r="N7" s="7">
        <f>K7/K6-1</f>
        <v>3.6058904046237572E-2</v>
      </c>
      <c r="O7" s="7">
        <f t="shared" ref="O7:O56" si="14">L7/L6-1</f>
        <v>2.7065536731051054E-2</v>
      </c>
      <c r="P7" s="7">
        <f t="shared" ref="P7:P56" si="15">M7/M6-1</f>
        <v>1.5383374150363061E-2</v>
      </c>
      <c r="Q7" s="1">
        <v>1869.6711979999998</v>
      </c>
      <c r="R7" s="1"/>
      <c r="S7" s="1"/>
      <c r="T7" s="1">
        <f t="shared" ref="T7:T56" si="16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17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18">(1+AL$5)*AL6</f>
        <v>5.6121102369488263</v>
      </c>
      <c r="AM7" s="10">
        <f t="shared" ref="AM7:AM38" si="19">(1+AM$5)*AM6</f>
        <v>0.66934006151772185</v>
      </c>
      <c r="AN7" s="10">
        <f t="shared" ref="AN7:AN38" si="20">(1+AN$5)*AN6</f>
        <v>0.28975039091570642</v>
      </c>
      <c r="AO7" s="7">
        <f>AL7/AL6-1</f>
        <v>2.0621120954280148E-2</v>
      </c>
      <c r="AP7" s="7">
        <f t="shared" ref="AP7:AP56" si="21">AM7/AM6-1</f>
        <v>2.5977173653231045E-2</v>
      </c>
      <c r="AQ7" s="7">
        <f t="shared" ref="AQ7:AQ56" si="22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>
        <v>0</v>
      </c>
      <c r="AY7">
        <v>0</v>
      </c>
      <c r="AZ7">
        <v>0</v>
      </c>
      <c r="BA7">
        <f t="shared" si="5"/>
        <v>0</v>
      </c>
      <c r="BB7">
        <f t="shared" ref="BB7:BB70" si="23">BB$5*AX7^2</f>
        <v>0</v>
      </c>
      <c r="BC7">
        <f t="shared" si="6"/>
        <v>0</v>
      </c>
      <c r="BD7">
        <f t="shared" si="7"/>
        <v>0</v>
      </c>
      <c r="BE7">
        <f t="shared" si="8"/>
        <v>0</v>
      </c>
      <c r="BF7">
        <f t="shared" si="9"/>
        <v>0</v>
      </c>
      <c r="BG7">
        <f t="shared" si="10"/>
        <v>0</v>
      </c>
      <c r="BH7">
        <f t="shared" ref="BH7:BH70" si="24">2*BB$5*AX7*AR7/Z7*1000</f>
        <v>0</v>
      </c>
      <c r="BI7">
        <f t="shared" ref="BI7:BI70" si="25">2*BC$5*AY7*AS7/AA7*1000</f>
        <v>0</v>
      </c>
      <c r="BJ7">
        <f t="shared" ref="BJ7:BJ70" si="26">2*BD$5*AZ7*AT7/AB7*1000</f>
        <v>0</v>
      </c>
      <c r="BK7" s="7">
        <f t="shared" ref="BK7:BK70" si="27">SUM(H7:J7)*SUM(B6:D6)/SUM(H6:J6)/SUM(B7:D7)-1+BK$5</f>
        <v>6.4255530852422166E-2</v>
      </c>
      <c r="BL7" s="13"/>
      <c r="BM7" s="13"/>
      <c r="BN7" s="8">
        <f>BN$3*temperature!$I117+BN$4*temperature!$I117^2+BN$5*temperature!$I117^6</f>
        <v>1.2413539884122411</v>
      </c>
      <c r="BO7" s="8">
        <f>BO$3*temperature!$I117+BO$4*temperature!$I117^2+BO$5*temperature!$I117^6</f>
        <v>0.73863494436525468</v>
      </c>
      <c r="BP7" s="8">
        <f>BP$3*temperature!$I117+BP$4*temperature!$I117^2+BP$5*temperature!$I117^6</f>
        <v>0.38778073008325392</v>
      </c>
      <c r="BQ7" s="8">
        <f>BQ$3*temperature!$M117+BQ$4*temperature!$M117^2+BQ$5*temperature!$M117^6</f>
        <v>0</v>
      </c>
      <c r="BR7" s="8">
        <f>BR$3*temperature!$M117+BR$4*temperature!$M117^2+BR$5*temperature!$M117^6</f>
        <v>0</v>
      </c>
      <c r="BS7" s="8">
        <f>BS$3*temperature!$M117+BS$4*temperature!$M117^2+BS$5*temperature!$M117^6</f>
        <v>0</v>
      </c>
      <c r="BT7" s="14"/>
      <c r="BU7" s="14"/>
      <c r="BV7" s="14"/>
      <c r="BW7" s="14"/>
      <c r="BX7" s="14"/>
      <c r="BY7" s="14"/>
    </row>
    <row r="8" spans="1:77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8">B8/B7-1</f>
        <v>1.2011608277962216E-2</v>
      </c>
      <c r="F8" s="7">
        <f t="shared" si="11"/>
        <v>1.4934227690272417E-2</v>
      </c>
      <c r="G8" s="7">
        <f t="shared" si="12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3"/>
        <v>10853.231541603849</v>
      </c>
      <c r="L8" s="1">
        <f t="shared" si="1"/>
        <v>729.97411757378313</v>
      </c>
      <c r="M8" s="1">
        <f t="shared" si="2"/>
        <v>252.72333136908375</v>
      </c>
      <c r="N8" s="7">
        <f t="shared" ref="N8:N56" si="29">K8/K7-1</f>
        <v>4.6140630528093363E-2</v>
      </c>
      <c r="O8" s="7">
        <f t="shared" si="14"/>
        <v>1.9331405760087295E-2</v>
      </c>
      <c r="P8" s="7">
        <f t="shared" si="15"/>
        <v>1.3612154993765335E-2</v>
      </c>
      <c r="Q8" s="1">
        <v>1971.492958</v>
      </c>
      <c r="R8" s="1"/>
      <c r="S8" s="1"/>
      <c r="T8" s="1">
        <f t="shared" si="16"/>
        <v>234.56978602809116</v>
      </c>
      <c r="U8" s="1"/>
      <c r="V8" s="1"/>
      <c r="W8" s="7">
        <f t="shared" ref="W8:W56" si="30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7"/>
        <v>2.8012025142140393</v>
      </c>
      <c r="AD8" s="8"/>
      <c r="AE8" s="8"/>
      <c r="AF8" s="7">
        <f t="shared" ref="AF8:AF54" si="31">AC8/AC7-1</f>
        <v>-8.1868518598653406E-3</v>
      </c>
      <c r="AG8" s="7"/>
      <c r="AH8" s="7"/>
      <c r="AI8" s="1">
        <f t="shared" ref="AI8:AI56" si="32">(1-$AI$5)*AI7+AU7</f>
        <v>15161.168894687262</v>
      </c>
      <c r="AJ8" s="1">
        <f t="shared" ref="AJ8:AJ56" si="33">(1-$AI$5)*AJ7+AV7</f>
        <v>1670.4937536078194</v>
      </c>
      <c r="AK8" s="1">
        <f t="shared" ref="AK8:AK56" si="34">(1-$AI$5)*AK7+AW7</f>
        <v>526.15827388927767</v>
      </c>
      <c r="AL8" s="10">
        <f t="shared" si="18"/>
        <v>5.7278382409537016</v>
      </c>
      <c r="AM8" s="10">
        <f t="shared" si="19"/>
        <v>0.68672762452883207</v>
      </c>
      <c r="AN8" s="10">
        <f t="shared" si="20"/>
        <v>0.296578235488827</v>
      </c>
      <c r="AO8" s="7">
        <f t="shared" ref="AO8:AO56" si="35">AL8/AL7-1</f>
        <v>2.0621120954280148E-2</v>
      </c>
      <c r="AP8" s="7">
        <f t="shared" si="21"/>
        <v>2.5977173653231045E-2</v>
      </c>
      <c r="AQ8" s="7">
        <f t="shared" si="22"/>
        <v>2.3564574154817608E-2</v>
      </c>
      <c r="AR8" s="1">
        <f t="shared" ref="AR8:AR56" si="36">AL8*AI8^$AR$5*B8^(1-$AR$5)</f>
        <v>8040.9720755346516</v>
      </c>
      <c r="AS8" s="1">
        <f t="shared" ref="AS8:AS56" si="37">AM8*AJ8^$AR$5*C8^(1-$AR$5)</f>
        <v>890.76486958931548</v>
      </c>
      <c r="AT8" s="1">
        <f t="shared" ref="AT8:AT56" si="38">AN8*AK8^$AR$5*D8^(1-$AR$5)</f>
        <v>285.29465243098974</v>
      </c>
      <c r="AU8" s="1">
        <f t="shared" ref="AU8:AU56" si="39">$AU$5*AR8</f>
        <v>1608.1944151069304</v>
      </c>
      <c r="AV8" s="1">
        <f t="shared" ref="AV8:AV56" si="40">$AU$5*AS8</f>
        <v>178.15297391786311</v>
      </c>
      <c r="AW8" s="1">
        <f t="shared" ref="AW8:AW56" si="41">$AU$5*AT8</f>
        <v>57.058930486197951</v>
      </c>
      <c r="AX8">
        <v>0</v>
      </c>
      <c r="AY8">
        <v>0</v>
      </c>
      <c r="AZ8">
        <v>0</v>
      </c>
      <c r="BA8">
        <f t="shared" si="5"/>
        <v>0</v>
      </c>
      <c r="BB8">
        <f t="shared" si="23"/>
        <v>0</v>
      </c>
      <c r="BC8">
        <f t="shared" si="6"/>
        <v>0</v>
      </c>
      <c r="BD8">
        <f t="shared" si="7"/>
        <v>0</v>
      </c>
      <c r="BE8">
        <f t="shared" si="8"/>
        <v>0</v>
      </c>
      <c r="BF8">
        <f t="shared" si="9"/>
        <v>0</v>
      </c>
      <c r="BG8">
        <f t="shared" si="10"/>
        <v>0</v>
      </c>
      <c r="BH8">
        <f t="shared" si="24"/>
        <v>0</v>
      </c>
      <c r="BI8">
        <f t="shared" si="25"/>
        <v>0</v>
      </c>
      <c r="BJ8">
        <f t="shared" si="26"/>
        <v>0</v>
      </c>
      <c r="BK8" s="7">
        <f t="shared" si="27"/>
        <v>6.7651233799188554E-2</v>
      </c>
      <c r="BL8" s="13"/>
      <c r="BM8" s="13"/>
      <c r="BN8" s="8">
        <f>BN$3*temperature!$I118+BN$4*temperature!$I118^2+BN$5*temperature!$I118^6</f>
        <v>1.2721575205296924</v>
      </c>
      <c r="BO8" s="8">
        <f>BO$3*temperature!$I118+BO$4*temperature!$I118^2+BO$5*temperature!$I118^6</f>
        <v>0.75645463693580195</v>
      </c>
      <c r="BP8" s="8">
        <f>BP$3*temperature!$I118+BP$4*temperature!$I118^2+BP$5*temperature!$I118^6</f>
        <v>0.39657359515448665</v>
      </c>
      <c r="BQ8" s="8">
        <f>BQ$3*temperature!$M118+BQ$4*temperature!$M118^2+BQ$5*temperature!$M118^6</f>
        <v>0</v>
      </c>
      <c r="BR8" s="8">
        <f>BR$3*temperature!$M118+BR$4*temperature!$M118^2+BR$5*temperature!$M118^6</f>
        <v>0</v>
      </c>
      <c r="BS8" s="8">
        <f>BS$3*temperature!$M118+BS$4*temperature!$M118^2+BS$5*temperature!$M118^6</f>
        <v>0</v>
      </c>
      <c r="BT8" s="14"/>
      <c r="BU8" s="14"/>
      <c r="BV8" s="14"/>
      <c r="BW8" s="14"/>
      <c r="BX8" s="14"/>
      <c r="BY8" s="14"/>
    </row>
    <row r="9" spans="1:77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8"/>
        <v>1.1472857576961815E-2</v>
      </c>
      <c r="F9" s="7">
        <f t="shared" si="11"/>
        <v>2.4002005327018905E-2</v>
      </c>
      <c r="G9" s="7">
        <f t="shared" si="12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3"/>
        <v>11284.699176235443</v>
      </c>
      <c r="L9" s="1">
        <f t="shared" si="1"/>
        <v>726.36697701802041</v>
      </c>
      <c r="M9" s="1">
        <f t="shared" si="2"/>
        <v>262.88992584406049</v>
      </c>
      <c r="N9" s="7">
        <f t="shared" si="29"/>
        <v>3.9754761794000393E-2</v>
      </c>
      <c r="O9" s="7">
        <f t="shared" si="14"/>
        <v>-4.9414636340145979E-3</v>
      </c>
      <c r="P9" s="7">
        <f t="shared" si="15"/>
        <v>4.0228159465534929E-2</v>
      </c>
      <c r="Q9" s="1">
        <v>2097.4392969999994</v>
      </c>
      <c r="R9" s="1"/>
      <c r="S9" s="1"/>
      <c r="T9" s="1">
        <f t="shared" si="16"/>
        <v>237.29090404547492</v>
      </c>
      <c r="U9" s="1"/>
      <c r="V9" s="1"/>
      <c r="W9" s="7">
        <f t="shared" si="30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7"/>
        <v>2.7826587622513963</v>
      </c>
      <c r="AD9" s="8"/>
      <c r="AE9" s="8"/>
      <c r="AF9" s="7">
        <f t="shared" si="31"/>
        <v>-6.6199255029035786E-3</v>
      </c>
      <c r="AG9" s="7"/>
      <c r="AH9" s="7"/>
      <c r="AI9" s="1">
        <f t="shared" si="32"/>
        <v>15253.246420325468</v>
      </c>
      <c r="AJ9" s="1">
        <f t="shared" si="33"/>
        <v>1681.5973521649007</v>
      </c>
      <c r="AK9" s="1">
        <f t="shared" si="34"/>
        <v>530.60137698654785</v>
      </c>
      <c r="AL9" s="10">
        <f t="shared" si="18"/>
        <v>5.8459526861269593</v>
      </c>
      <c r="AM9" s="10">
        <f t="shared" si="19"/>
        <v>0.70456686728368834</v>
      </c>
      <c r="AN9" s="10">
        <f t="shared" si="20"/>
        <v>0.3035669753117084</v>
      </c>
      <c r="AO9" s="7">
        <f t="shared" si="35"/>
        <v>2.0621120954280148E-2</v>
      </c>
      <c r="AP9" s="7">
        <f t="shared" si="21"/>
        <v>2.5977173653231045E-2</v>
      </c>
      <c r="AQ9" s="7">
        <f t="shared" si="22"/>
        <v>2.3564574154817608E-2</v>
      </c>
      <c r="AR9" s="1">
        <f t="shared" si="36"/>
        <v>8292.059544327125</v>
      </c>
      <c r="AS9" s="1">
        <f t="shared" si="37"/>
        <v>932.64605335154022</v>
      </c>
      <c r="AT9" s="1">
        <f t="shared" si="38"/>
        <v>298.20656550399173</v>
      </c>
      <c r="AU9" s="1">
        <f t="shared" si="39"/>
        <v>1658.4119088654252</v>
      </c>
      <c r="AV9" s="1">
        <f t="shared" si="40"/>
        <v>186.52921067030806</v>
      </c>
      <c r="AW9" s="1">
        <f t="shared" si="41"/>
        <v>59.641313100798349</v>
      </c>
      <c r="AX9">
        <v>0</v>
      </c>
      <c r="AY9">
        <v>0</v>
      </c>
      <c r="AZ9">
        <v>0</v>
      </c>
      <c r="BA9">
        <f t="shared" si="5"/>
        <v>0</v>
      </c>
      <c r="BB9">
        <f t="shared" si="23"/>
        <v>0</v>
      </c>
      <c r="BC9">
        <f t="shared" si="6"/>
        <v>0</v>
      </c>
      <c r="BD9">
        <f t="shared" si="7"/>
        <v>0</v>
      </c>
      <c r="BE9">
        <f t="shared" si="8"/>
        <v>0</v>
      </c>
      <c r="BF9">
        <f t="shared" si="9"/>
        <v>0</v>
      </c>
      <c r="BG9">
        <f t="shared" si="10"/>
        <v>0</v>
      </c>
      <c r="BH9">
        <f t="shared" si="24"/>
        <v>0</v>
      </c>
      <c r="BI9">
        <f t="shared" si="25"/>
        <v>0</v>
      </c>
      <c r="BJ9">
        <f t="shared" si="26"/>
        <v>0</v>
      </c>
      <c r="BK9" s="7">
        <f t="shared" si="27"/>
        <v>5.7450470942512738E-2</v>
      </c>
      <c r="BL9" s="13"/>
      <c r="BM9" s="13"/>
      <c r="BN9" s="8">
        <f>BN$3*temperature!$I119+BN$4*temperature!$I119^2+BN$5*temperature!$I119^6</f>
        <v>1.3038182595198715</v>
      </c>
      <c r="BO9" s="8">
        <f>BO$3*temperature!$I119+BO$4*temperature!$I119^2+BO$5*temperature!$I119^6</f>
        <v>0.77473805754720426</v>
      </c>
      <c r="BP9" s="8">
        <f>BP$3*temperature!$I119+BP$4*temperature!$I119^2+BP$5*temperature!$I119^6</f>
        <v>0.40555873771283352</v>
      </c>
      <c r="BQ9" s="8">
        <f>BQ$3*temperature!$M119+BQ$4*temperature!$M119^2+BQ$5*temperature!$M119^6</f>
        <v>0</v>
      </c>
      <c r="BR9" s="8">
        <f>BR$3*temperature!$M119+BR$4*temperature!$M119^2+BR$5*temperature!$M119^6</f>
        <v>0</v>
      </c>
      <c r="BS9" s="8">
        <f>BS$3*temperature!$M119+BS$4*temperature!$M119^2+BS$5*temperature!$M119^6</f>
        <v>0</v>
      </c>
      <c r="BT9" s="14"/>
      <c r="BU9" s="14"/>
      <c r="BV9" s="14"/>
      <c r="BW9" s="14"/>
      <c r="BX9" s="14"/>
      <c r="BY9" s="14"/>
    </row>
    <row r="10" spans="1:77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8"/>
        <v>1.1221189204017934E-2</v>
      </c>
      <c r="F10" s="7">
        <f t="shared" si="11"/>
        <v>2.3075207768730399E-2</v>
      </c>
      <c r="G10" s="7">
        <f t="shared" si="12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3"/>
        <v>11870.775933907267</v>
      </c>
      <c r="L10" s="1">
        <f t="shared" si="1"/>
        <v>779.29728031109732</v>
      </c>
      <c r="M10" s="1">
        <f t="shared" si="2"/>
        <v>272.17348556962401</v>
      </c>
      <c r="N10" s="7">
        <f t="shared" si="29"/>
        <v>5.1935523359457392E-2</v>
      </c>
      <c r="O10" s="7">
        <f t="shared" si="14"/>
        <v>7.2869919706941344E-2</v>
      </c>
      <c r="P10" s="7">
        <f t="shared" si="15"/>
        <v>3.5313486037005015E-2</v>
      </c>
      <c r="Q10" s="1">
        <v>2194.1947959999998</v>
      </c>
      <c r="R10" s="1"/>
      <c r="S10" s="1"/>
      <c r="T10" s="1">
        <f t="shared" si="16"/>
        <v>233.36277932201324</v>
      </c>
      <c r="U10" s="1"/>
      <c r="V10" s="1"/>
      <c r="W10" s="7">
        <f t="shared" si="30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7"/>
        <v>2.7947889818749663</v>
      </c>
      <c r="AD10" s="8"/>
      <c r="AE10" s="8"/>
      <c r="AF10" s="7">
        <f t="shared" si="31"/>
        <v>4.359219243165624E-3</v>
      </c>
      <c r="AG10" s="7"/>
      <c r="AH10" s="7"/>
      <c r="AI10" s="1">
        <f t="shared" si="32"/>
        <v>15386.333687158345</v>
      </c>
      <c r="AJ10" s="1">
        <f t="shared" si="33"/>
        <v>1699.9668276187188</v>
      </c>
      <c r="AK10" s="1">
        <f t="shared" si="34"/>
        <v>537.18255238869142</v>
      </c>
      <c r="AL10" s="10">
        <f t="shared" si="18"/>
        <v>5.9665027835605819</v>
      </c>
      <c r="AM10" s="10">
        <f t="shared" si="19"/>
        <v>0.72286952314542974</v>
      </c>
      <c r="AN10" s="10">
        <f t="shared" si="20"/>
        <v>0.31072040181239485</v>
      </c>
      <c r="AO10" s="7">
        <f t="shared" si="35"/>
        <v>2.0621120954280148E-2</v>
      </c>
      <c r="AP10" s="7">
        <f t="shared" si="21"/>
        <v>2.5977173653231045E-2</v>
      </c>
      <c r="AQ10" s="7">
        <f t="shared" si="22"/>
        <v>2.3564574154817608E-2</v>
      </c>
      <c r="AR10" s="1">
        <f t="shared" si="36"/>
        <v>8553.7876507887431</v>
      </c>
      <c r="AS10" s="1">
        <f t="shared" si="37"/>
        <v>976.61702321789789</v>
      </c>
      <c r="AT10" s="1">
        <f t="shared" si="38"/>
        <v>312.01186130975947</v>
      </c>
      <c r="AU10" s="1">
        <f t="shared" si="39"/>
        <v>1710.7575301577488</v>
      </c>
      <c r="AV10" s="1">
        <f t="shared" si="40"/>
        <v>195.32340464357958</v>
      </c>
      <c r="AW10" s="1">
        <f t="shared" si="41"/>
        <v>62.402372261951896</v>
      </c>
      <c r="AX10">
        <v>0</v>
      </c>
      <c r="AY10">
        <v>0</v>
      </c>
      <c r="AZ10">
        <v>0</v>
      </c>
      <c r="BA10">
        <f t="shared" si="5"/>
        <v>0</v>
      </c>
      <c r="BB10">
        <f t="shared" si="23"/>
        <v>0</v>
      </c>
      <c r="BC10">
        <f t="shared" si="6"/>
        <v>0</v>
      </c>
      <c r="BD10">
        <f t="shared" si="7"/>
        <v>0</v>
      </c>
      <c r="BE10">
        <f t="shared" si="8"/>
        <v>0</v>
      </c>
      <c r="BF10">
        <f t="shared" si="9"/>
        <v>0</v>
      </c>
      <c r="BG10">
        <f t="shared" si="10"/>
        <v>0</v>
      </c>
      <c r="BH10">
        <f t="shared" si="24"/>
        <v>0</v>
      </c>
      <c r="BI10">
        <f t="shared" si="25"/>
        <v>0</v>
      </c>
      <c r="BJ10">
        <f t="shared" si="26"/>
        <v>0</v>
      </c>
      <c r="BK10" s="7">
        <f t="shared" si="27"/>
        <v>7.5046453543986508E-2</v>
      </c>
      <c r="BL10" s="13"/>
      <c r="BM10" s="13"/>
      <c r="BN10" s="8">
        <f>BN$3*temperature!$I120+BN$4*temperature!$I120^2+BN$5*temperature!$I120^6</f>
        <v>1.3364090510427704</v>
      </c>
      <c r="BO10" s="8">
        <f>BO$3*temperature!$I120+BO$4*temperature!$I120^2+BO$5*temperature!$I120^6</f>
        <v>0.79352384445024415</v>
      </c>
      <c r="BP10" s="8">
        <f>BP$3*temperature!$I120+BP$4*temperature!$I120^2+BP$5*temperature!$I120^6</f>
        <v>0.41475124358394444</v>
      </c>
      <c r="BQ10" s="8">
        <f>BQ$3*temperature!$M120+BQ$4*temperature!$M120^2+BQ$5*temperature!$M120^6</f>
        <v>0</v>
      </c>
      <c r="BR10" s="8">
        <f>BR$3*temperature!$M120+BR$4*temperature!$M120^2+BR$5*temperature!$M120^6</f>
        <v>0</v>
      </c>
      <c r="BS10" s="8">
        <f>BS$3*temperature!$M120+BS$4*temperature!$M120^2+BS$5*temperature!$M120^6</f>
        <v>0</v>
      </c>
      <c r="BT10" s="14"/>
      <c r="BU10" s="14"/>
      <c r="BV10" s="14"/>
      <c r="BW10" s="14"/>
      <c r="BX10" s="14"/>
      <c r="BY10" s="14"/>
    </row>
    <row r="11" spans="1:77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8"/>
        <v>1.0843849345893997E-2</v>
      </c>
      <c r="F11" s="7">
        <f t="shared" si="11"/>
        <v>2.3218792043280922E-2</v>
      </c>
      <c r="G11" s="7">
        <f t="shared" si="12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3"/>
        <v>12399.656778314171</v>
      </c>
      <c r="L11" s="1">
        <f t="shared" si="1"/>
        <v>830.23461070803955</v>
      </c>
      <c r="M11" s="1">
        <f t="shared" si="2"/>
        <v>291.52074910797808</v>
      </c>
      <c r="N11" s="7">
        <f t="shared" si="29"/>
        <v>4.4553182315254292E-2</v>
      </c>
      <c r="O11" s="7">
        <f t="shared" si="14"/>
        <v>6.5363156890022589E-2</v>
      </c>
      <c r="P11" s="7">
        <f t="shared" si="15"/>
        <v>7.1084306753329551E-2</v>
      </c>
      <c r="Q11" s="1">
        <v>2371.6535028912936</v>
      </c>
      <c r="R11" s="1"/>
      <c r="S11" s="1"/>
      <c r="T11" s="1">
        <f t="shared" si="16"/>
        <v>238.88727562627687</v>
      </c>
      <c r="U11" s="1"/>
      <c r="V11" s="1"/>
      <c r="W11" s="7">
        <f t="shared" si="30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7"/>
        <v>2.697524745164531</v>
      </c>
      <c r="AD11" s="8"/>
      <c r="AE11" s="8"/>
      <c r="AF11" s="7">
        <f t="shared" si="31"/>
        <v>-3.4801996623438303E-2</v>
      </c>
      <c r="AG11" s="7"/>
      <c r="AH11" s="7"/>
      <c r="AI11" s="1">
        <f t="shared" si="32"/>
        <v>15558.457848600259</v>
      </c>
      <c r="AJ11" s="1">
        <f t="shared" si="33"/>
        <v>1725.2935495004265</v>
      </c>
      <c r="AK11" s="1">
        <f t="shared" si="34"/>
        <v>545.86666941177418</v>
      </c>
      <c r="AL11" s="10">
        <f t="shared" si="18"/>
        <v>6.0895387591344337</v>
      </c>
      <c r="AM11" s="10">
        <f t="shared" si="19"/>
        <v>0.74164763027680691</v>
      </c>
      <c r="AN11" s="10">
        <f t="shared" si="20"/>
        <v>0.31804239576231774</v>
      </c>
      <c r="AO11" s="7">
        <f t="shared" si="35"/>
        <v>2.0621120954280148E-2</v>
      </c>
      <c r="AP11" s="7">
        <f t="shared" si="21"/>
        <v>2.5977173653231045E-2</v>
      </c>
      <c r="AQ11" s="7">
        <f t="shared" si="22"/>
        <v>2.3564574154817608E-2</v>
      </c>
      <c r="AR11" s="1">
        <f t="shared" si="36"/>
        <v>8825.4438169729783</v>
      </c>
      <c r="AS11" s="1">
        <f t="shared" si="37"/>
        <v>1023.5788535981193</v>
      </c>
      <c r="AT11" s="1">
        <f t="shared" si="38"/>
        <v>326.75739099029039</v>
      </c>
      <c r="AU11" s="1">
        <f t="shared" si="39"/>
        <v>1765.0887633945958</v>
      </c>
      <c r="AV11" s="1">
        <f t="shared" si="40"/>
        <v>204.71577071962386</v>
      </c>
      <c r="AW11" s="1">
        <f t="shared" si="41"/>
        <v>65.351478198058075</v>
      </c>
      <c r="AX11">
        <v>0</v>
      </c>
      <c r="AY11">
        <v>0</v>
      </c>
      <c r="AZ11">
        <v>0</v>
      </c>
      <c r="BA11">
        <f t="shared" si="5"/>
        <v>0</v>
      </c>
      <c r="BB11">
        <f t="shared" si="23"/>
        <v>0</v>
      </c>
      <c r="BC11">
        <f t="shared" si="6"/>
        <v>0</v>
      </c>
      <c r="BD11">
        <f t="shared" si="7"/>
        <v>0</v>
      </c>
      <c r="BE11">
        <f t="shared" si="8"/>
        <v>0</v>
      </c>
      <c r="BF11">
        <f t="shared" si="9"/>
        <v>0</v>
      </c>
      <c r="BG11">
        <f t="shared" si="10"/>
        <v>0</v>
      </c>
      <c r="BH11">
        <f t="shared" si="24"/>
        <v>0</v>
      </c>
      <c r="BI11">
        <f t="shared" si="25"/>
        <v>0</v>
      </c>
      <c r="BJ11">
        <f t="shared" si="26"/>
        <v>0</v>
      </c>
      <c r="BK11" s="7">
        <f t="shared" si="27"/>
        <v>6.8693189053533804E-2</v>
      </c>
      <c r="BL11" s="13"/>
      <c r="BM11" s="13"/>
      <c r="BN11" s="8">
        <f>BN$3*temperature!$I121+BN$4*temperature!$I121^2+BN$5*temperature!$I121^6</f>
        <v>1.3700075268206302</v>
      </c>
      <c r="BO11" s="8">
        <f>BO$3*temperature!$I121+BO$4*temperature!$I121^2+BO$5*temperature!$I121^6</f>
        <v>0.81285284958377091</v>
      </c>
      <c r="BP11" s="8">
        <f>BP$3*temperature!$I121+BP$4*temperature!$I121^2+BP$5*temperature!$I121^6</f>
        <v>0.42416666028709138</v>
      </c>
      <c r="BQ11" s="8">
        <f>BQ$3*temperature!$M121+BQ$4*temperature!$M121^2+BQ$5*temperature!$M121^6</f>
        <v>0</v>
      </c>
      <c r="BR11" s="8">
        <f>BR$3*temperature!$M121+BR$4*temperature!$M121^2+BR$5*temperature!$M121^6</f>
        <v>0</v>
      </c>
      <c r="BS11" s="8">
        <f>BS$3*temperature!$M121+BS$4*temperature!$M121^2+BS$5*temperature!$M121^6</f>
        <v>0</v>
      </c>
      <c r="BT11" s="14"/>
      <c r="BU11" s="14"/>
      <c r="BV11" s="14"/>
      <c r="BW11" s="14"/>
      <c r="BX11" s="14"/>
      <c r="BY11" s="14"/>
    </row>
    <row r="12" spans="1:77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8"/>
        <v>9.8726777694839729E-3</v>
      </c>
      <c r="F12" s="7">
        <f t="shared" si="11"/>
        <v>2.472733384280823E-2</v>
      </c>
      <c r="G12" s="7">
        <f t="shared" si="12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3"/>
        <v>12996.075816765251</v>
      </c>
      <c r="L12" s="1">
        <f t="shared" si="1"/>
        <v>854.85668859617681</v>
      </c>
      <c r="M12" s="1">
        <f t="shared" si="2"/>
        <v>291.12409350119117</v>
      </c>
      <c r="N12" s="7">
        <f t="shared" si="29"/>
        <v>4.8099640910558072E-2</v>
      </c>
      <c r="O12" s="7">
        <f t="shared" si="14"/>
        <v>2.9656771195239795E-2</v>
      </c>
      <c r="P12" s="7">
        <f t="shared" si="15"/>
        <v>-1.3606427947260302E-3</v>
      </c>
      <c r="Q12" s="1">
        <v>2485.4318011903943</v>
      </c>
      <c r="R12" s="1"/>
      <c r="S12" s="1"/>
      <c r="T12" s="1">
        <f t="shared" si="16"/>
        <v>236.5235749850483</v>
      </c>
      <c r="U12" s="1"/>
      <c r="V12" s="1"/>
      <c r="W12" s="7">
        <f t="shared" si="30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7"/>
        <v>2.6878367624889457</v>
      </c>
      <c r="AD12" s="8"/>
      <c r="AE12" s="8"/>
      <c r="AF12" s="7">
        <f t="shared" si="31"/>
        <v>-3.5914342187042259E-3</v>
      </c>
      <c r="AG12" s="7"/>
      <c r="AH12" s="7"/>
      <c r="AI12" s="1">
        <f t="shared" si="32"/>
        <v>15767.700827134828</v>
      </c>
      <c r="AJ12" s="1">
        <f t="shared" si="33"/>
        <v>1757.4799652700076</v>
      </c>
      <c r="AK12" s="1">
        <f t="shared" si="34"/>
        <v>556.63148066865483</v>
      </c>
      <c r="AL12" s="10">
        <f t="shared" si="18"/>
        <v>6.2151118744423215</v>
      </c>
      <c r="AM12" s="10">
        <f t="shared" si="19"/>
        <v>0.76091353955801477</v>
      </c>
      <c r="AN12" s="10">
        <f t="shared" si="20"/>
        <v>0.32553692938163475</v>
      </c>
      <c r="AO12" s="7">
        <f t="shared" si="35"/>
        <v>2.0621120954280148E-2</v>
      </c>
      <c r="AP12" s="7">
        <f t="shared" si="21"/>
        <v>2.5977173653231045E-2</v>
      </c>
      <c r="AQ12" s="7">
        <f t="shared" si="22"/>
        <v>2.3564574154817608E-2</v>
      </c>
      <c r="AR12" s="1">
        <f t="shared" si="36"/>
        <v>9102.7951347293456</v>
      </c>
      <c r="AS12" s="1">
        <f t="shared" si="37"/>
        <v>1074.8581088250889</v>
      </c>
      <c r="AT12" s="1">
        <f t="shared" si="38"/>
        <v>342.49754863160757</v>
      </c>
      <c r="AU12" s="1">
        <f t="shared" si="39"/>
        <v>1820.5590269458692</v>
      </c>
      <c r="AV12" s="1">
        <f t="shared" si="40"/>
        <v>214.9716217650178</v>
      </c>
      <c r="AW12" s="1">
        <f t="shared" si="41"/>
        <v>68.49950972632152</v>
      </c>
      <c r="AX12">
        <v>0</v>
      </c>
      <c r="AY12">
        <v>0</v>
      </c>
      <c r="AZ12">
        <v>0</v>
      </c>
      <c r="BA12">
        <f t="shared" si="5"/>
        <v>0</v>
      </c>
      <c r="BB12">
        <f t="shared" si="23"/>
        <v>0</v>
      </c>
      <c r="BC12">
        <f t="shared" si="6"/>
        <v>0</v>
      </c>
      <c r="BD12">
        <f t="shared" si="7"/>
        <v>0</v>
      </c>
      <c r="BE12">
        <f t="shared" si="8"/>
        <v>0</v>
      </c>
      <c r="BF12">
        <f t="shared" si="9"/>
        <v>0</v>
      </c>
      <c r="BG12">
        <f t="shared" si="10"/>
        <v>0</v>
      </c>
      <c r="BH12">
        <f t="shared" si="24"/>
        <v>0</v>
      </c>
      <c r="BI12">
        <f t="shared" si="25"/>
        <v>0</v>
      </c>
      <c r="BJ12">
        <f t="shared" si="26"/>
        <v>0</v>
      </c>
      <c r="BK12" s="7">
        <f t="shared" si="27"/>
        <v>6.5035237962948605E-2</v>
      </c>
      <c r="BL12" s="13"/>
      <c r="BM12" s="13"/>
      <c r="BN12" s="8">
        <f>BN$3*temperature!$I122+BN$4*temperature!$I122^2+BN$5*temperature!$I122^6</f>
        <v>1.4046478712678423</v>
      </c>
      <c r="BO12" s="8">
        <f>BO$3*temperature!$I122+BO$4*temperature!$I122^2+BO$5*temperature!$I122^6</f>
        <v>0.83274038984190102</v>
      </c>
      <c r="BP12" s="8">
        <f>BP$3*temperature!$I122+BP$4*temperature!$I122^2+BP$5*temperature!$I122^6</f>
        <v>0.43380747984620571</v>
      </c>
      <c r="BQ12" s="8">
        <f>BQ$3*temperature!$M122+BQ$4*temperature!$M122^2+BQ$5*temperature!$M122^6</f>
        <v>0</v>
      </c>
      <c r="BR12" s="8">
        <f>BR$3*temperature!$M122+BR$4*temperature!$M122^2+BR$5*temperature!$M122^6</f>
        <v>0</v>
      </c>
      <c r="BS12" s="8">
        <f>BS$3*temperature!$M122+BS$4*temperature!$M122^2+BS$5*temperature!$M122^6</f>
        <v>0</v>
      </c>
      <c r="BT12" s="14"/>
      <c r="BU12" s="14"/>
      <c r="BV12" s="14"/>
      <c r="BW12" s="14"/>
      <c r="BX12" s="14"/>
      <c r="BY12" s="14"/>
    </row>
    <row r="13" spans="1:77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8"/>
        <v>9.0378292223478596E-3</v>
      </c>
      <c r="F13" s="7">
        <f t="shared" si="11"/>
        <v>2.3427753268803642E-2</v>
      </c>
      <c r="G13" s="7">
        <f t="shared" si="12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3"/>
        <v>13450.202697696455</v>
      </c>
      <c r="L13" s="1">
        <f t="shared" si="1"/>
        <v>867.65435758493743</v>
      </c>
      <c r="M13" s="1">
        <f t="shared" si="2"/>
        <v>297.73298924832733</v>
      </c>
      <c r="N13" s="7">
        <f t="shared" si="29"/>
        <v>3.4943385013603168E-2</v>
      </c>
      <c r="O13" s="7">
        <f t="shared" si="14"/>
        <v>1.4970543202716957E-2</v>
      </c>
      <c r="P13" s="7">
        <f t="shared" si="15"/>
        <v>2.2701301248050587E-2</v>
      </c>
      <c r="Q13" s="1">
        <v>2609.7598050683955</v>
      </c>
      <c r="R13" s="1"/>
      <c r="S13" s="1"/>
      <c r="T13" s="1">
        <f t="shared" si="16"/>
        <v>237.82038632290613</v>
      </c>
      <c r="U13" s="1"/>
      <c r="V13" s="1"/>
      <c r="W13" s="7">
        <f t="shared" si="30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7"/>
        <v>2.6711978739811997</v>
      </c>
      <c r="AD13" s="8"/>
      <c r="AE13" s="8"/>
      <c r="AF13" s="7">
        <f t="shared" si="31"/>
        <v>-6.1904386233404551E-3</v>
      </c>
      <c r="AG13" s="7"/>
      <c r="AH13" s="7"/>
      <c r="AI13" s="1">
        <f t="shared" si="32"/>
        <v>16011.489771367214</v>
      </c>
      <c r="AJ13" s="1">
        <f t="shared" si="33"/>
        <v>1796.7035905080247</v>
      </c>
      <c r="AK13" s="1">
        <f t="shared" si="34"/>
        <v>569.46784232811092</v>
      </c>
      <c r="AL13" s="10">
        <f t="shared" si="18"/>
        <v>6.3432744481495797</v>
      </c>
      <c r="AM13" s="10">
        <f t="shared" si="19"/>
        <v>0.78067992271020803</v>
      </c>
      <c r="AN13" s="10">
        <f t="shared" si="20"/>
        <v>0.33320806849417989</v>
      </c>
      <c r="AO13" s="7">
        <f t="shared" si="35"/>
        <v>2.0621120954280148E-2</v>
      </c>
      <c r="AP13" s="7">
        <f t="shared" si="21"/>
        <v>2.5977173653231045E-2</v>
      </c>
      <c r="AQ13" s="7">
        <f t="shared" si="22"/>
        <v>2.3564574154817608E-2</v>
      </c>
      <c r="AR13" s="1">
        <f t="shared" si="36"/>
        <v>9386.3761279839782</v>
      </c>
      <c r="AS13" s="1">
        <f t="shared" si="37"/>
        <v>1128.3706942022791</v>
      </c>
      <c r="AT13" s="1">
        <f t="shared" si="38"/>
        <v>359.2685772943359</v>
      </c>
      <c r="AU13" s="1">
        <f t="shared" si="39"/>
        <v>1877.2752255967957</v>
      </c>
      <c r="AV13" s="1">
        <f t="shared" si="40"/>
        <v>225.67413884045584</v>
      </c>
      <c r="AW13" s="1">
        <f t="shared" si="41"/>
        <v>71.853715458867185</v>
      </c>
      <c r="AX13">
        <v>0</v>
      </c>
      <c r="AY13">
        <v>0</v>
      </c>
      <c r="AZ13">
        <v>0</v>
      </c>
      <c r="BA13">
        <f t="shared" si="5"/>
        <v>0</v>
      </c>
      <c r="BB13">
        <f t="shared" si="23"/>
        <v>0</v>
      </c>
      <c r="BC13">
        <f t="shared" si="6"/>
        <v>0</v>
      </c>
      <c r="BD13">
        <f t="shared" si="7"/>
        <v>0</v>
      </c>
      <c r="BE13">
        <f t="shared" si="8"/>
        <v>0</v>
      </c>
      <c r="BF13">
        <f t="shared" si="9"/>
        <v>0</v>
      </c>
      <c r="BG13">
        <f t="shared" si="10"/>
        <v>0</v>
      </c>
      <c r="BH13">
        <f t="shared" si="24"/>
        <v>0</v>
      </c>
      <c r="BI13">
        <f t="shared" si="25"/>
        <v>0</v>
      </c>
      <c r="BJ13">
        <f t="shared" si="26"/>
        <v>0</v>
      </c>
      <c r="BK13" s="7">
        <f t="shared" si="27"/>
        <v>5.2772381868527701E-2</v>
      </c>
      <c r="BL13" s="13"/>
      <c r="BM13" s="13"/>
      <c r="BN13" s="8">
        <f>BN$3*temperature!$I123+BN$4*temperature!$I123^2+BN$5*temperature!$I123^6</f>
        <v>1.4403824276277617</v>
      </c>
      <c r="BO13" s="8">
        <f>BO$3*temperature!$I123+BO$4*temperature!$I123^2+BO$5*temperature!$I123^6</f>
        <v>0.85321170865615525</v>
      </c>
      <c r="BP13" s="8">
        <f>BP$3*temperature!$I123+BP$4*temperature!$I123^2+BP$5*temperature!$I123^6</f>
        <v>0.44368043537613655</v>
      </c>
      <c r="BQ13" s="8">
        <f>BQ$3*temperature!$M123+BQ$4*temperature!$M123^2+BQ$5*temperature!$M123^6</f>
        <v>0</v>
      </c>
      <c r="BR13" s="8">
        <f>BR$3*temperature!$M123+BR$4*temperature!$M123^2+BR$5*temperature!$M123^6</f>
        <v>0</v>
      </c>
      <c r="BS13" s="8">
        <f>BS$3*temperature!$M123+BS$4*temperature!$M123^2+BS$5*temperature!$M123^6</f>
        <v>0</v>
      </c>
      <c r="BT13" s="14"/>
      <c r="BU13" s="14"/>
      <c r="BV13" s="14"/>
      <c r="BW13" s="14"/>
      <c r="BX13" s="14"/>
      <c r="BY13" s="14"/>
    </row>
    <row r="14" spans="1:77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8"/>
        <v>8.2734628686111922E-3</v>
      </c>
      <c r="F14" s="7">
        <f t="shared" si="11"/>
        <v>2.3486244164987902E-2</v>
      </c>
      <c r="G14" s="7">
        <f t="shared" si="12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3"/>
        <v>14147.198057643967</v>
      </c>
      <c r="L14" s="1">
        <f t="shared" si="1"/>
        <v>928.89338556550786</v>
      </c>
      <c r="M14" s="1">
        <f t="shared" si="2"/>
        <v>306.35141038049125</v>
      </c>
      <c r="N14" s="7">
        <f t="shared" si="29"/>
        <v>5.1820435395139697E-2</v>
      </c>
      <c r="O14" s="7">
        <f t="shared" si="14"/>
        <v>7.0579980893573202E-2</v>
      </c>
      <c r="P14" s="7">
        <f t="shared" si="15"/>
        <v>2.8946812894071527E-2</v>
      </c>
      <c r="Q14" s="1">
        <v>2771.6413588603582</v>
      </c>
      <c r="R14" s="1"/>
      <c r="S14" s="1"/>
      <c r="T14" s="1">
        <f t="shared" si="16"/>
        <v>238.15825215926691</v>
      </c>
      <c r="U14" s="1"/>
      <c r="V14" s="1"/>
      <c r="W14" s="7">
        <f t="shared" si="30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7"/>
        <v>2.6506134106401222</v>
      </c>
      <c r="AD14" s="8"/>
      <c r="AE14" s="8"/>
      <c r="AF14" s="7">
        <f t="shared" si="31"/>
        <v>-7.7060795613759225E-3</v>
      </c>
      <c r="AG14" s="7"/>
      <c r="AH14" s="7"/>
      <c r="AI14" s="1">
        <f t="shared" si="32"/>
        <v>16287.616019827288</v>
      </c>
      <c r="AJ14" s="1">
        <f t="shared" si="33"/>
        <v>1842.7073702976782</v>
      </c>
      <c r="AK14" s="1">
        <f t="shared" si="34"/>
        <v>584.37477355416706</v>
      </c>
      <c r="AL14" s="10">
        <f t="shared" si="18"/>
        <v>6.4740798777910671</v>
      </c>
      <c r="AM14" s="10">
        <f t="shared" si="19"/>
        <v>0.80095978063004214</v>
      </c>
      <c r="AN14" s="10">
        <f t="shared" si="20"/>
        <v>0.34105997473319455</v>
      </c>
      <c r="AO14" s="7">
        <f t="shared" si="35"/>
        <v>2.0621120954280148E-2</v>
      </c>
      <c r="AP14" s="7">
        <f t="shared" si="21"/>
        <v>2.5977173653231045E-2</v>
      </c>
      <c r="AQ14" s="7">
        <f t="shared" si="22"/>
        <v>2.3564574154817608E-2</v>
      </c>
      <c r="AR14" s="1">
        <f t="shared" si="36"/>
        <v>9676.3224057587577</v>
      </c>
      <c r="AS14" s="1">
        <f t="shared" si="37"/>
        <v>1185.3622500003498</v>
      </c>
      <c r="AT14" s="1">
        <f t="shared" si="38"/>
        <v>377.08070893414532</v>
      </c>
      <c r="AU14" s="1">
        <f t="shared" si="39"/>
        <v>1935.2644811517516</v>
      </c>
      <c r="AV14" s="1">
        <f t="shared" si="40"/>
        <v>237.07245000006998</v>
      </c>
      <c r="AW14" s="1">
        <f t="shared" si="41"/>
        <v>75.416141786829073</v>
      </c>
      <c r="AX14">
        <v>0</v>
      </c>
      <c r="AY14">
        <v>0</v>
      </c>
      <c r="AZ14">
        <v>0</v>
      </c>
      <c r="BA14">
        <f t="shared" si="5"/>
        <v>0</v>
      </c>
      <c r="BB14">
        <f t="shared" si="23"/>
        <v>0</v>
      </c>
      <c r="BC14">
        <f t="shared" si="6"/>
        <v>0</v>
      </c>
      <c r="BD14">
        <f t="shared" si="7"/>
        <v>0</v>
      </c>
      <c r="BE14">
        <f t="shared" si="8"/>
        <v>0</v>
      </c>
      <c r="BF14">
        <f t="shared" si="9"/>
        <v>0</v>
      </c>
      <c r="BG14">
        <f t="shared" si="10"/>
        <v>0</v>
      </c>
      <c r="BH14">
        <f t="shared" si="24"/>
        <v>0</v>
      </c>
      <c r="BI14">
        <f t="shared" si="25"/>
        <v>0</v>
      </c>
      <c r="BJ14">
        <f t="shared" si="26"/>
        <v>0</v>
      </c>
      <c r="BK14" s="7">
        <f t="shared" si="27"/>
        <v>7.2294549261994828E-2</v>
      </c>
      <c r="BL14" s="13"/>
      <c r="BM14" s="13"/>
      <c r="BN14" s="8">
        <f>BN$3*temperature!$I124+BN$4*temperature!$I124^2+BN$5*temperature!$I124^6</f>
        <v>1.4771943825530993</v>
      </c>
      <c r="BO14" s="8">
        <f>BO$3*temperature!$I124+BO$4*temperature!$I124^2+BO$5*temperature!$I124^6</f>
        <v>0.87425195968384428</v>
      </c>
      <c r="BP14" s="8">
        <f>BP$3*temperature!$I124+BP$4*temperature!$I124^2+BP$5*temperature!$I124^6</f>
        <v>0.45377238394987207</v>
      </c>
      <c r="BQ14" s="8">
        <f>BQ$3*temperature!$M124+BQ$4*temperature!$M124^2+BQ$5*temperature!$M124^6</f>
        <v>0</v>
      </c>
      <c r="BR14" s="8">
        <f>BR$3*temperature!$M124+BR$4*temperature!$M124^2+BR$5*temperature!$M124^6</f>
        <v>0</v>
      </c>
      <c r="BS14" s="8">
        <f>BS$3*temperature!$M124+BS$4*temperature!$M124^2+BS$5*temperature!$M124^6</f>
        <v>0</v>
      </c>
      <c r="BT14" s="14"/>
      <c r="BU14" s="14"/>
      <c r="BV14" s="14"/>
      <c r="BW14" s="14"/>
      <c r="BX14" s="14"/>
      <c r="BY14" s="14"/>
    </row>
    <row r="15" spans="1:77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8"/>
        <v>1.0355828525681954E-2</v>
      </c>
      <c r="F15" s="7">
        <f t="shared" si="11"/>
        <v>2.4178628693027893E-2</v>
      </c>
      <c r="G15" s="7">
        <f t="shared" si="12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3"/>
        <v>14860.457675322026</v>
      </c>
      <c r="L15" s="1">
        <f t="shared" si="1"/>
        <v>960.92249773698404</v>
      </c>
      <c r="M15" s="1">
        <f t="shared" si="2"/>
        <v>318.45456157543998</v>
      </c>
      <c r="N15" s="7">
        <f t="shared" si="29"/>
        <v>5.041702355277855E-2</v>
      </c>
      <c r="O15" s="7">
        <f t="shared" si="14"/>
        <v>3.4480934700570565E-2</v>
      </c>
      <c r="P15" s="7">
        <f t="shared" si="15"/>
        <v>3.9507411374135604E-2</v>
      </c>
      <c r="Q15" s="1">
        <v>2952.370692419564</v>
      </c>
      <c r="R15" s="1"/>
      <c r="S15" s="1"/>
      <c r="T15" s="1">
        <f t="shared" si="16"/>
        <v>239.03603915056789</v>
      </c>
      <c r="U15" s="1"/>
      <c r="V15" s="1"/>
      <c r="W15" s="7">
        <f t="shared" si="30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7"/>
        <v>2.6411173167387387</v>
      </c>
      <c r="AD15" s="8"/>
      <c r="AE15" s="8"/>
      <c r="AF15" s="7">
        <f t="shared" si="31"/>
        <v>-3.5826023754592651E-3</v>
      </c>
      <c r="AG15" s="7"/>
      <c r="AH15" s="7"/>
      <c r="AI15" s="1">
        <f t="shared" si="32"/>
        <v>16594.118898996312</v>
      </c>
      <c r="AJ15" s="1">
        <f t="shared" si="33"/>
        <v>1895.5090832679803</v>
      </c>
      <c r="AK15" s="1">
        <f t="shared" si="34"/>
        <v>601.35343798557938</v>
      </c>
      <c r="AL15" s="10">
        <f t="shared" si="18"/>
        <v>6.6075826620186682</v>
      </c>
      <c r="AM15" s="10">
        <f t="shared" si="19"/>
        <v>0.82176645194072262</v>
      </c>
      <c r="AN15" s="10">
        <f t="shared" si="20"/>
        <v>0.34909690779903513</v>
      </c>
      <c r="AO15" s="7">
        <f t="shared" si="35"/>
        <v>2.0621120954280148E-2</v>
      </c>
      <c r="AP15" s="7">
        <f t="shared" si="21"/>
        <v>2.5977173653231045E-2</v>
      </c>
      <c r="AQ15" s="7">
        <f t="shared" si="22"/>
        <v>2.3564574154817608E-2</v>
      </c>
      <c r="AR15" s="1">
        <f t="shared" si="36"/>
        <v>9994.7905533313224</v>
      </c>
      <c r="AS15" s="1">
        <f t="shared" si="37"/>
        <v>1246.6463148570547</v>
      </c>
      <c r="AT15" s="1">
        <f t="shared" si="38"/>
        <v>395.93208496619508</v>
      </c>
      <c r="AU15" s="1">
        <f t="shared" si="39"/>
        <v>1998.9581106662645</v>
      </c>
      <c r="AV15" s="1">
        <f t="shared" si="40"/>
        <v>249.32926297141094</v>
      </c>
      <c r="AW15" s="1">
        <f t="shared" si="41"/>
        <v>79.186416993239021</v>
      </c>
      <c r="AX15">
        <v>0</v>
      </c>
      <c r="AY15">
        <v>0</v>
      </c>
      <c r="AZ15">
        <v>0</v>
      </c>
      <c r="BA15">
        <f t="shared" si="5"/>
        <v>0</v>
      </c>
      <c r="BB15">
        <f t="shared" si="23"/>
        <v>0</v>
      </c>
      <c r="BC15">
        <f t="shared" si="6"/>
        <v>0</v>
      </c>
      <c r="BD15">
        <f t="shared" si="7"/>
        <v>0</v>
      </c>
      <c r="BE15">
        <f t="shared" si="8"/>
        <v>0</v>
      </c>
      <c r="BF15">
        <f t="shared" si="9"/>
        <v>0</v>
      </c>
      <c r="BG15">
        <f t="shared" si="10"/>
        <v>0</v>
      </c>
      <c r="BH15">
        <f t="shared" si="24"/>
        <v>0</v>
      </c>
      <c r="BI15">
        <f t="shared" si="25"/>
        <v>0</v>
      </c>
      <c r="BJ15">
        <f t="shared" si="26"/>
        <v>0</v>
      </c>
      <c r="BK15" s="7">
        <f t="shared" si="27"/>
        <v>6.9156537978306759E-2</v>
      </c>
      <c r="BL15" s="13"/>
      <c r="BM15" s="13"/>
      <c r="BN15" s="8">
        <f>BN$3*temperature!$I125+BN$4*temperature!$I125^2+BN$5*temperature!$I125^6</f>
        <v>1.5151392004004016</v>
      </c>
      <c r="BO15" s="8">
        <f>BO$3*temperature!$I125+BO$4*temperature!$I125^2+BO$5*temperature!$I125^6</f>
        <v>0.89588717346396418</v>
      </c>
      <c r="BP15" s="8">
        <f>BP$3*temperature!$I125+BP$4*temperature!$I125^2+BP$5*temperature!$I125^6</f>
        <v>0.46408928991926757</v>
      </c>
      <c r="BQ15" s="8">
        <f>BQ$3*temperature!$M125+BQ$4*temperature!$M125^2+BQ$5*temperature!$M125^6</f>
        <v>0</v>
      </c>
      <c r="BR15" s="8">
        <f>BR$3*temperature!$M125+BR$4*temperature!$M125^2+BR$5*temperature!$M125^6</f>
        <v>0</v>
      </c>
      <c r="BS15" s="8">
        <f>BS$3*temperature!$M125+BS$4*temperature!$M125^2+BS$5*temperature!$M125^6</f>
        <v>0</v>
      </c>
      <c r="BT15" s="14"/>
      <c r="BU15" s="14"/>
      <c r="BV15" s="14"/>
      <c r="BW15" s="14"/>
      <c r="BX15" s="14"/>
      <c r="BY15" s="14"/>
    </row>
    <row r="16" spans="1:77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8"/>
        <v>9.0723766240810022E-3</v>
      </c>
      <c r="F16" s="7">
        <f t="shared" si="11"/>
        <v>2.4041911671104588E-2</v>
      </c>
      <c r="G16" s="7">
        <f t="shared" si="12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3"/>
        <v>15268.913327934199</v>
      </c>
      <c r="L16" s="1">
        <f t="shared" si="1"/>
        <v>1020.2942153499797</v>
      </c>
      <c r="M16" s="1">
        <f t="shared" si="2"/>
        <v>332.42707462745153</v>
      </c>
      <c r="N16" s="7">
        <f t="shared" si="29"/>
        <v>2.7486074893270152E-2</v>
      </c>
      <c r="O16" s="7">
        <f t="shared" si="14"/>
        <v>6.1786166681307542E-2</v>
      </c>
      <c r="P16" s="7">
        <f t="shared" si="15"/>
        <v>4.3876002224265687E-2</v>
      </c>
      <c r="Q16" s="1">
        <v>3224.0732506673107</v>
      </c>
      <c r="R16" s="1"/>
      <c r="S16" s="1"/>
      <c r="T16" s="1">
        <f t="shared" si="16"/>
        <v>251.76719217015059</v>
      </c>
      <c r="U16" s="1"/>
      <c r="V16" s="1"/>
      <c r="W16" s="7">
        <f t="shared" si="30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7"/>
        <v>2.6237360585832352</v>
      </c>
      <c r="AD16" s="8"/>
      <c r="AE16" s="8"/>
      <c r="AF16" s="7">
        <f t="shared" si="31"/>
        <v>-6.5810246464045319E-3</v>
      </c>
      <c r="AG16" s="7"/>
      <c r="AH16" s="7"/>
      <c r="AI16" s="1">
        <f t="shared" si="32"/>
        <v>16933.665119762947</v>
      </c>
      <c r="AJ16" s="1">
        <f t="shared" si="33"/>
        <v>1955.2874379125933</v>
      </c>
      <c r="AK16" s="1">
        <f t="shared" si="34"/>
        <v>620.40451118026056</v>
      </c>
      <c r="AL16" s="10">
        <f t="shared" si="18"/>
        <v>6.7438384233075599</v>
      </c>
      <c r="AM16" s="10">
        <f t="shared" si="19"/>
        <v>0.84311362176518634</v>
      </c>
      <c r="AN16" s="10">
        <f t="shared" si="20"/>
        <v>0.35732322777008302</v>
      </c>
      <c r="AO16" s="7">
        <f t="shared" si="35"/>
        <v>2.0621120954280148E-2</v>
      </c>
      <c r="AP16" s="7">
        <f t="shared" si="21"/>
        <v>2.5977173653231045E-2</v>
      </c>
      <c r="AQ16" s="7">
        <f t="shared" si="22"/>
        <v>2.3564574154817608E-2</v>
      </c>
      <c r="AR16" s="1">
        <f t="shared" si="36"/>
        <v>10316.573033869898</v>
      </c>
      <c r="AS16" s="1">
        <f t="shared" si="37"/>
        <v>1311.6926635051279</v>
      </c>
      <c r="AT16" s="1">
        <f t="shared" si="38"/>
        <v>415.83491446550767</v>
      </c>
      <c r="AU16" s="1">
        <f t="shared" si="39"/>
        <v>2063.3146067739794</v>
      </c>
      <c r="AV16" s="1">
        <f t="shared" si="40"/>
        <v>262.3385327010256</v>
      </c>
      <c r="AW16" s="1">
        <f t="shared" si="41"/>
        <v>83.166982893101533</v>
      </c>
      <c r="AX16">
        <v>0</v>
      </c>
      <c r="AY16">
        <v>0</v>
      </c>
      <c r="AZ16">
        <v>0</v>
      </c>
      <c r="BA16">
        <f t="shared" si="5"/>
        <v>0</v>
      </c>
      <c r="BB16">
        <f t="shared" si="23"/>
        <v>0</v>
      </c>
      <c r="BC16">
        <f t="shared" si="6"/>
        <v>0</v>
      </c>
      <c r="BD16">
        <f t="shared" si="7"/>
        <v>0</v>
      </c>
      <c r="BE16">
        <f t="shared" si="8"/>
        <v>0</v>
      </c>
      <c r="BF16">
        <f t="shared" si="9"/>
        <v>0</v>
      </c>
      <c r="BG16">
        <f t="shared" si="10"/>
        <v>0</v>
      </c>
      <c r="BH16">
        <f t="shared" si="24"/>
        <v>0</v>
      </c>
      <c r="BI16">
        <f t="shared" si="25"/>
        <v>0</v>
      </c>
      <c r="BJ16">
        <f t="shared" si="26"/>
        <v>0</v>
      </c>
      <c r="BK16" s="7">
        <f t="shared" si="27"/>
        <v>5.1440999330630149E-2</v>
      </c>
      <c r="BL16" s="13"/>
      <c r="BM16" s="13"/>
      <c r="BN16" s="8">
        <f>BN$3*temperature!$I126+BN$4*temperature!$I126^2+BN$5*temperature!$I126^6</f>
        <v>1.5543038237247848</v>
      </c>
      <c r="BO16" s="8">
        <f>BO$3*temperature!$I126+BO$4*temperature!$I126^2+BO$5*temperature!$I126^6</f>
        <v>0.9181605220522322</v>
      </c>
      <c r="BP16" s="8">
        <f>BP$3*temperature!$I126+BP$4*temperature!$I126^2+BP$5*temperature!$I126^6</f>
        <v>0.47464436187654513</v>
      </c>
      <c r="BQ16" s="8">
        <f>BQ$3*temperature!$M126+BQ$4*temperature!$M126^2+BQ$5*temperature!$M126^6</f>
        <v>0</v>
      </c>
      <c r="BR16" s="8">
        <f>BR$3*temperature!$M126+BR$4*temperature!$M126^2+BR$5*temperature!$M126^6</f>
        <v>0</v>
      </c>
      <c r="BS16" s="8">
        <f>BS$3*temperature!$M126+BS$4*temperature!$M126^2+BS$5*temperature!$M126^6</f>
        <v>0</v>
      </c>
      <c r="BT16" s="14"/>
      <c r="BU16" s="14"/>
      <c r="BV16" s="14"/>
      <c r="BW16" s="14"/>
      <c r="BX16" s="14"/>
      <c r="BY16" s="14"/>
    </row>
    <row r="17" spans="1:77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8"/>
        <v>1.0031704437992728E-2</v>
      </c>
      <c r="F17" s="7">
        <f t="shared" si="11"/>
        <v>2.4254629006525308E-2</v>
      </c>
      <c r="G17" s="7">
        <f t="shared" si="12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3"/>
        <v>15683.819679483244</v>
      </c>
      <c r="L17" s="1">
        <f t="shared" si="1"/>
        <v>1056.3156192060862</v>
      </c>
      <c r="M17" s="1">
        <f t="shared" si="2"/>
        <v>335.79402433817955</v>
      </c>
      <c r="N17" s="7">
        <f t="shared" si="29"/>
        <v>2.7173273083552107E-2</v>
      </c>
      <c r="O17" s="7">
        <f t="shared" si="14"/>
        <v>3.5304918242382133E-2</v>
      </c>
      <c r="P17" s="7">
        <f t="shared" si="15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6"/>
        <v>254.42178021340607</v>
      </c>
      <c r="U17" s="1">
        <f t="shared" ref="U17:U55" si="42">R17/I17*1000</f>
        <v>966.56782143777843</v>
      </c>
      <c r="V17" s="1">
        <f t="shared" ref="V17:V55" si="43">S17/J17*1000</f>
        <v>962.73501234469597</v>
      </c>
      <c r="W17" s="7">
        <f t="shared" si="30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7"/>
        <v>2.5476228902565792</v>
      </c>
      <c r="AD17" s="8">
        <f t="shared" ref="AD17:AD54" si="44">AA17/R17</f>
        <v>2.8423613876819047</v>
      </c>
      <c r="AE17" s="8">
        <f t="shared" ref="AE17:AE54" si="45">AB17/S17</f>
        <v>1.605279812372872</v>
      </c>
      <c r="AF17" s="7">
        <f t="shared" si="31"/>
        <v>-2.9009460794526598E-2</v>
      </c>
      <c r="AG17" s="7"/>
      <c r="AH17" s="7"/>
      <c r="AI17" s="1">
        <f t="shared" si="32"/>
        <v>17303.613214560632</v>
      </c>
      <c r="AJ17" s="1">
        <f t="shared" si="33"/>
        <v>2022.0972268223595</v>
      </c>
      <c r="AK17" s="1">
        <f t="shared" si="34"/>
        <v>641.53104295533603</v>
      </c>
      <c r="AL17" s="10">
        <f t="shared" si="18"/>
        <v>6.8829039311307074</v>
      </c>
      <c r="AM17" s="10">
        <f t="shared" si="19"/>
        <v>0.86501533072718517</v>
      </c>
      <c r="AN17" s="10">
        <f t="shared" si="20"/>
        <v>0.36574339746810991</v>
      </c>
      <c r="AO17" s="7">
        <f t="shared" si="35"/>
        <v>2.0621120954280148E-2</v>
      </c>
      <c r="AP17" s="7">
        <f t="shared" si="21"/>
        <v>2.5977173653231045E-2</v>
      </c>
      <c r="AQ17" s="7">
        <f t="shared" si="22"/>
        <v>2.3564574154817608E-2</v>
      </c>
      <c r="AR17" s="1">
        <f t="shared" si="36"/>
        <v>10659.704849185897</v>
      </c>
      <c r="AS17" s="1">
        <f t="shared" si="37"/>
        <v>1381.0659597903455</v>
      </c>
      <c r="AT17" s="1">
        <f t="shared" si="38"/>
        <v>436.81561405106328</v>
      </c>
      <c r="AU17" s="1">
        <f t="shared" si="39"/>
        <v>2131.9409698371796</v>
      </c>
      <c r="AV17" s="1">
        <f t="shared" si="40"/>
        <v>276.2131919580691</v>
      </c>
      <c r="AW17" s="1">
        <f t="shared" si="41"/>
        <v>87.363122810212658</v>
      </c>
      <c r="AX17">
        <v>0</v>
      </c>
      <c r="AY17">
        <v>0</v>
      </c>
      <c r="AZ17">
        <v>0</v>
      </c>
      <c r="BA17">
        <f t="shared" si="5"/>
        <v>0</v>
      </c>
      <c r="BB17">
        <f t="shared" si="23"/>
        <v>0</v>
      </c>
      <c r="BC17">
        <f t="shared" si="6"/>
        <v>0</v>
      </c>
      <c r="BD17">
        <f t="shared" si="7"/>
        <v>0</v>
      </c>
      <c r="BE17">
        <f t="shared" si="8"/>
        <v>0</v>
      </c>
      <c r="BF17">
        <f t="shared" si="9"/>
        <v>0</v>
      </c>
      <c r="BG17">
        <f t="shared" si="10"/>
        <v>0</v>
      </c>
      <c r="BH17">
        <f t="shared" si="24"/>
        <v>0</v>
      </c>
      <c r="BI17">
        <f t="shared" si="25"/>
        <v>0</v>
      </c>
      <c r="BJ17">
        <f t="shared" si="26"/>
        <v>0</v>
      </c>
      <c r="BK17" s="7">
        <f t="shared" si="27"/>
        <v>4.8303920805933015E-2</v>
      </c>
      <c r="BL17" s="13"/>
      <c r="BM17" s="13"/>
      <c r="BN17" s="8">
        <f>BN$3*temperature!$I127+BN$4*temperature!$I127^2+BN$5*temperature!$I127^6</f>
        <v>1.5948202751955853</v>
      </c>
      <c r="BO17" s="8">
        <f>BO$3*temperature!$I127+BO$4*temperature!$I127^2+BO$5*temperature!$I127^6</f>
        <v>0.94113968601139453</v>
      </c>
      <c r="BP17" s="8">
        <f>BP$3*temperature!$I127+BP$4*temperature!$I127^2+BP$5*temperature!$I127^6</f>
        <v>0.48546111781265744</v>
      </c>
      <c r="BQ17" s="8">
        <f>BQ$3*temperature!$M127+BQ$4*temperature!$M127^2+BQ$5*temperature!$M127^6</f>
        <v>0</v>
      </c>
      <c r="BR17" s="8">
        <f>BR$3*temperature!$M127+BR$4*temperature!$M127^2+BR$5*temperature!$M127^6</f>
        <v>0</v>
      </c>
      <c r="BS17" s="8">
        <f>BS$3*temperature!$M127+BS$4*temperature!$M127^2+BS$5*temperature!$M127^6</f>
        <v>0</v>
      </c>
      <c r="BT17" s="14"/>
      <c r="BU17" s="14"/>
      <c r="BV17" s="14"/>
      <c r="BW17" s="14"/>
      <c r="BX17" s="14"/>
      <c r="BY17" s="14"/>
    </row>
    <row r="18" spans="1:77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8"/>
        <v>9.3029654959206898E-3</v>
      </c>
      <c r="F18" s="7">
        <f t="shared" si="11"/>
        <v>2.268243707841977E-2</v>
      </c>
      <c r="G18" s="7">
        <f t="shared" si="12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3"/>
        <v>16384.195990758039</v>
      </c>
      <c r="L18" s="1">
        <f t="shared" si="1"/>
        <v>1095.1045930105074</v>
      </c>
      <c r="M18" s="1">
        <f t="shared" si="2"/>
        <v>338.40809822518537</v>
      </c>
      <c r="N18" s="7">
        <f t="shared" si="29"/>
        <v>4.4655978300425891E-2</v>
      </c>
      <c r="O18" s="7">
        <f t="shared" si="14"/>
        <v>3.6721007527631189E-2</v>
      </c>
      <c r="P18" s="7">
        <f t="shared" si="15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6"/>
        <v>253.30737992558272</v>
      </c>
      <c r="U18" s="1">
        <f t="shared" si="42"/>
        <v>960.46139471253696</v>
      </c>
      <c r="V18" s="1">
        <f t="shared" si="43"/>
        <v>962.13777894225257</v>
      </c>
      <c r="W18" s="7">
        <f t="shared" si="30"/>
        <v>-4.3801292754440668E-3</v>
      </c>
      <c r="X18" s="7">
        <f t="shared" ref="X18:X55" si="46">U18/U17-1</f>
        <v>-6.3176391659285347E-3</v>
      </c>
      <c r="Y18" s="7">
        <f t="shared" ref="Y18:Y55" si="47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7"/>
        <v>2.5416490259019571</v>
      </c>
      <c r="AD18" s="8">
        <f t="shared" si="44"/>
        <v>2.83461239009165</v>
      </c>
      <c r="AE18" s="8">
        <f t="shared" si="45"/>
        <v>1.6520463245264814</v>
      </c>
      <c r="AF18" s="7">
        <f t="shared" si="31"/>
        <v>-2.3448777986213587E-3</v>
      </c>
      <c r="AG18" s="7">
        <f t="shared" ref="AG18:AG54" si="48">AD18/AD17-1</f>
        <v>-2.7262534679217687E-3</v>
      </c>
      <c r="AH18" s="7">
        <f t="shared" ref="AH18:AH54" si="49">AE18/AE17-1</f>
        <v>2.9132934827406087E-2</v>
      </c>
      <c r="AI18" s="1">
        <f t="shared" si="32"/>
        <v>17705.192862941749</v>
      </c>
      <c r="AJ18" s="1">
        <f t="shared" si="33"/>
        <v>2096.1006960981927</v>
      </c>
      <c r="AK18" s="1">
        <f t="shared" si="34"/>
        <v>664.7410614700151</v>
      </c>
      <c r="AL18" s="10">
        <f t="shared" si="18"/>
        <v>7.0248371256112438</v>
      </c>
      <c r="AM18" s="10">
        <f t="shared" si="19"/>
        <v>0.8874859841861924</v>
      </c>
      <c r="AN18" s="10">
        <f t="shared" si="20"/>
        <v>0.3743619848793821</v>
      </c>
      <c r="AO18" s="7">
        <f t="shared" si="35"/>
        <v>2.0621120954280148E-2</v>
      </c>
      <c r="AP18" s="7">
        <f t="shared" si="21"/>
        <v>2.5977173653231045E-2</v>
      </c>
      <c r="AQ18" s="7">
        <f t="shared" si="22"/>
        <v>2.3564574154817608E-2</v>
      </c>
      <c r="AR18" s="1">
        <f t="shared" si="36"/>
        <v>11010.822038053806</v>
      </c>
      <c r="AS18" s="1">
        <f t="shared" si="37"/>
        <v>1453.0038981016521</v>
      </c>
      <c r="AT18" s="1">
        <f t="shared" si="38"/>
        <v>458.92765558057278</v>
      </c>
      <c r="AU18" s="1">
        <f t="shared" si="39"/>
        <v>2202.1644076107614</v>
      </c>
      <c r="AV18" s="1">
        <f t="shared" si="40"/>
        <v>290.60077962033046</v>
      </c>
      <c r="AW18" s="1">
        <f t="shared" si="41"/>
        <v>91.785531116114555</v>
      </c>
      <c r="AX18">
        <v>0</v>
      </c>
      <c r="AY18">
        <v>0</v>
      </c>
      <c r="AZ18">
        <v>0</v>
      </c>
      <c r="BA18">
        <f t="shared" si="5"/>
        <v>0</v>
      </c>
      <c r="BB18">
        <f t="shared" si="23"/>
        <v>0</v>
      </c>
      <c r="BC18">
        <f t="shared" si="6"/>
        <v>0</v>
      </c>
      <c r="BD18">
        <f t="shared" si="7"/>
        <v>0</v>
      </c>
      <c r="BE18">
        <f t="shared" si="8"/>
        <v>0</v>
      </c>
      <c r="BF18">
        <f t="shared" si="9"/>
        <v>0</v>
      </c>
      <c r="BG18">
        <f t="shared" si="10"/>
        <v>0</v>
      </c>
      <c r="BH18">
        <f t="shared" si="24"/>
        <v>0</v>
      </c>
      <c r="BI18">
        <f t="shared" si="25"/>
        <v>0</v>
      </c>
      <c r="BJ18">
        <f t="shared" si="26"/>
        <v>0</v>
      </c>
      <c r="BK18" s="7">
        <f t="shared" si="27"/>
        <v>6.347093856464367E-2</v>
      </c>
      <c r="BL18" s="13"/>
      <c r="BM18" s="13"/>
      <c r="BN18" s="8">
        <f>BN$3*temperature!$I128+BN$4*temperature!$I128^2+BN$5*temperature!$I128^6</f>
        <v>1.6366720931207013</v>
      </c>
      <c r="BO18" s="8">
        <f>BO$3*temperature!$I128+BO$4*temperature!$I128^2+BO$5*temperature!$I128^6</f>
        <v>0.964807045440637</v>
      </c>
      <c r="BP18" s="8">
        <f>BP$3*temperature!$I128+BP$4*temperature!$I128^2+BP$5*temperature!$I128^6</f>
        <v>0.4965216637840687</v>
      </c>
      <c r="BQ18" s="8">
        <f>BQ$3*temperature!$M128+BQ$4*temperature!$M128^2+BQ$5*temperature!$M128^6</f>
        <v>0</v>
      </c>
      <c r="BR18" s="8">
        <f>BR$3*temperature!$M128+BR$4*temperature!$M128^2+BR$5*temperature!$M128^6</f>
        <v>0</v>
      </c>
      <c r="BS18" s="8">
        <f>BS$3*temperature!$M128+BS$4*temperature!$M128^2+BS$5*temperature!$M128^6</f>
        <v>0</v>
      </c>
      <c r="BT18" s="14"/>
      <c r="BU18" s="14"/>
      <c r="BV18" s="14"/>
      <c r="BW18" s="14"/>
      <c r="BX18" s="14"/>
      <c r="BY18" s="14"/>
    </row>
    <row r="19" spans="1:77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8"/>
        <v>8.234003750892116E-3</v>
      </c>
      <c r="F19" s="7">
        <f t="shared" si="11"/>
        <v>2.1618595678227326E-2</v>
      </c>
      <c r="G19" s="7">
        <f t="shared" si="12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3"/>
        <v>17285.569341438746</v>
      </c>
      <c r="L19" s="1">
        <f t="shared" si="1"/>
        <v>1159.7824956716206</v>
      </c>
      <c r="M19" s="1">
        <f t="shared" si="2"/>
        <v>347.52943617096099</v>
      </c>
      <c r="N19" s="7">
        <f t="shared" si="29"/>
        <v>5.5014805193318805E-2</v>
      </c>
      <c r="O19" s="7">
        <f t="shared" si="14"/>
        <v>5.906093634701115E-2</v>
      </c>
      <c r="P19" s="7">
        <f t="shared" si="15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6"/>
        <v>251.13148147524893</v>
      </c>
      <c r="U19" s="1">
        <f t="shared" si="42"/>
        <v>934.74464407668324</v>
      </c>
      <c r="V19" s="1">
        <f t="shared" si="43"/>
        <v>953.358521329567</v>
      </c>
      <c r="W19" s="7">
        <f t="shared" si="30"/>
        <v>-8.5899528508527334E-3</v>
      </c>
      <c r="X19" s="7">
        <f t="shared" si="46"/>
        <v>-2.6775413126886471E-2</v>
      </c>
      <c r="Y19" s="7">
        <f t="shared" si="47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7"/>
        <v>2.5535858110607683</v>
      </c>
      <c r="AD19" s="8">
        <f t="shared" si="44"/>
        <v>2.8535309635613215</v>
      </c>
      <c r="AE19" s="8">
        <f t="shared" si="45"/>
        <v>1.6872467626084724</v>
      </c>
      <c r="AF19" s="7">
        <f t="shared" si="31"/>
        <v>4.69647265895623E-3</v>
      </c>
      <c r="AG19" s="7">
        <f t="shared" si="48"/>
        <v>6.6741306627322583E-3</v>
      </c>
      <c r="AH19" s="7">
        <f t="shared" si="49"/>
        <v>2.1307173751365927E-2</v>
      </c>
      <c r="AI19" s="1">
        <f t="shared" si="32"/>
        <v>18136.837984258334</v>
      </c>
      <c r="AJ19" s="1">
        <f t="shared" si="33"/>
        <v>2177.0914061087037</v>
      </c>
      <c r="AK19" s="1">
        <f t="shared" si="34"/>
        <v>690.05248643912819</v>
      </c>
      <c r="AL19" s="10">
        <f t="shared" si="18"/>
        <v>7.1696971416625912</v>
      </c>
      <c r="AM19" s="10">
        <f t="shared" si="19"/>
        <v>0.91054036171220576</v>
      </c>
      <c r="AN19" s="10">
        <f t="shared" si="20"/>
        <v>0.38318366563281703</v>
      </c>
      <c r="AO19" s="7">
        <f t="shared" si="35"/>
        <v>2.0621120954280148E-2</v>
      </c>
      <c r="AP19" s="7">
        <f t="shared" si="21"/>
        <v>2.5977173653231045E-2</v>
      </c>
      <c r="AQ19" s="7">
        <f t="shared" si="22"/>
        <v>2.3564574154817608E-2</v>
      </c>
      <c r="AR19" s="1">
        <f t="shared" si="36"/>
        <v>11366.468416722841</v>
      </c>
      <c r="AS19" s="1">
        <f t="shared" si="37"/>
        <v>1528.0178012114277</v>
      </c>
      <c r="AT19" s="1">
        <f t="shared" si="38"/>
        <v>482.28840869984691</v>
      </c>
      <c r="AU19" s="1">
        <f t="shared" si="39"/>
        <v>2273.2936833445683</v>
      </c>
      <c r="AV19" s="1">
        <f t="shared" si="40"/>
        <v>305.60356024228554</v>
      </c>
      <c r="AW19" s="1">
        <f t="shared" si="41"/>
        <v>96.457681739969388</v>
      </c>
      <c r="AX19">
        <v>0</v>
      </c>
      <c r="AY19">
        <v>0</v>
      </c>
      <c r="AZ19">
        <v>0</v>
      </c>
      <c r="BA19">
        <f t="shared" si="5"/>
        <v>0</v>
      </c>
      <c r="BB19">
        <f t="shared" si="23"/>
        <v>0</v>
      </c>
      <c r="BC19">
        <f t="shared" si="6"/>
        <v>0</v>
      </c>
      <c r="BD19">
        <f t="shared" si="7"/>
        <v>0</v>
      </c>
      <c r="BE19">
        <f t="shared" si="8"/>
        <v>0</v>
      </c>
      <c r="BF19">
        <f t="shared" si="9"/>
        <v>0</v>
      </c>
      <c r="BG19">
        <f t="shared" si="10"/>
        <v>0</v>
      </c>
      <c r="BH19">
        <f t="shared" si="24"/>
        <v>0</v>
      </c>
      <c r="BI19">
        <f t="shared" si="25"/>
        <v>0</v>
      </c>
      <c r="BJ19">
        <f t="shared" si="26"/>
        <v>0</v>
      </c>
      <c r="BK19" s="7">
        <f t="shared" si="27"/>
        <v>7.4891970679945102E-2</v>
      </c>
      <c r="BL19" s="13"/>
      <c r="BM19" s="13"/>
      <c r="BN19" s="8">
        <f>BN$3*temperature!$I129+BN$4*temperature!$I129^2+BN$5*temperature!$I129^6</f>
        <v>1.6798517919154707</v>
      </c>
      <c r="BO19" s="8">
        <f>BO$3*temperature!$I129+BO$4*temperature!$I129^2+BO$5*temperature!$I129^6</f>
        <v>0.98914945123225717</v>
      </c>
      <c r="BP19" s="8">
        <f>BP$3*temperature!$I129+BP$4*temperature!$I129^2+BP$5*temperature!$I129^6</f>
        <v>0.50780949174080514</v>
      </c>
      <c r="BQ19" s="8">
        <f>BQ$3*temperature!$M129+BQ$4*temperature!$M129^2+BQ$5*temperature!$M129^6</f>
        <v>0</v>
      </c>
      <c r="BR19" s="8">
        <f>BR$3*temperature!$M129+BR$4*temperature!$M129^2+BR$5*temperature!$M129^6</f>
        <v>0</v>
      </c>
      <c r="BS19" s="8">
        <f>BS$3*temperature!$M129+BS$4*temperature!$M129^2+BS$5*temperature!$M129^6</f>
        <v>0</v>
      </c>
      <c r="BT19" s="14"/>
      <c r="BU19" s="14"/>
      <c r="BV19" s="14"/>
      <c r="BW19" s="14"/>
      <c r="BX19" s="14"/>
      <c r="BY19" s="14"/>
    </row>
    <row r="20" spans="1:77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8"/>
        <v>9.4078969561326442E-3</v>
      </c>
      <c r="F20" s="7">
        <f t="shared" si="11"/>
        <v>2.0288190996412991E-2</v>
      </c>
      <c r="G20" s="7">
        <f t="shared" si="12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3"/>
        <v>17349.570095876647</v>
      </c>
      <c r="L20" s="1">
        <f t="shared" si="1"/>
        <v>1205.9742283933499</v>
      </c>
      <c r="M20" s="1">
        <f t="shared" si="2"/>
        <v>359.18800643393951</v>
      </c>
      <c r="N20" s="7">
        <f t="shared" si="29"/>
        <v>3.702554030689198E-3</v>
      </c>
      <c r="O20" s="7">
        <f t="shared" si="14"/>
        <v>3.9827927127819018E-2</v>
      </c>
      <c r="P20" s="7">
        <f t="shared" si="15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6"/>
        <v>244.90376906154114</v>
      </c>
      <c r="U20" s="1">
        <f t="shared" si="42"/>
        <v>922.20792846727261</v>
      </c>
      <c r="V20" s="1">
        <f t="shared" si="43"/>
        <v>933.54702847794022</v>
      </c>
      <c r="W20" s="7">
        <f t="shared" si="30"/>
        <v>-2.4798612970081124E-2</v>
      </c>
      <c r="X20" s="7">
        <f t="shared" si="46"/>
        <v>-1.3411914889112975E-2</v>
      </c>
      <c r="Y20" s="7">
        <f t="shared" si="47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7"/>
        <v>2.5209714956491069</v>
      </c>
      <c r="AD20" s="8">
        <f t="shared" si="44"/>
        <v>2.8281856834735843</v>
      </c>
      <c r="AE20" s="8">
        <f t="shared" si="45"/>
        <v>1.6578699567928139</v>
      </c>
      <c r="AF20" s="7">
        <f t="shared" si="31"/>
        <v>-1.2771967666171058E-2</v>
      </c>
      <c r="AG20" s="7">
        <f t="shared" si="48"/>
        <v>-8.8820764208933367E-3</v>
      </c>
      <c r="AH20" s="7">
        <f t="shared" si="49"/>
        <v>-1.7411090343561919E-2</v>
      </c>
      <c r="AI20" s="1">
        <f t="shared" si="32"/>
        <v>18596.447869177071</v>
      </c>
      <c r="AJ20" s="1">
        <f t="shared" si="33"/>
        <v>2264.9858257401193</v>
      </c>
      <c r="AK20" s="1">
        <f t="shared" si="34"/>
        <v>717.50491953518485</v>
      </c>
      <c r="AL20" s="10">
        <f t="shared" si="18"/>
        <v>7.3175443336263726</v>
      </c>
      <c r="AM20" s="10">
        <f t="shared" si="19"/>
        <v>0.9341936268066795</v>
      </c>
      <c r="AN20" s="10">
        <f t="shared" si="20"/>
        <v>0.39221322553653637</v>
      </c>
      <c r="AO20" s="7">
        <f t="shared" si="35"/>
        <v>2.0621120954280148E-2</v>
      </c>
      <c r="AP20" s="7">
        <f t="shared" si="21"/>
        <v>2.5977173653231045E-2</v>
      </c>
      <c r="AQ20" s="7">
        <f t="shared" si="22"/>
        <v>2.3564574154817608E-2</v>
      </c>
      <c r="AR20" s="1">
        <f t="shared" si="36"/>
        <v>11746.734262470169</v>
      </c>
      <c r="AS20" s="1">
        <f t="shared" si="37"/>
        <v>1605.7656572216438</v>
      </c>
      <c r="AT20" s="1">
        <f t="shared" si="38"/>
        <v>507.05898804871407</v>
      </c>
      <c r="AU20" s="1">
        <f t="shared" si="39"/>
        <v>2349.346852494034</v>
      </c>
      <c r="AV20" s="1">
        <f t="shared" si="40"/>
        <v>321.15313144432878</v>
      </c>
      <c r="AW20" s="1">
        <f t="shared" si="41"/>
        <v>101.41179760974282</v>
      </c>
      <c r="AX20">
        <v>0</v>
      </c>
      <c r="AY20">
        <v>0</v>
      </c>
      <c r="AZ20">
        <v>0</v>
      </c>
      <c r="BA20">
        <f t="shared" si="5"/>
        <v>0</v>
      </c>
      <c r="BB20">
        <f t="shared" si="23"/>
        <v>0</v>
      </c>
      <c r="BC20">
        <f t="shared" si="6"/>
        <v>0</v>
      </c>
      <c r="BD20">
        <f t="shared" si="7"/>
        <v>0</v>
      </c>
      <c r="BE20">
        <f t="shared" si="8"/>
        <v>0</v>
      </c>
      <c r="BF20">
        <f t="shared" si="9"/>
        <v>0</v>
      </c>
      <c r="BG20">
        <f t="shared" si="10"/>
        <v>0</v>
      </c>
      <c r="BH20">
        <f t="shared" si="24"/>
        <v>0</v>
      </c>
      <c r="BI20">
        <f t="shared" si="25"/>
        <v>0</v>
      </c>
      <c r="BJ20">
        <f t="shared" si="26"/>
        <v>0</v>
      </c>
      <c r="BK20" s="7">
        <f t="shared" si="27"/>
        <v>3.0247627033290508E-2</v>
      </c>
      <c r="BL20" s="13"/>
      <c r="BM20" s="13"/>
      <c r="BN20" s="8">
        <f>BN$3*temperature!$I130+BN$4*temperature!$I130^2+BN$5*temperature!$I130^6</f>
        <v>1.7244167366708303</v>
      </c>
      <c r="BO20" s="8">
        <f>BO$3*temperature!$I130+BO$4*temperature!$I130^2+BO$5*temperature!$I130^6</f>
        <v>1.014189424285415</v>
      </c>
      <c r="BP20" s="8">
        <f>BP$3*temperature!$I130+BP$4*temperature!$I130^2+BP$5*temperature!$I130^6</f>
        <v>0.51932359729052313</v>
      </c>
      <c r="BQ20" s="8">
        <f>BQ$3*temperature!$M130+BQ$4*temperature!$M130^2+BQ$5*temperature!$M130^6</f>
        <v>0</v>
      </c>
      <c r="BR20" s="8">
        <f>BR$3*temperature!$M130+BR$4*temperature!$M130^2+BR$5*temperature!$M130^6</f>
        <v>0</v>
      </c>
      <c r="BS20" s="8">
        <f>BS$3*temperature!$M130+BS$4*temperature!$M130^2+BS$5*temperature!$M130^6</f>
        <v>0</v>
      </c>
      <c r="BT20" s="14"/>
      <c r="BU20" s="14"/>
      <c r="BV20" s="14"/>
      <c r="BW20" s="14"/>
      <c r="BX20" s="14"/>
      <c r="BY20" s="14"/>
    </row>
    <row r="21" spans="1:77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8"/>
        <v>8.8105353141860743E-3</v>
      </c>
      <c r="F21" s="7">
        <f t="shared" si="11"/>
        <v>1.8518710548682371E-2</v>
      </c>
      <c r="G21" s="7">
        <f t="shared" si="12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3"/>
        <v>17228.237350138545</v>
      </c>
      <c r="L21" s="1">
        <f t="shared" si="1"/>
        <v>1244.8236972192326</v>
      </c>
      <c r="M21" s="1">
        <f t="shared" si="2"/>
        <v>366.79990767294532</v>
      </c>
      <c r="N21" s="7">
        <f t="shared" si="29"/>
        <v>-6.9934151144723788E-3</v>
      </c>
      <c r="O21" s="7">
        <f t="shared" si="14"/>
        <v>3.2214178305982166E-2</v>
      </c>
      <c r="P21" s="7">
        <f t="shared" si="15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6"/>
        <v>239.41517390052832</v>
      </c>
      <c r="U21" s="1">
        <f t="shared" si="42"/>
        <v>931.35755780438399</v>
      </c>
      <c r="V21" s="1">
        <f t="shared" si="43"/>
        <v>928.01965757292055</v>
      </c>
      <c r="W21" s="7">
        <f t="shared" si="30"/>
        <v>-2.2411231897511597E-2</v>
      </c>
      <c r="X21" s="7">
        <f t="shared" si="46"/>
        <v>9.9214385982544506E-3</v>
      </c>
      <c r="Y21" s="7">
        <f t="shared" si="47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7"/>
        <v>2.4988921333566081</v>
      </c>
      <c r="AD21" s="8">
        <f t="shared" si="44"/>
        <v>2.8289948800713747</v>
      </c>
      <c r="AE21" s="8">
        <f t="shared" si="45"/>
        <v>1.6524296755249401</v>
      </c>
      <c r="AF21" s="7">
        <f t="shared" si="31"/>
        <v>-8.7582752643594608E-3</v>
      </c>
      <c r="AG21" s="7">
        <f t="shared" si="48"/>
        <v>2.8611862457217363E-4</v>
      </c>
      <c r="AH21" s="7">
        <f t="shared" si="49"/>
        <v>-3.2814885423209095E-3</v>
      </c>
      <c r="AI21" s="1">
        <f t="shared" si="32"/>
        <v>19086.149934753397</v>
      </c>
      <c r="AJ21" s="1">
        <f t="shared" si="33"/>
        <v>2359.6403746104361</v>
      </c>
      <c r="AK21" s="1">
        <f t="shared" si="34"/>
        <v>747.16622519140924</v>
      </c>
      <c r="AL21" s="10">
        <f t="shared" si="18"/>
        <v>7.468440300418389</v>
      </c>
      <c r="AM21" s="10">
        <f t="shared" si="19"/>
        <v>0.95846133687597834</v>
      </c>
      <c r="AN21" s="10">
        <f t="shared" si="20"/>
        <v>0.40145556317419229</v>
      </c>
      <c r="AO21" s="7">
        <f t="shared" si="35"/>
        <v>2.0621120954280148E-2</v>
      </c>
      <c r="AP21" s="7">
        <f t="shared" si="21"/>
        <v>2.5977173653231045E-2</v>
      </c>
      <c r="AQ21" s="7">
        <f t="shared" si="22"/>
        <v>2.3564574154817608E-2</v>
      </c>
      <c r="AR21" s="1">
        <f t="shared" si="36"/>
        <v>12136.320857069124</v>
      </c>
      <c r="AS21" s="1">
        <f t="shared" si="37"/>
        <v>1685.5868679662808</v>
      </c>
      <c r="AT21" s="1">
        <f t="shared" si="38"/>
        <v>533.38429875367615</v>
      </c>
      <c r="AU21" s="1">
        <f t="shared" si="39"/>
        <v>2427.2641714138249</v>
      </c>
      <c r="AV21" s="1">
        <f t="shared" si="40"/>
        <v>337.11737359325616</v>
      </c>
      <c r="AW21" s="1">
        <f t="shared" si="41"/>
        <v>106.67685975073523</v>
      </c>
      <c r="AX21">
        <v>0</v>
      </c>
      <c r="AY21">
        <v>0</v>
      </c>
      <c r="AZ21">
        <v>0</v>
      </c>
      <c r="BA21">
        <f t="shared" si="5"/>
        <v>0</v>
      </c>
      <c r="BB21">
        <f t="shared" si="23"/>
        <v>0</v>
      </c>
      <c r="BC21">
        <f t="shared" si="6"/>
        <v>0</v>
      </c>
      <c r="BD21">
        <f t="shared" si="7"/>
        <v>0</v>
      </c>
      <c r="BE21">
        <f t="shared" si="8"/>
        <v>0</v>
      </c>
      <c r="BF21">
        <f t="shared" si="9"/>
        <v>0</v>
      </c>
      <c r="BG21">
        <f t="shared" si="10"/>
        <v>0</v>
      </c>
      <c r="BH21">
        <f t="shared" si="24"/>
        <v>0</v>
      </c>
      <c r="BI21">
        <f t="shared" si="25"/>
        <v>0</v>
      </c>
      <c r="BJ21">
        <f t="shared" si="26"/>
        <v>0</v>
      </c>
      <c r="BK21" s="7">
        <f t="shared" si="27"/>
        <v>2.0173876499010562E-2</v>
      </c>
      <c r="BL21" s="13"/>
      <c r="BM21" s="13"/>
      <c r="BN21" s="8">
        <f>BN$3*temperature!$I131+BN$4*temperature!$I131^2+BN$5*temperature!$I131^6</f>
        <v>1.7701748923828049</v>
      </c>
      <c r="BO21" s="8">
        <f>BO$3*temperature!$I131+BO$4*temperature!$I131^2+BO$5*temperature!$I131^6</f>
        <v>1.0398087956305249</v>
      </c>
      <c r="BP21" s="8">
        <f>BP$3*temperature!$I131+BP$4*temperature!$I131^2+BP$5*temperature!$I131^6</f>
        <v>0.53099763008037404</v>
      </c>
      <c r="BQ21" s="8">
        <f>BQ$3*temperature!$M131+BQ$4*temperature!$M131^2+BQ$5*temperature!$M131^6</f>
        <v>0</v>
      </c>
      <c r="BR21" s="8">
        <f>BR$3*temperature!$M131+BR$4*temperature!$M131^2+BR$5*temperature!$M131^6</f>
        <v>0</v>
      </c>
      <c r="BS21" s="8">
        <f>BS$3*temperature!$M131+BS$4*temperature!$M131^2+BS$5*temperature!$M131^6</f>
        <v>0</v>
      </c>
      <c r="BT21" s="14"/>
      <c r="BU21" s="14"/>
      <c r="BV21" s="14"/>
      <c r="BW21" s="14"/>
      <c r="BX21" s="14"/>
      <c r="BY21" s="14"/>
    </row>
    <row r="22" spans="1:77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8"/>
        <v>6.9846288060895212E-3</v>
      </c>
      <c r="F22" s="7">
        <f t="shared" si="11"/>
        <v>1.7251625849825869E-2</v>
      </c>
      <c r="G22" s="7">
        <f t="shared" si="12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3"/>
        <v>17932.758017666725</v>
      </c>
      <c r="L22" s="1">
        <f t="shared" si="1"/>
        <v>1298.187201914672</v>
      </c>
      <c r="M22" s="1">
        <f t="shared" si="2"/>
        <v>378.36243498398869</v>
      </c>
      <c r="N22" s="7">
        <f t="shared" si="29"/>
        <v>4.0893369020279735E-2</v>
      </c>
      <c r="O22" s="7">
        <f t="shared" si="14"/>
        <v>4.2868323293207E-2</v>
      </c>
      <c r="P22" s="7">
        <f t="shared" si="15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6"/>
        <v>243.05387961291987</v>
      </c>
      <c r="U22" s="1">
        <f t="shared" si="42"/>
        <v>918.92731212169167</v>
      </c>
      <c r="V22" s="1">
        <f t="shared" si="43"/>
        <v>912.48467178528426</v>
      </c>
      <c r="W22" s="7">
        <f t="shared" si="30"/>
        <v>1.519830866653149E-2</v>
      </c>
      <c r="X22" s="7">
        <f t="shared" si="46"/>
        <v>-1.3346373343440576E-2</v>
      </c>
      <c r="Y22" s="7">
        <f t="shared" si="47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7"/>
        <v>2.4636134916384531</v>
      </c>
      <c r="AD22" s="8">
        <f t="shared" si="44"/>
        <v>2.8412829323529851</v>
      </c>
      <c r="AE22" s="8">
        <f t="shared" si="45"/>
        <v>1.7017794034614855</v>
      </c>
      <c r="AF22" s="7">
        <f t="shared" si="31"/>
        <v>-1.411771290454511E-2</v>
      </c>
      <c r="AG22" s="7">
        <f t="shared" si="48"/>
        <v>4.3436106470791103E-3</v>
      </c>
      <c r="AH22" s="7">
        <f t="shared" si="49"/>
        <v>2.9864948970290017E-2</v>
      </c>
      <c r="AI22" s="1">
        <f t="shared" si="32"/>
        <v>19604.799112691886</v>
      </c>
      <c r="AJ22" s="1">
        <f t="shared" si="33"/>
        <v>2460.7937107426487</v>
      </c>
      <c r="AK22" s="1">
        <f t="shared" si="34"/>
        <v>779.12646242300366</v>
      </c>
      <c r="AL22" s="10">
        <f t="shared" si="18"/>
        <v>7.6224479111931371</v>
      </c>
      <c r="AM22" s="10">
        <f t="shared" si="19"/>
        <v>0.98335945346391362</v>
      </c>
      <c r="AN22" s="10">
        <f t="shared" si="20"/>
        <v>0.41091569256247462</v>
      </c>
      <c r="AO22" s="7">
        <f t="shared" si="35"/>
        <v>2.0621120954280148E-2</v>
      </c>
      <c r="AP22" s="7">
        <f t="shared" si="21"/>
        <v>2.5977173653231045E-2</v>
      </c>
      <c r="AQ22" s="7">
        <f t="shared" si="22"/>
        <v>2.3564574154817608E-2</v>
      </c>
      <c r="AR22" s="1">
        <f t="shared" si="36"/>
        <v>12522.720493719629</v>
      </c>
      <c r="AS22" s="1">
        <f t="shared" si="37"/>
        <v>1767.9803332996653</v>
      </c>
      <c r="AT22" s="1">
        <f t="shared" si="38"/>
        <v>561.37624208675288</v>
      </c>
      <c r="AU22" s="1">
        <f t="shared" si="39"/>
        <v>2504.544098743926</v>
      </c>
      <c r="AV22" s="1">
        <f t="shared" si="40"/>
        <v>353.59606665993306</v>
      </c>
      <c r="AW22" s="1">
        <f t="shared" si="41"/>
        <v>112.27524841735058</v>
      </c>
      <c r="AX22">
        <v>0</v>
      </c>
      <c r="AY22">
        <v>0</v>
      </c>
      <c r="AZ22">
        <v>0</v>
      </c>
      <c r="BA22">
        <f t="shared" si="5"/>
        <v>0</v>
      </c>
      <c r="BB22">
        <f t="shared" si="23"/>
        <v>0</v>
      </c>
      <c r="BC22">
        <f t="shared" si="6"/>
        <v>0</v>
      </c>
      <c r="BD22">
        <f t="shared" si="7"/>
        <v>0</v>
      </c>
      <c r="BE22">
        <f t="shared" si="8"/>
        <v>0</v>
      </c>
      <c r="BF22">
        <f t="shared" si="9"/>
        <v>0</v>
      </c>
      <c r="BG22">
        <f t="shared" si="10"/>
        <v>0</v>
      </c>
      <c r="BH22">
        <f t="shared" si="24"/>
        <v>0</v>
      </c>
      <c r="BI22">
        <f t="shared" si="25"/>
        <v>0</v>
      </c>
      <c r="BJ22">
        <f t="shared" si="26"/>
        <v>0</v>
      </c>
      <c r="BK22" s="7">
        <f t="shared" si="27"/>
        <v>6.1508636266423861E-2</v>
      </c>
      <c r="BL22" s="13"/>
      <c r="BM22" s="13"/>
      <c r="BN22" s="8">
        <f>BN$3*temperature!$I132+BN$4*temperature!$I132^2+BN$5*temperature!$I132^6</f>
        <v>1.8169181573041699</v>
      </c>
      <c r="BO22" s="8">
        <f>BO$3*temperature!$I132+BO$4*temperature!$I132^2+BO$5*temperature!$I132^6</f>
        <v>1.0658811463545013</v>
      </c>
      <c r="BP22" s="8">
        <f>BP$3*temperature!$I132+BP$4*temperature!$I132^2+BP$5*temperature!$I132^6</f>
        <v>0.54276235580271104</v>
      </c>
      <c r="BQ22" s="8">
        <f>BQ$3*temperature!$M132+BQ$4*temperature!$M132^2+BQ$5*temperature!$M132^6</f>
        <v>0</v>
      </c>
      <c r="BR22" s="8">
        <f>BR$3*temperature!$M132+BR$4*temperature!$M132^2+BR$5*temperature!$M132^6</f>
        <v>0</v>
      </c>
      <c r="BS22" s="8">
        <f>BS$3*temperature!$M132+BS$4*temperature!$M132^2+BS$5*temperature!$M132^6</f>
        <v>0</v>
      </c>
      <c r="BT22" s="14"/>
      <c r="BU22" s="14"/>
      <c r="BV22" s="14"/>
      <c r="BW22" s="14"/>
      <c r="BX22" s="14"/>
      <c r="BY22" s="14"/>
    </row>
    <row r="23" spans="1:77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8"/>
        <v>7.3482904106083602E-3</v>
      </c>
      <c r="F23" s="7">
        <f t="shared" si="11"/>
        <v>1.6168595294302479E-2</v>
      </c>
      <c r="G23" s="7">
        <f t="shared" si="12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3"/>
        <v>18501.185325325401</v>
      </c>
      <c r="L23" s="1">
        <f t="shared" si="1"/>
        <v>1336.9446331800771</v>
      </c>
      <c r="M23" s="1">
        <f t="shared" si="2"/>
        <v>389.70954969738369</v>
      </c>
      <c r="N23" s="7">
        <f t="shared" si="29"/>
        <v>3.1697706905913892E-2</v>
      </c>
      <c r="O23" s="7">
        <f t="shared" si="14"/>
        <v>2.9855040327190441E-2</v>
      </c>
      <c r="P23" s="7">
        <f t="shared" si="15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6"/>
        <v>239.50476052364905</v>
      </c>
      <c r="U23" s="1">
        <f t="shared" si="42"/>
        <v>930.19975001883006</v>
      </c>
      <c r="V23" s="1">
        <f t="shared" si="43"/>
        <v>900.51487180944673</v>
      </c>
      <c r="W23" s="7">
        <f t="shared" si="30"/>
        <v>-1.4602190653870806E-2</v>
      </c>
      <c r="X23" s="7">
        <f t="shared" si="46"/>
        <v>1.2266952726774027E-2</v>
      </c>
      <c r="Y23" s="7">
        <f t="shared" si="47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7"/>
        <v>2.4545082380311687</v>
      </c>
      <c r="AD23" s="8">
        <f t="shared" si="44"/>
        <v>2.8172710428917731</v>
      </c>
      <c r="AE23" s="8">
        <f t="shared" si="45"/>
        <v>1.7962150035071196</v>
      </c>
      <c r="AF23" s="7">
        <f t="shared" si="31"/>
        <v>-3.6958937098646727E-3</v>
      </c>
      <c r="AG23" s="7">
        <f t="shared" si="48"/>
        <v>-8.4510729951581265E-3</v>
      </c>
      <c r="AH23" s="7">
        <f t="shared" si="49"/>
        <v>5.5492268770880981E-2</v>
      </c>
      <c r="AI23" s="1">
        <f t="shared" si="32"/>
        <v>20148.863300166624</v>
      </c>
      <c r="AJ23" s="1">
        <f t="shared" si="33"/>
        <v>2568.3104063283172</v>
      </c>
      <c r="AK23" s="1">
        <f t="shared" si="34"/>
        <v>813.48906459805391</v>
      </c>
      <c r="AL23" s="10">
        <f t="shared" si="18"/>
        <v>7.7796313315375505</v>
      </c>
      <c r="AM23" s="10">
        <f t="shared" si="19"/>
        <v>1.008904352750092</v>
      </c>
      <c r="AN23" s="10">
        <f t="shared" si="20"/>
        <v>0.4205987458712413</v>
      </c>
      <c r="AO23" s="7">
        <f t="shared" si="35"/>
        <v>2.0621120954280148E-2</v>
      </c>
      <c r="AP23" s="7">
        <f t="shared" si="21"/>
        <v>2.5977173653231045E-2</v>
      </c>
      <c r="AQ23" s="7">
        <f t="shared" si="22"/>
        <v>2.3564574154817608E-2</v>
      </c>
      <c r="AR23" s="1">
        <f t="shared" si="36"/>
        <v>12926.608401519468</v>
      </c>
      <c r="AS23" s="1">
        <f t="shared" si="37"/>
        <v>1853.1142854562922</v>
      </c>
      <c r="AT23" s="1">
        <f t="shared" si="38"/>
        <v>591.08301482606362</v>
      </c>
      <c r="AU23" s="1">
        <f t="shared" si="39"/>
        <v>2585.321680303894</v>
      </c>
      <c r="AV23" s="1">
        <f t="shared" si="40"/>
        <v>370.62285709125848</v>
      </c>
      <c r="AW23" s="1">
        <f t="shared" si="41"/>
        <v>118.21660296521273</v>
      </c>
      <c r="AX23">
        <v>0</v>
      </c>
      <c r="AY23">
        <v>0</v>
      </c>
      <c r="AZ23">
        <v>0</v>
      </c>
      <c r="BA23">
        <f t="shared" si="5"/>
        <v>0</v>
      </c>
      <c r="BB23">
        <f t="shared" si="23"/>
        <v>0</v>
      </c>
      <c r="BC23">
        <f t="shared" si="6"/>
        <v>0</v>
      </c>
      <c r="BD23">
        <f t="shared" si="7"/>
        <v>0</v>
      </c>
      <c r="BE23">
        <f t="shared" si="8"/>
        <v>0</v>
      </c>
      <c r="BF23">
        <f t="shared" si="9"/>
        <v>0</v>
      </c>
      <c r="BG23">
        <f t="shared" si="10"/>
        <v>0</v>
      </c>
      <c r="BH23">
        <f t="shared" si="24"/>
        <v>0</v>
      </c>
      <c r="BI23">
        <f t="shared" si="25"/>
        <v>0</v>
      </c>
      <c r="BJ23">
        <f t="shared" si="26"/>
        <v>0</v>
      </c>
      <c r="BK23" s="7">
        <f t="shared" si="27"/>
        <v>5.2648442643014909E-2</v>
      </c>
      <c r="BL23" s="13"/>
      <c r="BM23" s="13"/>
      <c r="BN23" s="8">
        <f>BN$3*temperature!$I133+BN$4*temperature!$I133^2+BN$5*temperature!$I133^6</f>
        <v>1.8647434240547101</v>
      </c>
      <c r="BO23" s="8">
        <f>BO$3*temperature!$I133+BO$4*temperature!$I133^2+BO$5*temperature!$I133^6</f>
        <v>1.0924501281334165</v>
      </c>
      <c r="BP23" s="8">
        <f>BP$3*temperature!$I133+BP$4*temperature!$I133^2+BP$5*temperature!$I133^6</f>
        <v>0.55462522463368302</v>
      </c>
      <c r="BQ23" s="8">
        <f>BQ$3*temperature!$M133+BQ$4*temperature!$M133^2+BQ$5*temperature!$M133^6</f>
        <v>0</v>
      </c>
      <c r="BR23" s="8">
        <f>BR$3*temperature!$M133+BR$4*temperature!$M133^2+BR$5*temperature!$M133^6</f>
        <v>0</v>
      </c>
      <c r="BS23" s="8">
        <f>BS$3*temperature!$M133+BS$4*temperature!$M133^2+BS$5*temperature!$M133^6</f>
        <v>0</v>
      </c>
      <c r="BT23" s="14"/>
      <c r="BU23" s="14"/>
      <c r="BV23" s="14"/>
      <c r="BW23" s="14"/>
      <c r="BX23" s="14"/>
      <c r="BY23" s="14"/>
    </row>
    <row r="24" spans="1:77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8"/>
        <v>7.2592798295529892E-3</v>
      </c>
      <c r="F24" s="7">
        <f t="shared" si="11"/>
        <v>1.6032358762138932E-2</v>
      </c>
      <c r="G24" s="7">
        <f t="shared" si="12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3"/>
        <v>19135.326643346936</v>
      </c>
      <c r="L24" s="1">
        <f t="shared" si="1"/>
        <v>1358.3805478897186</v>
      </c>
      <c r="M24" s="1">
        <f t="shared" si="2"/>
        <v>399.88145910666537</v>
      </c>
      <c r="N24" s="7">
        <f t="shared" si="29"/>
        <v>3.4275712981129303E-2</v>
      </c>
      <c r="O24" s="7">
        <f t="shared" si="14"/>
        <v>1.6033509673959889E-2</v>
      </c>
      <c r="P24" s="7">
        <f t="shared" si="15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6"/>
        <v>236.96599895979352</v>
      </c>
      <c r="U24" s="1">
        <f t="shared" si="42"/>
        <v>953.04866684438355</v>
      </c>
      <c r="V24" s="1">
        <f t="shared" si="43"/>
        <v>887.72358916796884</v>
      </c>
      <c r="W24" s="7">
        <f t="shared" si="30"/>
        <v>-1.0600046355257464E-2</v>
      </c>
      <c r="X24" s="7">
        <f t="shared" si="46"/>
        <v>2.4563451909217271E-2</v>
      </c>
      <c r="Y24" s="7">
        <f t="shared" si="47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7"/>
        <v>2.4498286870526638</v>
      </c>
      <c r="AD24" s="8">
        <f t="shared" si="44"/>
        <v>2.81064944312521</v>
      </c>
      <c r="AE24" s="8">
        <f t="shared" si="45"/>
        <v>1.831713986286849</v>
      </c>
      <c r="AF24" s="7">
        <f t="shared" si="31"/>
        <v>-1.9065126390688247E-3</v>
      </c>
      <c r="AG24" s="7">
        <f t="shared" si="48"/>
        <v>-2.3503595024234603E-3</v>
      </c>
      <c r="AH24" s="7">
        <f t="shared" si="49"/>
        <v>1.9763214710052823E-2</v>
      </c>
      <c r="AI24" s="1">
        <f t="shared" si="32"/>
        <v>20719.298650453857</v>
      </c>
      <c r="AJ24" s="1">
        <f t="shared" si="33"/>
        <v>2682.1022227867443</v>
      </c>
      <c r="AK24" s="1">
        <f t="shared" si="34"/>
        <v>850.35676110346128</v>
      </c>
      <c r="AL24" s="10">
        <f t="shared" si="18"/>
        <v>7.9400560502048938</v>
      </c>
      <c r="AM24" s="10">
        <f t="shared" si="19"/>
        <v>1.0351128363209818</v>
      </c>
      <c r="AN24" s="10">
        <f t="shared" si="20"/>
        <v>0.43050997620774745</v>
      </c>
      <c r="AO24" s="7">
        <f t="shared" si="35"/>
        <v>2.0621120954280148E-2</v>
      </c>
      <c r="AP24" s="7">
        <f t="shared" si="21"/>
        <v>2.5977173653231045E-2</v>
      </c>
      <c r="AQ24" s="7">
        <f t="shared" si="22"/>
        <v>2.3564574154817608E-2</v>
      </c>
      <c r="AR24" s="1">
        <f t="shared" si="36"/>
        <v>13344.031722777712</v>
      </c>
      <c r="AS24" s="1">
        <f t="shared" si="37"/>
        <v>1942.3679221830037</v>
      </c>
      <c r="AT24" s="1">
        <f t="shared" si="38"/>
        <v>622.57783732422467</v>
      </c>
      <c r="AU24" s="1">
        <f t="shared" si="39"/>
        <v>2668.8063445555426</v>
      </c>
      <c r="AV24" s="1">
        <f t="shared" si="40"/>
        <v>388.47358443660073</v>
      </c>
      <c r="AW24" s="1">
        <f t="shared" si="41"/>
        <v>124.51556746484493</v>
      </c>
      <c r="AX24">
        <v>0</v>
      </c>
      <c r="AY24">
        <v>0</v>
      </c>
      <c r="AZ24">
        <v>0</v>
      </c>
      <c r="BA24">
        <f t="shared" si="5"/>
        <v>0</v>
      </c>
      <c r="BB24">
        <f t="shared" si="23"/>
        <v>0</v>
      </c>
      <c r="BC24">
        <f t="shared" si="6"/>
        <v>0</v>
      </c>
      <c r="BD24">
        <f t="shared" si="7"/>
        <v>0</v>
      </c>
      <c r="BE24">
        <f t="shared" si="8"/>
        <v>0</v>
      </c>
      <c r="BF24">
        <f t="shared" si="9"/>
        <v>0</v>
      </c>
      <c r="BG24">
        <f t="shared" si="10"/>
        <v>0</v>
      </c>
      <c r="BH24">
        <f t="shared" si="24"/>
        <v>0</v>
      </c>
      <c r="BI24">
        <f t="shared" si="25"/>
        <v>0</v>
      </c>
      <c r="BJ24">
        <f t="shared" si="26"/>
        <v>0</v>
      </c>
      <c r="BK24" s="7">
        <f t="shared" si="27"/>
        <v>5.298173514030588E-2</v>
      </c>
      <c r="BL24" s="13"/>
      <c r="BM24" s="13"/>
      <c r="BN24" s="8">
        <f>BN$3*temperature!$I134+BN$4*temperature!$I134^2+BN$5*temperature!$I134^6</f>
        <v>1.9136186649180167</v>
      </c>
      <c r="BO24" s="8">
        <f>BO$3*temperature!$I134+BO$4*temperature!$I134^2+BO$5*temperature!$I134^6</f>
        <v>1.1194864269039402</v>
      </c>
      <c r="BP24" s="8">
        <f>BP$3*temperature!$I134+BP$4*temperature!$I134^2+BP$5*temperature!$I134^6</f>
        <v>0.56655951675071636</v>
      </c>
      <c r="BQ24" s="8">
        <f>BQ$3*temperature!$M134+BQ$4*temperature!$M134^2+BQ$5*temperature!$M134^6</f>
        <v>0</v>
      </c>
      <c r="BR24" s="8">
        <f>BR$3*temperature!$M134+BR$4*temperature!$M134^2+BR$5*temperature!$M134^6</f>
        <v>0</v>
      </c>
      <c r="BS24" s="8">
        <f>BS$3*temperature!$M134+BS$4*temperature!$M134^2+BS$5*temperature!$M134^6</f>
        <v>0</v>
      </c>
      <c r="BT24" s="14"/>
      <c r="BU24" s="14"/>
      <c r="BV24" s="14"/>
      <c r="BW24" s="14"/>
      <c r="BX24" s="14"/>
      <c r="BY24" s="14"/>
    </row>
    <row r="25" spans="1:77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8"/>
        <v>7.1710102906858975E-3</v>
      </c>
      <c r="F25" s="7">
        <f t="shared" si="11"/>
        <v>1.6106980972057983E-2</v>
      </c>
      <c r="G25" s="7">
        <f t="shared" si="12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3"/>
        <v>19732.332022041093</v>
      </c>
      <c r="L25" s="1">
        <f t="shared" si="1"/>
        <v>1405.6528949882536</v>
      </c>
      <c r="M25" s="1">
        <f t="shared" si="2"/>
        <v>401.96717409141297</v>
      </c>
      <c r="N25" s="7">
        <f t="shared" si="29"/>
        <v>3.1199121385352857E-2</v>
      </c>
      <c r="O25" s="7">
        <f t="shared" si="14"/>
        <v>3.4800518287731563E-2</v>
      </c>
      <c r="P25" s="7">
        <f t="shared" si="15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6"/>
        <v>233.53220678226603</v>
      </c>
      <c r="U25" s="1">
        <f t="shared" si="42"/>
        <v>937.57902753538292</v>
      </c>
      <c r="V25" s="1">
        <f t="shared" si="43"/>
        <v>902.67990564339846</v>
      </c>
      <c r="W25" s="7">
        <f t="shared" si="30"/>
        <v>-1.449065348024936E-2</v>
      </c>
      <c r="X25" s="7">
        <f t="shared" si="46"/>
        <v>-1.6231741197668126E-2</v>
      </c>
      <c r="Y25" s="7">
        <f t="shared" si="47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7"/>
        <v>2.4496385895153021</v>
      </c>
      <c r="AD25" s="8">
        <f t="shared" si="44"/>
        <v>2.7832867863149318</v>
      </c>
      <c r="AE25" s="8">
        <f t="shared" si="45"/>
        <v>1.8505048501277181</v>
      </c>
      <c r="AF25" s="7">
        <f t="shared" si="31"/>
        <v>-7.7596257389900281E-5</v>
      </c>
      <c r="AG25" s="7">
        <f t="shared" si="48"/>
        <v>-9.73535026831851E-3</v>
      </c>
      <c r="AH25" s="7">
        <f t="shared" si="49"/>
        <v>1.0258623333963213E-2</v>
      </c>
      <c r="AI25" s="1">
        <f t="shared" si="32"/>
        <v>21316.175129964013</v>
      </c>
      <c r="AJ25" s="1">
        <f t="shared" si="33"/>
        <v>2802.3655849446704</v>
      </c>
      <c r="AK25" s="1">
        <f t="shared" si="34"/>
        <v>889.8366524579601</v>
      </c>
      <c r="AL25" s="10">
        <f t="shared" si="18"/>
        <v>8.1037889063999327</v>
      </c>
      <c r="AM25" s="10">
        <f t="shared" si="19"/>
        <v>1.0620021422207806</v>
      </c>
      <c r="AN25" s="10">
        <f t="shared" si="20"/>
        <v>0.44065476046648366</v>
      </c>
      <c r="AO25" s="7">
        <f t="shared" si="35"/>
        <v>2.0621120954280148E-2</v>
      </c>
      <c r="AP25" s="7">
        <f t="shared" si="21"/>
        <v>2.5977173653231045E-2</v>
      </c>
      <c r="AQ25" s="7">
        <f t="shared" si="22"/>
        <v>2.3564574154817608E-2</v>
      </c>
      <c r="AR25" s="1">
        <f t="shared" si="36"/>
        <v>13775.299073981647</v>
      </c>
      <c r="AS25" s="1">
        <f t="shared" si="37"/>
        <v>2036.2478405779661</v>
      </c>
      <c r="AT25" s="1">
        <f t="shared" si="38"/>
        <v>655.92537283621471</v>
      </c>
      <c r="AU25" s="1">
        <f t="shared" si="39"/>
        <v>2755.0598147963296</v>
      </c>
      <c r="AV25" s="1">
        <f t="shared" si="40"/>
        <v>407.24956811559326</v>
      </c>
      <c r="AW25" s="1">
        <f t="shared" si="41"/>
        <v>131.18507456724294</v>
      </c>
      <c r="AX25">
        <v>0</v>
      </c>
      <c r="AY25">
        <v>0</v>
      </c>
      <c r="AZ25">
        <v>0</v>
      </c>
      <c r="BA25">
        <f t="shared" si="5"/>
        <v>0</v>
      </c>
      <c r="BB25">
        <f t="shared" si="23"/>
        <v>0</v>
      </c>
      <c r="BC25">
        <f t="shared" si="6"/>
        <v>0</v>
      </c>
      <c r="BD25">
        <f t="shared" si="7"/>
        <v>0</v>
      </c>
      <c r="BE25">
        <f t="shared" si="8"/>
        <v>0</v>
      </c>
      <c r="BF25">
        <f t="shared" si="9"/>
        <v>0</v>
      </c>
      <c r="BG25">
        <f t="shared" si="10"/>
        <v>0</v>
      </c>
      <c r="BH25">
        <f t="shared" si="24"/>
        <v>0</v>
      </c>
      <c r="BI25">
        <f t="shared" si="25"/>
        <v>0</v>
      </c>
      <c r="BJ25">
        <f t="shared" si="26"/>
        <v>0</v>
      </c>
      <c r="BK25" s="7">
        <f t="shared" si="27"/>
        <v>5.1730956327600025E-2</v>
      </c>
      <c r="BL25" s="13"/>
      <c r="BM25" s="13"/>
      <c r="BN25" s="8">
        <f>BN$3*temperature!$I135+BN$4*temperature!$I135^2+BN$5*temperature!$I135^6</f>
        <v>1.9634099015386433</v>
      </c>
      <c r="BO25" s="8">
        <f>BO$3*temperature!$I135+BO$4*temperature!$I135^2+BO$5*temperature!$I135^6</f>
        <v>1.1469040007366094</v>
      </c>
      <c r="BP25" s="8">
        <f>BP$3*temperature!$I135+BP$4*temperature!$I135^2+BP$5*temperature!$I135^6</f>
        <v>0.5785130773335353</v>
      </c>
      <c r="BQ25" s="8">
        <f>BQ$3*temperature!$M135+BQ$4*temperature!$M135^2+BQ$5*temperature!$M135^6</f>
        <v>0</v>
      </c>
      <c r="BR25" s="8">
        <f>BR$3*temperature!$M135+BR$4*temperature!$M135^2+BR$5*temperature!$M135^6</f>
        <v>0</v>
      </c>
      <c r="BS25" s="8">
        <f>BS$3*temperature!$M135+BS$4*temperature!$M135^2+BS$5*temperature!$M135^6</f>
        <v>0</v>
      </c>
      <c r="BT25" s="14"/>
      <c r="BU25" s="14"/>
      <c r="BV25" s="14"/>
      <c r="BW25" s="14"/>
      <c r="BX25" s="14"/>
      <c r="BY25" s="14"/>
    </row>
    <row r="26" spans="1:77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8"/>
        <v>6.9399655695143725E-3</v>
      </c>
      <c r="F26" s="7">
        <f t="shared" si="11"/>
        <v>1.5668442836691332E-2</v>
      </c>
      <c r="G26" s="7">
        <f t="shared" si="12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3"/>
        <v>20124.351959751704</v>
      </c>
      <c r="L26" s="1">
        <f t="shared" si="1"/>
        <v>1449.8121240919959</v>
      </c>
      <c r="M26" s="1">
        <f t="shared" si="2"/>
        <v>417.06319180806776</v>
      </c>
      <c r="N26" s="7">
        <f t="shared" si="29"/>
        <v>1.9866883309723526E-2</v>
      </c>
      <c r="O26" s="7">
        <f t="shared" si="14"/>
        <v>3.1415457728710017E-2</v>
      </c>
      <c r="P26" s="7">
        <f t="shared" si="15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6"/>
        <v>221.55623080971907</v>
      </c>
      <c r="U26" s="1">
        <f t="shared" si="42"/>
        <v>902.87289581321522</v>
      </c>
      <c r="V26" s="1">
        <f t="shared" si="43"/>
        <v>880.94465297742408</v>
      </c>
      <c r="W26" s="7">
        <f t="shared" si="30"/>
        <v>-5.1281902986994754E-2</v>
      </c>
      <c r="X26" s="7">
        <f t="shared" si="46"/>
        <v>-3.7016753471331154E-2</v>
      </c>
      <c r="Y26" s="7">
        <f t="shared" si="47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7"/>
        <v>2.4457874406053151</v>
      </c>
      <c r="AD26" s="8">
        <f t="shared" si="44"/>
        <v>2.8182464047647726</v>
      </c>
      <c r="AE26" s="8">
        <f t="shared" si="45"/>
        <v>1.871783504022132</v>
      </c>
      <c r="AF26" s="7">
        <f t="shared" si="31"/>
        <v>-1.5721294261408225E-3</v>
      </c>
      <c r="AG26" s="7">
        <f t="shared" si="48"/>
        <v>1.2560552014162951E-2</v>
      </c>
      <c r="AH26" s="7">
        <f t="shared" si="49"/>
        <v>1.1498837137846607E-2</v>
      </c>
      <c r="AI26" s="1">
        <f t="shared" si="32"/>
        <v>21939.617431763942</v>
      </c>
      <c r="AJ26" s="1">
        <f t="shared" si="33"/>
        <v>2929.3785945657969</v>
      </c>
      <c r="AK26" s="1">
        <f t="shared" si="34"/>
        <v>932.03806177940703</v>
      </c>
      <c r="AL26" s="10">
        <f t="shared" si="18"/>
        <v>8.2708981176267589</v>
      </c>
      <c r="AM26" s="10">
        <f t="shared" si="19"/>
        <v>1.0895899562893532</v>
      </c>
      <c r="AN26" s="10">
        <f t="shared" si="20"/>
        <v>0.45103860224616948</v>
      </c>
      <c r="AO26" s="7">
        <f t="shared" si="35"/>
        <v>2.0621120954280148E-2</v>
      </c>
      <c r="AP26" s="7">
        <f t="shared" si="21"/>
        <v>2.5977173653231045E-2</v>
      </c>
      <c r="AQ26" s="7">
        <f t="shared" si="22"/>
        <v>2.3564574154817608E-2</v>
      </c>
      <c r="AR26" s="1">
        <f t="shared" si="36"/>
        <v>14219.109702597792</v>
      </c>
      <c r="AS26" s="1">
        <f t="shared" si="37"/>
        <v>2134.1259420488577</v>
      </c>
      <c r="AT26" s="1">
        <f t="shared" si="38"/>
        <v>691.18551481508996</v>
      </c>
      <c r="AU26" s="1">
        <f t="shared" si="39"/>
        <v>2843.8219405195587</v>
      </c>
      <c r="AV26" s="1">
        <f t="shared" si="40"/>
        <v>426.82518840977156</v>
      </c>
      <c r="AW26" s="1">
        <f t="shared" si="41"/>
        <v>138.237102963018</v>
      </c>
      <c r="AX26">
        <v>0</v>
      </c>
      <c r="AY26">
        <v>0</v>
      </c>
      <c r="AZ26">
        <v>0</v>
      </c>
      <c r="BA26">
        <f t="shared" si="5"/>
        <v>0</v>
      </c>
      <c r="BB26">
        <f t="shared" si="23"/>
        <v>0</v>
      </c>
      <c r="BC26">
        <f t="shared" si="6"/>
        <v>0</v>
      </c>
      <c r="BD26">
        <f t="shared" si="7"/>
        <v>0</v>
      </c>
      <c r="BE26">
        <f t="shared" si="8"/>
        <v>0</v>
      </c>
      <c r="BF26">
        <f t="shared" si="9"/>
        <v>0</v>
      </c>
      <c r="BG26">
        <f t="shared" si="10"/>
        <v>0</v>
      </c>
      <c r="BH26">
        <f t="shared" si="24"/>
        <v>0</v>
      </c>
      <c r="BI26">
        <f t="shared" si="25"/>
        <v>0</v>
      </c>
      <c r="BJ26">
        <f t="shared" si="26"/>
        <v>0</v>
      </c>
      <c r="BK26" s="7">
        <f t="shared" si="27"/>
        <v>4.2806571653571907E-2</v>
      </c>
      <c r="BL26" s="13"/>
      <c r="BM26" s="13"/>
      <c r="BN26" s="8">
        <f>BN$3*temperature!$I136+BN$4*temperature!$I136^2+BN$5*temperature!$I136^6</f>
        <v>2.0141932957809603</v>
      </c>
      <c r="BO26" s="8">
        <f>BO$3*temperature!$I136+BO$4*temperature!$I136^2+BO$5*temperature!$I136^6</f>
        <v>1.174731991391714</v>
      </c>
      <c r="BP26" s="8">
        <f>BP$3*temperature!$I136+BP$4*temperature!$I136^2+BP$5*temperature!$I136^6</f>
        <v>0.59048333673398323</v>
      </c>
      <c r="BQ26" s="8">
        <f>BQ$3*temperature!$M136+BQ$4*temperature!$M136^2+BQ$5*temperature!$M136^6</f>
        <v>0</v>
      </c>
      <c r="BR26" s="8">
        <f>BR$3*temperature!$M136+BR$4*temperature!$M136^2+BR$5*temperature!$M136^6</f>
        <v>0</v>
      </c>
      <c r="BS26" s="8">
        <f>BS$3*temperature!$M136+BS$4*temperature!$M136^2+BS$5*temperature!$M136^6</f>
        <v>0</v>
      </c>
      <c r="BT26" s="14"/>
      <c r="BU26" s="14"/>
      <c r="BV26" s="14"/>
      <c r="BW26" s="14"/>
      <c r="BX26" s="14"/>
      <c r="BY26" s="14"/>
    </row>
    <row r="27" spans="1:77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8"/>
        <v>6.9168601659503892E-3</v>
      </c>
      <c r="F27" s="7">
        <f t="shared" si="11"/>
        <v>1.5817996879959884E-2</v>
      </c>
      <c r="G27" s="7">
        <f t="shared" si="12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3"/>
        <v>20292.933909060386</v>
      </c>
      <c r="L27" s="1">
        <f t="shared" si="1"/>
        <v>1454.6029384071733</v>
      </c>
      <c r="M27" s="1">
        <f t="shared" si="2"/>
        <v>427.88781278464347</v>
      </c>
      <c r="N27" s="7">
        <f t="shared" si="29"/>
        <v>8.3770125689435204E-3</v>
      </c>
      <c r="O27" s="7">
        <f t="shared" si="14"/>
        <v>3.3044380272222451E-3</v>
      </c>
      <c r="P27" s="7">
        <f t="shared" si="15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6"/>
        <v>212.36445626954927</v>
      </c>
      <c r="U27" s="1">
        <f t="shared" si="42"/>
        <v>899.9089338975441</v>
      </c>
      <c r="V27" s="1">
        <f t="shared" si="43"/>
        <v>881.70150629598425</v>
      </c>
      <c r="W27" s="7">
        <f t="shared" si="30"/>
        <v>-4.1487321329563676E-2</v>
      </c>
      <c r="X27" s="7">
        <f t="shared" si="46"/>
        <v>-3.2828119322393379E-3</v>
      </c>
      <c r="Y27" s="7">
        <f t="shared" si="47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7"/>
        <v>2.4149199480729333</v>
      </c>
      <c r="AD27" s="8">
        <f t="shared" si="44"/>
        <v>2.735183012324311</v>
      </c>
      <c r="AE27" s="8">
        <f t="shared" si="45"/>
        <v>1.8350201755581217</v>
      </c>
      <c r="AF27" s="7">
        <f t="shared" si="31"/>
        <v>-1.2620676686745269E-2</v>
      </c>
      <c r="AG27" s="7">
        <f t="shared" si="48"/>
        <v>-2.9473431528211025E-2</v>
      </c>
      <c r="AH27" s="7">
        <f t="shared" si="49"/>
        <v>-1.9640801612479497E-2</v>
      </c>
      <c r="AI27" s="1">
        <f t="shared" si="32"/>
        <v>22589.477629107107</v>
      </c>
      <c r="AJ27" s="1">
        <f t="shared" si="33"/>
        <v>3063.265923518989</v>
      </c>
      <c r="AK27" s="1">
        <f t="shared" si="34"/>
        <v>977.0713585644844</v>
      </c>
      <c r="AL27" s="10">
        <f t="shared" si="18"/>
        <v>8.4414533081108676</v>
      </c>
      <c r="AM27" s="10">
        <f t="shared" si="19"/>
        <v>1.1178944237946982</v>
      </c>
      <c r="AN27" s="10">
        <f t="shared" si="20"/>
        <v>0.4616671348354846</v>
      </c>
      <c r="AO27" s="7">
        <f t="shared" si="35"/>
        <v>2.0621120954280148E-2</v>
      </c>
      <c r="AP27" s="7">
        <f t="shared" si="21"/>
        <v>2.5977173653231045E-2</v>
      </c>
      <c r="AQ27" s="7">
        <f t="shared" si="22"/>
        <v>2.3564574154817608E-2</v>
      </c>
      <c r="AR27" s="1">
        <f t="shared" si="36"/>
        <v>14678.013210257626</v>
      </c>
      <c r="AS27" s="1">
        <f t="shared" si="37"/>
        <v>2237.1355800170063</v>
      </c>
      <c r="AT27" s="1">
        <f t="shared" si="38"/>
        <v>728.41369484042536</v>
      </c>
      <c r="AU27" s="1">
        <f t="shared" si="39"/>
        <v>2935.6026420515254</v>
      </c>
      <c r="AV27" s="1">
        <f t="shared" si="40"/>
        <v>447.4271160034013</v>
      </c>
      <c r="AW27" s="1">
        <f t="shared" si="41"/>
        <v>145.68273896808509</v>
      </c>
      <c r="AX27">
        <v>0</v>
      </c>
      <c r="AY27">
        <v>0</v>
      </c>
      <c r="AZ27">
        <v>0</v>
      </c>
      <c r="BA27">
        <f t="shared" si="5"/>
        <v>0</v>
      </c>
      <c r="BB27">
        <f t="shared" si="23"/>
        <v>0</v>
      </c>
      <c r="BC27">
        <f t="shared" si="6"/>
        <v>0</v>
      </c>
      <c r="BD27">
        <f t="shared" si="7"/>
        <v>0</v>
      </c>
      <c r="BE27">
        <f t="shared" si="8"/>
        <v>0</v>
      </c>
      <c r="BF27">
        <f t="shared" si="9"/>
        <v>0</v>
      </c>
      <c r="BG27">
        <f t="shared" si="10"/>
        <v>0</v>
      </c>
      <c r="BH27">
        <f t="shared" si="24"/>
        <v>0</v>
      </c>
      <c r="BI27">
        <f t="shared" si="25"/>
        <v>0</v>
      </c>
      <c r="BJ27">
        <f t="shared" si="26"/>
        <v>0</v>
      </c>
      <c r="BK27" s="7">
        <f t="shared" si="27"/>
        <v>2.9448153818693784E-2</v>
      </c>
      <c r="BL27" s="13"/>
      <c r="BM27" s="13"/>
      <c r="BN27" s="8">
        <f>BN$3*temperature!$I137+BN$4*temperature!$I137^2+BN$5*temperature!$I137^6</f>
        <v>2.0657178112797956</v>
      </c>
      <c r="BO27" s="8">
        <f>BO$3*temperature!$I137+BO$4*temperature!$I137^2+BO$5*temperature!$I137^6</f>
        <v>1.2028196037044427</v>
      </c>
      <c r="BP27" s="8">
        <f>BP$3*temperature!$I137+BP$4*temperature!$I137^2+BP$5*temperature!$I137^6</f>
        <v>0.60238955657225768</v>
      </c>
      <c r="BQ27" s="8">
        <f>BQ$3*temperature!$M137+BQ$4*temperature!$M137^2+BQ$5*temperature!$M137^6</f>
        <v>0</v>
      </c>
      <c r="BR27" s="8">
        <f>BR$3*temperature!$M137+BR$4*temperature!$M137^2+BR$5*temperature!$M137^6</f>
        <v>0</v>
      </c>
      <c r="BS27" s="8">
        <f>BS$3*temperature!$M137+BS$4*temperature!$M137^2+BS$5*temperature!$M137^6</f>
        <v>0</v>
      </c>
      <c r="BT27" s="14"/>
      <c r="BU27" s="14"/>
      <c r="BV27" s="14"/>
      <c r="BW27" s="14"/>
      <c r="BX27" s="14"/>
      <c r="BY27" s="14"/>
    </row>
    <row r="28" spans="1:77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8"/>
        <v>6.1984829573309419E-3</v>
      </c>
      <c r="F28" s="7">
        <f t="shared" si="11"/>
        <v>1.6820629902325246E-2</v>
      </c>
      <c r="G28" s="7">
        <f t="shared" si="12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3"/>
        <v>20237.139804597737</v>
      </c>
      <c r="L28" s="1">
        <f t="shared" si="1"/>
        <v>1436.3355887459484</v>
      </c>
      <c r="M28" s="1">
        <f t="shared" si="2"/>
        <v>433.3540066629966</v>
      </c>
      <c r="N28" s="7">
        <f t="shared" si="29"/>
        <v>-2.7494350847778737E-3</v>
      </c>
      <c r="O28" s="7">
        <f t="shared" si="14"/>
        <v>-1.2558306585870205E-2</v>
      </c>
      <c r="P28" s="7">
        <f t="shared" si="15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6"/>
        <v>206.37847509359841</v>
      </c>
      <c r="U28" s="1">
        <f t="shared" si="42"/>
        <v>927.07388067722479</v>
      </c>
      <c r="V28" s="1">
        <f t="shared" si="43"/>
        <v>889.61113157263264</v>
      </c>
      <c r="W28" s="7">
        <f t="shared" si="30"/>
        <v>-2.8187302532176051E-2</v>
      </c>
      <c r="X28" s="7">
        <f t="shared" si="46"/>
        <v>3.0186328589969724E-2</v>
      </c>
      <c r="Y28" s="7">
        <f t="shared" si="47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7"/>
        <v>2.3856263347113855</v>
      </c>
      <c r="AD28" s="8">
        <f t="shared" si="44"/>
        <v>2.7388918519516774</v>
      </c>
      <c r="AE28" s="8">
        <f t="shared" si="45"/>
        <v>1.8382081108631489</v>
      </c>
      <c r="AF28" s="7">
        <f t="shared" si="31"/>
        <v>-1.2130262696667726E-2</v>
      </c>
      <c r="AG28" s="7">
        <f t="shared" si="48"/>
        <v>1.3559749423182055E-3</v>
      </c>
      <c r="AH28" s="7">
        <f t="shared" si="49"/>
        <v>1.7372753430668908E-3</v>
      </c>
      <c r="AI28" s="1">
        <f t="shared" si="32"/>
        <v>23266.132508247923</v>
      </c>
      <c r="AJ28" s="1">
        <f t="shared" si="33"/>
        <v>3204.3664471704915</v>
      </c>
      <c r="AK28" s="1">
        <f t="shared" si="34"/>
        <v>1025.0469616761211</v>
      </c>
      <c r="AL28" s="10">
        <f t="shared" si="18"/>
        <v>8.6155255378073292</v>
      </c>
      <c r="AM28" s="10">
        <f t="shared" si="19"/>
        <v>1.1469341613675916</v>
      </c>
      <c r="AN28" s="10">
        <f t="shared" si="20"/>
        <v>0.47254612426915754</v>
      </c>
      <c r="AO28" s="7">
        <f t="shared" si="35"/>
        <v>2.0621120954280148E-2</v>
      </c>
      <c r="AP28" s="7">
        <f t="shared" si="21"/>
        <v>2.5977173653231045E-2</v>
      </c>
      <c r="AQ28" s="7">
        <f t="shared" si="22"/>
        <v>2.3564574154817608E-2</v>
      </c>
      <c r="AR28" s="1">
        <f t="shared" si="36"/>
        <v>15144.061131962364</v>
      </c>
      <c r="AS28" s="1">
        <f t="shared" si="37"/>
        <v>2347.129099409734</v>
      </c>
      <c r="AT28" s="1">
        <f t="shared" si="38"/>
        <v>767.66952063484507</v>
      </c>
      <c r="AU28" s="1">
        <f t="shared" si="39"/>
        <v>3028.8122263924729</v>
      </c>
      <c r="AV28" s="1">
        <f t="shared" si="40"/>
        <v>469.42581988194684</v>
      </c>
      <c r="AW28" s="1">
        <f t="shared" si="41"/>
        <v>153.53390412696902</v>
      </c>
      <c r="AX28">
        <v>0</v>
      </c>
      <c r="AY28">
        <v>0</v>
      </c>
      <c r="AZ28">
        <v>0</v>
      </c>
      <c r="BA28">
        <f t="shared" si="5"/>
        <v>0</v>
      </c>
      <c r="BB28">
        <f t="shared" si="23"/>
        <v>0</v>
      </c>
      <c r="BC28">
        <f t="shared" si="6"/>
        <v>0</v>
      </c>
      <c r="BD28">
        <f t="shared" si="7"/>
        <v>0</v>
      </c>
      <c r="BE28">
        <f t="shared" si="8"/>
        <v>0</v>
      </c>
      <c r="BF28">
        <f t="shared" si="9"/>
        <v>0</v>
      </c>
      <c r="BG28">
        <f t="shared" si="10"/>
        <v>0</v>
      </c>
      <c r="BH28">
        <f t="shared" si="24"/>
        <v>0</v>
      </c>
      <c r="BI28">
        <f t="shared" si="25"/>
        <v>0</v>
      </c>
      <c r="BJ28">
        <f t="shared" si="26"/>
        <v>0</v>
      </c>
      <c r="BK28" s="7">
        <f t="shared" si="27"/>
        <v>1.7109021078205416E-2</v>
      </c>
      <c r="BL28" s="13"/>
      <c r="BM28" s="13"/>
      <c r="BN28" s="8">
        <f>BN$3*temperature!$I138+BN$4*temperature!$I138^2+BN$5*temperature!$I138^6</f>
        <v>2.1176619430043386</v>
      </c>
      <c r="BO28" s="8">
        <f>BO$3*temperature!$I138+BO$4*temperature!$I138^2+BO$5*temperature!$I138^6</f>
        <v>1.2309796768737473</v>
      </c>
      <c r="BP28" s="8">
        <f>BP$3*temperature!$I138+BP$4*temperature!$I138^2+BP$5*temperature!$I138^6</f>
        <v>0.61413805380737951</v>
      </c>
      <c r="BQ28" s="8">
        <f>BQ$3*temperature!$M138+BQ$4*temperature!$M138^2+BQ$5*temperature!$M138^6</f>
        <v>0</v>
      </c>
      <c r="BR28" s="8">
        <f>BR$3*temperature!$M138+BR$4*temperature!$M138^2+BR$5*temperature!$M138^6</f>
        <v>0</v>
      </c>
      <c r="BS28" s="8">
        <f>BS$3*temperature!$M138+BS$4*temperature!$M138^2+BS$5*temperature!$M138^6</f>
        <v>0</v>
      </c>
      <c r="BT28" s="14"/>
      <c r="BU28" s="14"/>
      <c r="BV28" s="14"/>
      <c r="BW28" s="14"/>
      <c r="BX28" s="14"/>
      <c r="BY28" s="14"/>
    </row>
    <row r="29" spans="1:77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8"/>
        <v>5.666316603642807E-3</v>
      </c>
      <c r="F29" s="7">
        <f t="shared" si="11"/>
        <v>1.6624795407551574E-2</v>
      </c>
      <c r="G29" s="7">
        <f t="shared" si="12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3"/>
        <v>20622.14124085362</v>
      </c>
      <c r="L29" s="1">
        <f t="shared" si="1"/>
        <v>1421.1857477326455</v>
      </c>
      <c r="M29" s="1">
        <f t="shared" si="2"/>
        <v>440.35839097389959</v>
      </c>
      <c r="N29" s="7">
        <f t="shared" si="29"/>
        <v>1.9024498519717437E-2</v>
      </c>
      <c r="O29" s="7">
        <f t="shared" si="14"/>
        <v>-1.0547563627891443E-2</v>
      </c>
      <c r="P29" s="7">
        <f t="shared" si="15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6"/>
        <v>202.10092770770731</v>
      </c>
      <c r="U29" s="1">
        <f t="shared" si="42"/>
        <v>939.74627918148394</v>
      </c>
      <c r="V29" s="1">
        <f t="shared" si="43"/>
        <v>883.6069313906263</v>
      </c>
      <c r="W29" s="7">
        <f t="shared" si="30"/>
        <v>-2.0726712821921511E-2</v>
      </c>
      <c r="X29" s="7">
        <f t="shared" si="46"/>
        <v>1.3669243377886886E-2</v>
      </c>
      <c r="Y29" s="7">
        <f t="shared" si="47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7"/>
        <v>2.3750849615876435</v>
      </c>
      <c r="AD29" s="8">
        <f t="shared" si="44"/>
        <v>2.7443910675908154</v>
      </c>
      <c r="AE29" s="8">
        <f t="shared" si="45"/>
        <v>1.8865369423268037</v>
      </c>
      <c r="AF29" s="7">
        <f t="shared" si="31"/>
        <v>-4.4187025312232286E-3</v>
      </c>
      <c r="AG29" s="7">
        <f t="shared" si="48"/>
        <v>2.0078250388817498E-3</v>
      </c>
      <c r="AH29" s="7">
        <f t="shared" si="49"/>
        <v>2.6291273103436374E-2</v>
      </c>
      <c r="AI29" s="1">
        <f t="shared" si="32"/>
        <v>23968.331483815607</v>
      </c>
      <c r="AJ29" s="1">
        <f t="shared" si="33"/>
        <v>3353.3556223353889</v>
      </c>
      <c r="AK29" s="1">
        <f t="shared" si="34"/>
        <v>1076.076169635478</v>
      </c>
      <c r="AL29" s="10">
        <f t="shared" si="18"/>
        <v>8.7931873320071432</v>
      </c>
      <c r="AM29" s="10">
        <f t="shared" si="19"/>
        <v>1.1767282692462604</v>
      </c>
      <c r="AN29" s="10">
        <f t="shared" si="20"/>
        <v>0.48368147245606974</v>
      </c>
      <c r="AO29" s="7">
        <f t="shared" si="35"/>
        <v>2.0621120954280148E-2</v>
      </c>
      <c r="AP29" s="7">
        <f t="shared" si="21"/>
        <v>2.5977173653231045E-2</v>
      </c>
      <c r="AQ29" s="7">
        <f t="shared" si="22"/>
        <v>2.3564574154817608E-2</v>
      </c>
      <c r="AR29" s="1">
        <f t="shared" si="36"/>
        <v>15618.982920650913</v>
      </c>
      <c r="AS29" s="1">
        <f t="shared" si="37"/>
        <v>2462.3553193478451</v>
      </c>
      <c r="AT29" s="1">
        <f t="shared" si="38"/>
        <v>808.99433513658573</v>
      </c>
      <c r="AU29" s="1">
        <f t="shared" si="39"/>
        <v>3123.796584130183</v>
      </c>
      <c r="AV29" s="1">
        <f t="shared" si="40"/>
        <v>492.47106386956904</v>
      </c>
      <c r="AW29" s="1">
        <f t="shared" si="41"/>
        <v>161.79886702731716</v>
      </c>
      <c r="AX29">
        <v>0</v>
      </c>
      <c r="AY29">
        <v>0</v>
      </c>
      <c r="AZ29">
        <v>0</v>
      </c>
      <c r="BA29">
        <f t="shared" si="5"/>
        <v>0</v>
      </c>
      <c r="BB29">
        <f t="shared" si="23"/>
        <v>0</v>
      </c>
      <c r="BC29">
        <f t="shared" si="6"/>
        <v>0</v>
      </c>
      <c r="BD29">
        <f t="shared" si="7"/>
        <v>0</v>
      </c>
      <c r="BE29">
        <f t="shared" si="8"/>
        <v>0</v>
      </c>
      <c r="BF29">
        <f t="shared" si="9"/>
        <v>0</v>
      </c>
      <c r="BG29">
        <f t="shared" si="10"/>
        <v>0</v>
      </c>
      <c r="BH29">
        <f t="shared" si="24"/>
        <v>0</v>
      </c>
      <c r="BI29">
        <f t="shared" si="25"/>
        <v>0</v>
      </c>
      <c r="BJ29">
        <f t="shared" si="26"/>
        <v>0</v>
      </c>
      <c r="BK29" s="7">
        <f t="shared" si="27"/>
        <v>3.5451074401415789E-2</v>
      </c>
      <c r="BL29" s="13"/>
      <c r="BM29" s="13"/>
      <c r="BN29" s="8">
        <f>BN$3*temperature!$I139+BN$4*temperature!$I139^2+BN$5*temperature!$I139^6</f>
        <v>2.1698501571169837</v>
      </c>
      <c r="BO29" s="8">
        <f>BO$3*temperature!$I139+BO$4*temperature!$I139^2+BO$5*temperature!$I139^6</f>
        <v>1.2591064170339041</v>
      </c>
      <c r="BP29" s="8">
        <f>BP$3*temperature!$I139+BP$4*temperature!$I139^2+BP$5*temperature!$I139^6</f>
        <v>0.62567179899520964</v>
      </c>
      <c r="BQ29" s="8">
        <f>BQ$3*temperature!$M139+BQ$4*temperature!$M139^2+BQ$5*temperature!$M139^6</f>
        <v>0</v>
      </c>
      <c r="BR29" s="8">
        <f>BR$3*temperature!$M139+BR$4*temperature!$M139^2+BR$5*temperature!$M139^6</f>
        <v>0</v>
      </c>
      <c r="BS29" s="8">
        <f>BS$3*temperature!$M139+BS$4*temperature!$M139^2+BS$5*temperature!$M139^6</f>
        <v>0</v>
      </c>
      <c r="BT29" s="14"/>
      <c r="BU29" s="14"/>
      <c r="BV29" s="14"/>
      <c r="BW29" s="14"/>
      <c r="BX29" s="14"/>
      <c r="BY29" s="14"/>
    </row>
    <row r="30" spans="1:77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8"/>
        <v>5.2636035724735741E-3</v>
      </c>
      <c r="F30" s="7">
        <f t="shared" si="11"/>
        <v>1.5904845060938921E-2</v>
      </c>
      <c r="G30" s="7">
        <f t="shared" si="12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3"/>
        <v>21351.694434927398</v>
      </c>
      <c r="L30" s="1">
        <f t="shared" si="1"/>
        <v>1457.3086030603524</v>
      </c>
      <c r="M30" s="1">
        <f t="shared" si="2"/>
        <v>452.38859579981255</v>
      </c>
      <c r="N30" s="7">
        <f t="shared" si="29"/>
        <v>3.5377179583490292E-2</v>
      </c>
      <c r="O30" s="7">
        <f t="shared" si="14"/>
        <v>2.5417406123961817E-2</v>
      </c>
      <c r="P30" s="7">
        <f t="shared" si="15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6"/>
        <v>201.70557911853126</v>
      </c>
      <c r="U30" s="1">
        <f t="shared" si="42"/>
        <v>941.66348339372075</v>
      </c>
      <c r="V30" s="1">
        <f t="shared" si="43"/>
        <v>872.71451539045961</v>
      </c>
      <c r="W30" s="7">
        <f t="shared" si="30"/>
        <v>-1.9561938367143039E-3</v>
      </c>
      <c r="X30" s="7">
        <f t="shared" si="46"/>
        <v>2.040129612331798E-3</v>
      </c>
      <c r="Y30" s="7">
        <f t="shared" si="47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7"/>
        <v>2.3409095494429892</v>
      </c>
      <c r="AD30" s="8">
        <f t="shared" si="44"/>
        <v>2.7203543668669528</v>
      </c>
      <c r="AE30" s="8">
        <f t="shared" si="45"/>
        <v>1.9115173214066605</v>
      </c>
      <c r="AF30" s="7">
        <f t="shared" si="31"/>
        <v>-1.4389132472048205E-2</v>
      </c>
      <c r="AG30" s="7">
        <f t="shared" si="48"/>
        <v>-8.7584823488597863E-3</v>
      </c>
      <c r="AH30" s="7">
        <f t="shared" si="49"/>
        <v>1.3241394069414048E-2</v>
      </c>
      <c r="AI30" s="1">
        <f t="shared" si="32"/>
        <v>24695.294919564229</v>
      </c>
      <c r="AJ30" s="1">
        <f t="shared" si="33"/>
        <v>3510.4911239714193</v>
      </c>
      <c r="AK30" s="1">
        <f t="shared" si="34"/>
        <v>1130.2674196992473</v>
      </c>
      <c r="AL30" s="10">
        <f t="shared" si="18"/>
        <v>8.974512711554107</v>
      </c>
      <c r="AM30" s="10">
        <f t="shared" si="19"/>
        <v>1.2072963438391364</v>
      </c>
      <c r="AN30" s="10">
        <f t="shared" si="20"/>
        <v>0.49507922038107216</v>
      </c>
      <c r="AO30" s="7">
        <f t="shared" si="35"/>
        <v>2.0621120954280148E-2</v>
      </c>
      <c r="AP30" s="7">
        <f t="shared" si="21"/>
        <v>2.5977173653231045E-2</v>
      </c>
      <c r="AQ30" s="7">
        <f t="shared" si="22"/>
        <v>2.3564574154817608E-2</v>
      </c>
      <c r="AR30" s="1">
        <f t="shared" si="36"/>
        <v>16104.103440851959</v>
      </c>
      <c r="AS30" s="1">
        <f t="shared" si="37"/>
        <v>2581.9539914058173</v>
      </c>
      <c r="AT30" s="1">
        <f t="shared" si="38"/>
        <v>852.46594137172281</v>
      </c>
      <c r="AU30" s="1">
        <f t="shared" si="39"/>
        <v>3220.8206881703918</v>
      </c>
      <c r="AV30" s="1">
        <f t="shared" si="40"/>
        <v>516.39079828116348</v>
      </c>
      <c r="AW30" s="1">
        <f t="shared" si="41"/>
        <v>170.49318827434456</v>
      </c>
      <c r="AX30">
        <v>0</v>
      </c>
      <c r="AY30">
        <v>0</v>
      </c>
      <c r="AZ30">
        <v>0</v>
      </c>
      <c r="BA30">
        <f t="shared" si="5"/>
        <v>0</v>
      </c>
      <c r="BB30">
        <f t="shared" si="23"/>
        <v>0</v>
      </c>
      <c r="BC30">
        <f t="shared" si="6"/>
        <v>0</v>
      </c>
      <c r="BD30">
        <f t="shared" si="7"/>
        <v>0</v>
      </c>
      <c r="BE30">
        <f t="shared" si="8"/>
        <v>0</v>
      </c>
      <c r="BF30">
        <f t="shared" si="9"/>
        <v>0</v>
      </c>
      <c r="BG30">
        <f t="shared" si="10"/>
        <v>0</v>
      </c>
      <c r="BH30">
        <f t="shared" si="24"/>
        <v>0</v>
      </c>
      <c r="BI30">
        <f t="shared" si="25"/>
        <v>0</v>
      </c>
      <c r="BJ30">
        <f t="shared" si="26"/>
        <v>0</v>
      </c>
      <c r="BK30" s="7">
        <f t="shared" si="27"/>
        <v>5.377947418379822E-2</v>
      </c>
      <c r="BL30" s="13"/>
      <c r="BM30" s="13"/>
      <c r="BN30" s="8">
        <f>BN$3*temperature!$I140+BN$4*temperature!$I140^2+BN$5*temperature!$I140^6</f>
        <v>2.2221390489074349</v>
      </c>
      <c r="BO30" s="8">
        <f>BO$3*temperature!$I140+BO$4*temperature!$I140^2+BO$5*temperature!$I140^6</f>
        <v>1.2871125438101301</v>
      </c>
      <c r="BP30" s="8">
        <f>BP$3*temperature!$I140+BP$4*temperature!$I140^2+BP$5*temperature!$I140^6</f>
        <v>0.63694281489987825</v>
      </c>
      <c r="BQ30" s="8">
        <f>BQ$3*temperature!$M140+BQ$4*temperature!$M140^2+BQ$5*temperature!$M140^6</f>
        <v>0</v>
      </c>
      <c r="BR30" s="8">
        <f>BR$3*temperature!$M140+BR$4*temperature!$M140^2+BR$5*temperature!$M140^6</f>
        <v>0</v>
      </c>
      <c r="BS30" s="8">
        <f>BS$3*temperature!$M140+BS$4*temperature!$M140^2+BS$5*temperature!$M140^6</f>
        <v>0</v>
      </c>
      <c r="BT30" s="14"/>
      <c r="BU30" s="14"/>
      <c r="BV30" s="14"/>
      <c r="BW30" s="14"/>
      <c r="BX30" s="14"/>
      <c r="BY30" s="14"/>
    </row>
    <row r="31" spans="1:77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8"/>
        <v>5.4244692212248591E-3</v>
      </c>
      <c r="F31" s="7">
        <f t="shared" si="11"/>
        <v>1.6064507173073395E-2</v>
      </c>
      <c r="G31" s="7">
        <f t="shared" si="12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3"/>
        <v>21972.725966800524</v>
      </c>
      <c r="L31" s="1">
        <f t="shared" si="1"/>
        <v>1475.8527077734223</v>
      </c>
      <c r="M31" s="1">
        <f t="shared" si="2"/>
        <v>458.08177067860311</v>
      </c>
      <c r="N31" s="7">
        <f t="shared" si="29"/>
        <v>2.9085819571173399E-2</v>
      </c>
      <c r="O31" s="7">
        <f t="shared" si="14"/>
        <v>1.272489895011053E-2</v>
      </c>
      <c r="P31" s="7">
        <f t="shared" si="15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6"/>
        <v>199.08113068127511</v>
      </c>
      <c r="U31" s="1">
        <f t="shared" si="42"/>
        <v>947.36627196858285</v>
      </c>
      <c r="V31" s="1">
        <f t="shared" si="43"/>
        <v>874.98272398389327</v>
      </c>
      <c r="W31" s="7">
        <f t="shared" si="30"/>
        <v>-1.3011283320596201E-2</v>
      </c>
      <c r="X31" s="7">
        <f t="shared" si="46"/>
        <v>6.0560791359451915E-3</v>
      </c>
      <c r="Y31" s="7">
        <f t="shared" si="47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7"/>
        <v>2.3139111537652339</v>
      </c>
      <c r="AD31" s="8">
        <f t="shared" si="44"/>
        <v>2.8188005878676665</v>
      </c>
      <c r="AE31" s="8">
        <f t="shared" si="45"/>
        <v>1.9431513150416031</v>
      </c>
      <c r="AF31" s="7">
        <f t="shared" si="31"/>
        <v>-1.1533292981858012E-2</v>
      </c>
      <c r="AG31" s="7">
        <f t="shared" si="48"/>
        <v>3.6188748862926667E-2</v>
      </c>
      <c r="AH31" s="7">
        <f t="shared" si="49"/>
        <v>1.6549153534043626E-2</v>
      </c>
      <c r="AI31" s="1">
        <f t="shared" si="32"/>
        <v>25446.586115778198</v>
      </c>
      <c r="AJ31" s="1">
        <f t="shared" si="33"/>
        <v>3675.8328098554407</v>
      </c>
      <c r="AK31" s="1">
        <f t="shared" si="34"/>
        <v>1187.7338660036671</v>
      </c>
      <c r="AL31" s="10">
        <f t="shared" si="18"/>
        <v>9.1595772236847885</v>
      </c>
      <c r="AM31" s="10">
        <f t="shared" si="19"/>
        <v>1.2386584906139566</v>
      </c>
      <c r="AN31" s="10">
        <f t="shared" si="20"/>
        <v>0.50674555138225119</v>
      </c>
      <c r="AO31" s="7">
        <f t="shared" si="35"/>
        <v>2.0621120954280148E-2</v>
      </c>
      <c r="AP31" s="7">
        <f t="shared" si="21"/>
        <v>2.5977173653231045E-2</v>
      </c>
      <c r="AQ31" s="7">
        <f t="shared" si="22"/>
        <v>2.3564574154817608E-2</v>
      </c>
      <c r="AR31" s="1">
        <f t="shared" si="36"/>
        <v>16606.714721536202</v>
      </c>
      <c r="AS31" s="1">
        <f t="shared" si="37"/>
        <v>2707.8262661865601</v>
      </c>
      <c r="AT31" s="1">
        <f t="shared" si="38"/>
        <v>898.1602512070865</v>
      </c>
      <c r="AU31" s="1">
        <f t="shared" si="39"/>
        <v>3321.3429443072405</v>
      </c>
      <c r="AV31" s="1">
        <f t="shared" si="40"/>
        <v>541.56525323731205</v>
      </c>
      <c r="AW31" s="1">
        <f t="shared" si="41"/>
        <v>179.63205024141732</v>
      </c>
      <c r="AX31">
        <v>0</v>
      </c>
      <c r="AY31">
        <v>0</v>
      </c>
      <c r="AZ31">
        <v>0</v>
      </c>
      <c r="BA31">
        <f t="shared" si="5"/>
        <v>0</v>
      </c>
      <c r="BB31">
        <f t="shared" si="23"/>
        <v>0</v>
      </c>
      <c r="BC31">
        <f t="shared" si="6"/>
        <v>0</v>
      </c>
      <c r="BD31">
        <f t="shared" si="7"/>
        <v>0</v>
      </c>
      <c r="BE31">
        <f t="shared" si="8"/>
        <v>0</v>
      </c>
      <c r="BF31">
        <f t="shared" si="9"/>
        <v>0</v>
      </c>
      <c r="BG31">
        <f t="shared" si="10"/>
        <v>0</v>
      </c>
      <c r="BH31">
        <f t="shared" si="24"/>
        <v>0</v>
      </c>
      <c r="BI31">
        <f t="shared" si="25"/>
        <v>0</v>
      </c>
      <c r="BJ31">
        <f t="shared" si="26"/>
        <v>0</v>
      </c>
      <c r="BK31" s="7">
        <f t="shared" si="27"/>
        <v>4.6607326093668328E-2</v>
      </c>
      <c r="BL31" s="13"/>
      <c r="BM31" s="13"/>
      <c r="BN31" s="8">
        <f>BN$3*temperature!$I141+BN$4*temperature!$I141^2+BN$5*temperature!$I141^6</f>
        <v>2.274565218099367</v>
      </c>
      <c r="BO31" s="8">
        <f>BO$3*temperature!$I141+BO$4*temperature!$I141^2+BO$5*temperature!$I141^6</f>
        <v>1.3150073206000652</v>
      </c>
      <c r="BP31" s="8">
        <f>BP$3*temperature!$I141+BP$4*temperature!$I141^2+BP$5*temperature!$I141^6</f>
        <v>0.64794214102893033</v>
      </c>
      <c r="BQ31" s="8">
        <f>BQ$3*temperature!$M141+BQ$4*temperature!$M141^2+BQ$5*temperature!$M141^6</f>
        <v>0</v>
      </c>
      <c r="BR31" s="8">
        <f>BR$3*temperature!$M141+BR$4*temperature!$M141^2+BR$5*temperature!$M141^6</f>
        <v>0</v>
      </c>
      <c r="BS31" s="8">
        <f>BS$3*temperature!$M141+BS$4*temperature!$M141^2+BS$5*temperature!$M141^6</f>
        <v>0</v>
      </c>
      <c r="BT31" s="14"/>
      <c r="BU31" s="14"/>
      <c r="BV31" s="14"/>
      <c r="BW31" s="14"/>
      <c r="BX31" s="14"/>
      <c r="BY31" s="14"/>
    </row>
    <row r="32" spans="1:77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8"/>
        <v>5.6829898394004097E-3</v>
      </c>
      <c r="F32" s="7">
        <f t="shared" si="11"/>
        <v>1.659902638740296E-2</v>
      </c>
      <c r="G32" s="7">
        <f t="shared" si="12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3"/>
        <v>22509.556794976885</v>
      </c>
      <c r="L32" s="1">
        <f t="shared" si="1"/>
        <v>1512.5139657455427</v>
      </c>
      <c r="M32" s="1">
        <f t="shared" si="2"/>
        <v>463.59221716490123</v>
      </c>
      <c r="N32" s="7">
        <f t="shared" si="29"/>
        <v>2.4431689949962587E-2</v>
      </c>
      <c r="O32" s="7">
        <f t="shared" si="14"/>
        <v>2.4840729551819818E-2</v>
      </c>
      <c r="P32" s="7">
        <f t="shared" si="15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6"/>
        <v>195.25370142171693</v>
      </c>
      <c r="U32" s="1">
        <f t="shared" si="42"/>
        <v>932.00882127495822</v>
      </c>
      <c r="V32" s="1">
        <f t="shared" si="43"/>
        <v>880.29203924593799</v>
      </c>
      <c r="W32" s="7">
        <f t="shared" si="30"/>
        <v>-1.9225474792414321E-2</v>
      </c>
      <c r="X32" s="7">
        <f t="shared" si="46"/>
        <v>-1.621067917238872E-2</v>
      </c>
      <c r="Y32" s="7">
        <f t="shared" si="47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7"/>
        <v>2.2895410329228123</v>
      </c>
      <c r="AD32" s="8">
        <f t="shared" si="44"/>
        <v>2.8253717061001042</v>
      </c>
      <c r="AE32" s="8">
        <f t="shared" si="45"/>
        <v>1.9502411781325806</v>
      </c>
      <c r="AF32" s="7">
        <f t="shared" si="31"/>
        <v>-1.0532003704103454E-2</v>
      </c>
      <c r="AG32" s="7">
        <f t="shared" si="48"/>
        <v>2.3311752738808256E-3</v>
      </c>
      <c r="AH32" s="7">
        <f t="shared" si="49"/>
        <v>3.6486417892915846E-3</v>
      </c>
      <c r="AI32" s="1">
        <f t="shared" si="32"/>
        <v>26223.270448507621</v>
      </c>
      <c r="AJ32" s="1">
        <f t="shared" si="33"/>
        <v>3849.8147821072084</v>
      </c>
      <c r="AK32" s="1">
        <f t="shared" si="34"/>
        <v>1248.5925296447178</v>
      </c>
      <c r="AL32" s="10">
        <f t="shared" si="18"/>
        <v>9.3484579735044626</v>
      </c>
      <c r="AM32" s="10">
        <f t="shared" si="19"/>
        <v>1.2708353373216845</v>
      </c>
      <c r="AN32" s="10">
        <f t="shared" si="20"/>
        <v>0.51868679450542221</v>
      </c>
      <c r="AO32" s="7">
        <f t="shared" si="35"/>
        <v>2.0621120954280148E-2</v>
      </c>
      <c r="AP32" s="7">
        <f t="shared" si="21"/>
        <v>2.5977173653231045E-2</v>
      </c>
      <c r="AQ32" s="7">
        <f t="shared" si="22"/>
        <v>2.3564574154817608E-2</v>
      </c>
      <c r="AR32" s="1">
        <f t="shared" si="36"/>
        <v>17128.86655162213</v>
      </c>
      <c r="AS32" s="1">
        <f t="shared" si="37"/>
        <v>2841.1558926250655</v>
      </c>
      <c r="AT32" s="1">
        <f t="shared" si="38"/>
        <v>946.69792193630326</v>
      </c>
      <c r="AU32" s="1">
        <f t="shared" si="39"/>
        <v>3425.7733103244263</v>
      </c>
      <c r="AV32" s="1">
        <f t="shared" si="40"/>
        <v>568.23117852501309</v>
      </c>
      <c r="AW32" s="1">
        <f t="shared" si="41"/>
        <v>189.33958438726066</v>
      </c>
      <c r="AX32">
        <v>0</v>
      </c>
      <c r="AY32">
        <v>0</v>
      </c>
      <c r="AZ32">
        <v>0</v>
      </c>
      <c r="BA32">
        <f t="shared" si="5"/>
        <v>0</v>
      </c>
      <c r="BB32">
        <f t="shared" si="23"/>
        <v>0</v>
      </c>
      <c r="BC32">
        <f t="shared" si="6"/>
        <v>0</v>
      </c>
      <c r="BD32">
        <f t="shared" si="7"/>
        <v>0</v>
      </c>
      <c r="BE32">
        <f t="shared" si="8"/>
        <v>0</v>
      </c>
      <c r="BF32">
        <f t="shared" si="9"/>
        <v>0</v>
      </c>
      <c r="BG32">
        <f t="shared" si="10"/>
        <v>0</v>
      </c>
      <c r="BH32">
        <f t="shared" si="24"/>
        <v>0</v>
      </c>
      <c r="BI32">
        <f t="shared" si="25"/>
        <v>0</v>
      </c>
      <c r="BJ32">
        <f t="shared" si="26"/>
        <v>0</v>
      </c>
      <c r="BK32" s="7">
        <f t="shared" si="27"/>
        <v>4.3919983115699973E-2</v>
      </c>
      <c r="BL32" s="13"/>
      <c r="BM32" s="13"/>
      <c r="BN32" s="8">
        <f>BN$3*temperature!$I142+BN$4*temperature!$I142^2+BN$5*temperature!$I142^6</f>
        <v>2.3271213879280808</v>
      </c>
      <c r="BO32" s="8">
        <f>BO$3*temperature!$I142+BO$4*temperature!$I142^2+BO$5*temperature!$I142^6</f>
        <v>1.3427754190860772</v>
      </c>
      <c r="BP32" s="8">
        <f>BP$3*temperature!$I142+BP$4*temperature!$I142^2+BP$5*temperature!$I142^6</f>
        <v>0.65864958076805713</v>
      </c>
      <c r="BQ32" s="8">
        <f>BQ$3*temperature!$M142+BQ$4*temperature!$M142^2+BQ$5*temperature!$M142^6</f>
        <v>0</v>
      </c>
      <c r="BR32" s="8">
        <f>BR$3*temperature!$M142+BR$4*temperature!$M142^2+BR$5*temperature!$M142^6</f>
        <v>0</v>
      </c>
      <c r="BS32" s="8">
        <f>BS$3*temperature!$M142+BS$4*temperature!$M142^2+BS$5*temperature!$M142^6</f>
        <v>0</v>
      </c>
      <c r="BT32" s="14"/>
      <c r="BU32" s="14"/>
      <c r="BV32" s="14"/>
      <c r="BW32" s="14"/>
      <c r="BX32" s="14"/>
      <c r="BY32" s="14"/>
    </row>
    <row r="33" spans="1:77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8"/>
        <v>5.6025935173917851E-3</v>
      </c>
      <c r="F33" s="7">
        <f t="shared" si="11"/>
        <v>1.7099851299727353E-2</v>
      </c>
      <c r="G33" s="7">
        <f t="shared" si="12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3"/>
        <v>23071.639145062869</v>
      </c>
      <c r="L33" s="1">
        <f t="shared" si="1"/>
        <v>1548.4183338076225</v>
      </c>
      <c r="M33" s="1">
        <f t="shared" si="2"/>
        <v>470.12163331276088</v>
      </c>
      <c r="N33" s="7">
        <f t="shared" si="29"/>
        <v>2.4970831509726343E-2</v>
      </c>
      <c r="O33" s="7">
        <f t="shared" si="14"/>
        <v>2.3738205977081428E-2</v>
      </c>
      <c r="P33" s="7">
        <f t="shared" si="15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6"/>
        <v>195.30292964894775</v>
      </c>
      <c r="U33" s="1">
        <f t="shared" si="42"/>
        <v>932.08276797894018</v>
      </c>
      <c r="V33" s="1">
        <f t="shared" si="43"/>
        <v>880.90253472291624</v>
      </c>
      <c r="W33" s="7">
        <f t="shared" si="30"/>
        <v>2.521244251574295E-4</v>
      </c>
      <c r="X33" s="7">
        <f t="shared" si="46"/>
        <v>7.9341206106642304E-5</v>
      </c>
      <c r="Y33" s="7">
        <f t="shared" si="47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7"/>
        <v>2.2887742285086174</v>
      </c>
      <c r="AD33" s="8">
        <f t="shared" si="44"/>
        <v>2.8495451502593916</v>
      </c>
      <c r="AE33" s="8">
        <f t="shared" si="45"/>
        <v>1.9390383149350143</v>
      </c>
      <c r="AF33" s="7">
        <f t="shared" si="31"/>
        <v>-3.3491621384740267E-4</v>
      </c>
      <c r="AG33" s="7">
        <f t="shared" si="48"/>
        <v>8.5558456280623307E-3</v>
      </c>
      <c r="AH33" s="7">
        <f t="shared" si="49"/>
        <v>-5.7443475828427015E-3</v>
      </c>
      <c r="AI33" s="1">
        <f t="shared" si="32"/>
        <v>27026.716713981288</v>
      </c>
      <c r="AJ33" s="1">
        <f t="shared" si="33"/>
        <v>4033.0644824215005</v>
      </c>
      <c r="AK33" s="1">
        <f t="shared" si="34"/>
        <v>1313.0728610675067</v>
      </c>
      <c r="AL33" s="10">
        <f t="shared" si="18"/>
        <v>9.5412336561121034</v>
      </c>
      <c r="AM33" s="10">
        <f t="shared" si="19"/>
        <v>1.3038480475639525</v>
      </c>
      <c r="AN33" s="10">
        <f t="shared" si="20"/>
        <v>0.53090942793766982</v>
      </c>
      <c r="AO33" s="7">
        <f t="shared" si="35"/>
        <v>2.0621120954280148E-2</v>
      </c>
      <c r="AP33" s="7">
        <f t="shared" si="21"/>
        <v>2.5977173653231045E-2</v>
      </c>
      <c r="AQ33" s="7">
        <f t="shared" si="22"/>
        <v>2.3564574154817608E-2</v>
      </c>
      <c r="AR33" s="1">
        <f t="shared" si="36"/>
        <v>17666.70561109337</v>
      </c>
      <c r="AS33" s="1">
        <f t="shared" si="37"/>
        <v>2982.3780962531046</v>
      </c>
      <c r="AT33" s="1">
        <f t="shared" si="38"/>
        <v>997.71591982171071</v>
      </c>
      <c r="AU33" s="1">
        <f t="shared" si="39"/>
        <v>3533.3411222186742</v>
      </c>
      <c r="AV33" s="1">
        <f t="shared" si="40"/>
        <v>596.47561925062098</v>
      </c>
      <c r="AW33" s="1">
        <f t="shared" si="41"/>
        <v>199.54318396434215</v>
      </c>
      <c r="AX33">
        <v>0</v>
      </c>
      <c r="AY33">
        <v>0</v>
      </c>
      <c r="AZ33">
        <v>0</v>
      </c>
      <c r="BA33">
        <f t="shared" si="5"/>
        <v>0</v>
      </c>
      <c r="BB33">
        <f t="shared" si="23"/>
        <v>0</v>
      </c>
      <c r="BC33">
        <f t="shared" si="6"/>
        <v>0</v>
      </c>
      <c r="BD33">
        <f t="shared" si="7"/>
        <v>0</v>
      </c>
      <c r="BE33">
        <f t="shared" si="8"/>
        <v>0</v>
      </c>
      <c r="BF33">
        <f t="shared" si="9"/>
        <v>0</v>
      </c>
      <c r="BG33">
        <f t="shared" si="10"/>
        <v>0</v>
      </c>
      <c r="BH33">
        <f t="shared" si="24"/>
        <v>0</v>
      </c>
      <c r="BI33">
        <f t="shared" si="25"/>
        <v>0</v>
      </c>
      <c r="BJ33">
        <f t="shared" si="26"/>
        <v>0</v>
      </c>
      <c r="BK33" s="7">
        <f t="shared" si="27"/>
        <v>4.4197072041392865E-2</v>
      </c>
      <c r="BL33" s="13"/>
      <c r="BM33" s="13"/>
      <c r="BN33" s="8">
        <f>BN$3*temperature!$I143+BN$4*temperature!$I143^2+BN$5*temperature!$I143^6</f>
        <v>2.37979675164169</v>
      </c>
      <c r="BO33" s="8">
        <f>BO$3*temperature!$I143+BO$4*temperature!$I143^2+BO$5*temperature!$I143^6</f>
        <v>1.3703986763386178</v>
      </c>
      <c r="BP33" s="8">
        <f>BP$3*temperature!$I143+BP$4*temperature!$I143^2+BP$5*temperature!$I143^6</f>
        <v>0.66904263833359656</v>
      </c>
      <c r="BQ33" s="8">
        <f>BQ$3*temperature!$M143+BQ$4*temperature!$M143^2+BQ$5*temperature!$M143^6</f>
        <v>0</v>
      </c>
      <c r="BR33" s="8">
        <f>BR$3*temperature!$M143+BR$4*temperature!$M143^2+BR$5*temperature!$M143^6</f>
        <v>0</v>
      </c>
      <c r="BS33" s="8">
        <f>BS$3*temperature!$M143+BS$4*temperature!$M143^2+BS$5*temperature!$M143^6</f>
        <v>0</v>
      </c>
      <c r="BT33" s="14"/>
      <c r="BU33" s="14"/>
      <c r="BV33" s="14"/>
      <c r="BW33" s="14"/>
      <c r="BX33" s="14"/>
      <c r="BY33" s="14"/>
    </row>
    <row r="34" spans="1:77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8"/>
        <v>5.8100825047127103E-3</v>
      </c>
      <c r="F34" s="7">
        <f t="shared" si="11"/>
        <v>1.6909754969087532E-2</v>
      </c>
      <c r="G34" s="7">
        <f t="shared" si="12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3"/>
        <v>24000.715913458287</v>
      </c>
      <c r="L34" s="1">
        <f t="shared" si="1"/>
        <v>1573.2339947487048</v>
      </c>
      <c r="M34" s="1">
        <f t="shared" si="2"/>
        <v>493.67244906660113</v>
      </c>
      <c r="N34" s="7">
        <f t="shared" si="29"/>
        <v>4.0269213754335009E-2</v>
      </c>
      <c r="O34" s="7">
        <f t="shared" si="14"/>
        <v>1.6026457708014696E-2</v>
      </c>
      <c r="P34" s="7">
        <f t="shared" si="15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6"/>
        <v>192.35179252239072</v>
      </c>
      <c r="U34" s="1">
        <f t="shared" si="42"/>
        <v>930.71902837306368</v>
      </c>
      <c r="V34" s="1">
        <f t="shared" si="43"/>
        <v>854.64270394924336</v>
      </c>
      <c r="W34" s="7">
        <f t="shared" si="30"/>
        <v>-1.51105625085175E-2</v>
      </c>
      <c r="X34" s="7">
        <f t="shared" si="46"/>
        <v>-1.4631099862875141E-3</v>
      </c>
      <c r="Y34" s="7">
        <f t="shared" si="47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7"/>
        <v>2.293792180198313</v>
      </c>
      <c r="AD34" s="8">
        <f t="shared" si="44"/>
        <v>2.8876122898394789</v>
      </c>
      <c r="AE34" s="8">
        <f t="shared" si="45"/>
        <v>1.9885137845060206</v>
      </c>
      <c r="AF34" s="7">
        <f t="shared" si="31"/>
        <v>2.1924188184192506E-3</v>
      </c>
      <c r="AG34" s="7">
        <f t="shared" si="48"/>
        <v>1.3359023132734738E-2</v>
      </c>
      <c r="AH34" s="7">
        <f t="shared" si="49"/>
        <v>2.5515467739823494E-2</v>
      </c>
      <c r="AI34" s="1">
        <f t="shared" si="32"/>
        <v>27857.386164801832</v>
      </c>
      <c r="AJ34" s="1">
        <f t="shared" si="33"/>
        <v>4226.2336534299711</v>
      </c>
      <c r="AK34" s="1">
        <f t="shared" si="34"/>
        <v>1381.3087589250983</v>
      </c>
      <c r="AL34" s="10">
        <f t="shared" si="18"/>
        <v>9.737984589387839</v>
      </c>
      <c r="AM34" s="10">
        <f t="shared" si="19"/>
        <v>1.3377183347129475</v>
      </c>
      <c r="AN34" s="10">
        <f t="shared" si="20"/>
        <v>0.54342008252179885</v>
      </c>
      <c r="AO34" s="7">
        <f t="shared" si="35"/>
        <v>2.0621120954280148E-2</v>
      </c>
      <c r="AP34" s="7">
        <f t="shared" si="21"/>
        <v>2.5977173653231045E-2</v>
      </c>
      <c r="AQ34" s="7">
        <f t="shared" si="22"/>
        <v>2.3564574154817608E-2</v>
      </c>
      <c r="AR34" s="1">
        <f t="shared" si="36"/>
        <v>18224.781346912463</v>
      </c>
      <c r="AS34" s="1">
        <f t="shared" si="37"/>
        <v>3130.3290962038368</v>
      </c>
      <c r="AT34" s="1">
        <f t="shared" si="38"/>
        <v>1051.2386818989658</v>
      </c>
      <c r="AU34" s="1">
        <f t="shared" si="39"/>
        <v>3644.9562693824928</v>
      </c>
      <c r="AV34" s="1">
        <f t="shared" si="40"/>
        <v>626.06581924076738</v>
      </c>
      <c r="AW34" s="1">
        <f t="shared" si="41"/>
        <v>210.24773637979317</v>
      </c>
      <c r="AX34">
        <v>0</v>
      </c>
      <c r="AY34">
        <v>0</v>
      </c>
      <c r="AZ34">
        <v>0</v>
      </c>
      <c r="BA34">
        <f t="shared" si="5"/>
        <v>0</v>
      </c>
      <c r="BB34">
        <f t="shared" si="23"/>
        <v>0</v>
      </c>
      <c r="BC34">
        <f t="shared" si="6"/>
        <v>0</v>
      </c>
      <c r="BD34">
        <f t="shared" si="7"/>
        <v>0</v>
      </c>
      <c r="BE34">
        <f t="shared" si="8"/>
        <v>0</v>
      </c>
      <c r="BF34">
        <f t="shared" si="9"/>
        <v>0</v>
      </c>
      <c r="BG34">
        <f t="shared" si="10"/>
        <v>0</v>
      </c>
      <c r="BH34">
        <f t="shared" si="24"/>
        <v>0</v>
      </c>
      <c r="BI34">
        <f t="shared" si="25"/>
        <v>0</v>
      </c>
      <c r="BJ34">
        <f t="shared" si="26"/>
        <v>0</v>
      </c>
      <c r="BK34" s="7">
        <f t="shared" si="27"/>
        <v>5.7694154448594243E-2</v>
      </c>
      <c r="BL34" s="13"/>
      <c r="BM34" s="13"/>
      <c r="BN34" s="8">
        <f>BN$3*temperature!$I144+BN$4*temperature!$I144^2+BN$5*temperature!$I144^6</f>
        <v>2.4325527743913256</v>
      </c>
      <c r="BO34" s="8">
        <f>BO$3*temperature!$I144+BO$4*temperature!$I144^2+BO$5*temperature!$I144^6</f>
        <v>1.3978434973497664</v>
      </c>
      <c r="BP34" s="8">
        <f>BP$3*temperature!$I144+BP$4*temperature!$I144^2+BP$5*temperature!$I144^6</f>
        <v>0.67909189457428165</v>
      </c>
      <c r="BQ34" s="8">
        <f>BQ$3*temperature!$M144+BQ$4*temperature!$M144^2+BQ$5*temperature!$M144^6</f>
        <v>0</v>
      </c>
      <c r="BR34" s="8">
        <f>BR$3*temperature!$M144+BR$4*temperature!$M144^2+BR$5*temperature!$M144^6</f>
        <v>0</v>
      </c>
      <c r="BS34" s="8">
        <f>BS$3*temperature!$M144+BS$4*temperature!$M144^2+BS$5*temperature!$M144^6</f>
        <v>0</v>
      </c>
      <c r="BT34" s="14"/>
      <c r="BU34" s="14"/>
      <c r="BV34" s="14"/>
      <c r="BW34" s="14"/>
      <c r="BX34" s="14"/>
      <c r="BY34" s="14"/>
    </row>
    <row r="35" spans="1:77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8"/>
        <v>6.1326994822132885E-3</v>
      </c>
      <c r="F35" s="7">
        <f t="shared" si="11"/>
        <v>1.6217519828473526E-2</v>
      </c>
      <c r="G35" s="7">
        <f t="shared" si="12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3"/>
        <v>24787.920685637644</v>
      </c>
      <c r="L35" s="1">
        <f t="shared" si="1"/>
        <v>1573.1307333909833</v>
      </c>
      <c r="M35" s="1">
        <f t="shared" si="2"/>
        <v>510.22591761261259</v>
      </c>
      <c r="N35" s="7">
        <f t="shared" si="29"/>
        <v>3.2799220449000632E-2</v>
      </c>
      <c r="O35" s="7">
        <f t="shared" si="14"/>
        <v>-6.5636363100640693E-5</v>
      </c>
      <c r="P35" s="7">
        <f t="shared" si="15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6"/>
        <v>187.91117978496482</v>
      </c>
      <c r="U35" s="1">
        <f t="shared" si="42"/>
        <v>927.55947584821479</v>
      </c>
      <c r="V35" s="1">
        <f t="shared" si="43"/>
        <v>838.68873584744733</v>
      </c>
      <c r="W35" s="7">
        <f t="shared" si="30"/>
        <v>-2.3085892152052589E-2</v>
      </c>
      <c r="X35" s="7">
        <f t="shared" si="46"/>
        <v>-3.394743664338673E-3</v>
      </c>
      <c r="Y35" s="7">
        <f t="shared" si="47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7"/>
        <v>2.3093853587707547</v>
      </c>
      <c r="AD35" s="8">
        <f t="shared" si="44"/>
        <v>2.8609420451927874</v>
      </c>
      <c r="AE35" s="8">
        <f t="shared" si="45"/>
        <v>1.9721805144674187</v>
      </c>
      <c r="AF35" s="7">
        <f t="shared" si="31"/>
        <v>6.7979909893551849E-3</v>
      </c>
      <c r="AG35" s="7">
        <f t="shared" si="48"/>
        <v>-9.2360891870889583E-3</v>
      </c>
      <c r="AH35" s="7">
        <f t="shared" si="49"/>
        <v>-8.2138078025238981E-3</v>
      </c>
      <c r="AI35" s="1">
        <f t="shared" si="32"/>
        <v>28716.603817704141</v>
      </c>
      <c r="AJ35" s="1">
        <f t="shared" si="33"/>
        <v>4429.6761073277412</v>
      </c>
      <c r="AK35" s="1">
        <f t="shared" si="34"/>
        <v>1453.4256194123818</v>
      </c>
      <c r="AL35" s="10">
        <f t="shared" si="18"/>
        <v>9.938792747456521</v>
      </c>
      <c r="AM35" s="10">
        <f t="shared" si="19"/>
        <v>1.3724684761928969</v>
      </c>
      <c r="AN35" s="10">
        <f t="shared" si="20"/>
        <v>0.55622554535360091</v>
      </c>
      <c r="AO35" s="7">
        <f t="shared" si="35"/>
        <v>2.0621120954280148E-2</v>
      </c>
      <c r="AP35" s="7">
        <f t="shared" si="21"/>
        <v>2.5977173653231045E-2</v>
      </c>
      <c r="AQ35" s="7">
        <f t="shared" si="22"/>
        <v>2.3564574154817608E-2</v>
      </c>
      <c r="AR35" s="1">
        <f t="shared" si="36"/>
        <v>18805.705535227633</v>
      </c>
      <c r="AS35" s="1">
        <f t="shared" si="37"/>
        <v>3283.9817317822931</v>
      </c>
      <c r="AT35" s="1">
        <f t="shared" si="38"/>
        <v>1107.2037703407129</v>
      </c>
      <c r="AU35" s="1">
        <f t="shared" si="39"/>
        <v>3761.141107045527</v>
      </c>
      <c r="AV35" s="1">
        <f t="shared" si="40"/>
        <v>656.79634635645868</v>
      </c>
      <c r="AW35" s="1">
        <f t="shared" si="41"/>
        <v>221.44075406814261</v>
      </c>
      <c r="AX35">
        <v>0</v>
      </c>
      <c r="AY35">
        <v>0</v>
      </c>
      <c r="AZ35">
        <v>0</v>
      </c>
      <c r="BA35">
        <f t="shared" si="5"/>
        <v>0</v>
      </c>
      <c r="BB35">
        <f t="shared" si="23"/>
        <v>0</v>
      </c>
      <c r="BC35">
        <f t="shared" si="6"/>
        <v>0</v>
      </c>
      <c r="BD35">
        <f t="shared" si="7"/>
        <v>0</v>
      </c>
      <c r="BE35">
        <f t="shared" si="8"/>
        <v>0</v>
      </c>
      <c r="BF35">
        <f t="shared" si="9"/>
        <v>0</v>
      </c>
      <c r="BG35">
        <f t="shared" si="10"/>
        <v>0</v>
      </c>
      <c r="BH35">
        <f t="shared" si="24"/>
        <v>0</v>
      </c>
      <c r="BI35">
        <f t="shared" si="25"/>
        <v>0</v>
      </c>
      <c r="BJ35">
        <f t="shared" si="26"/>
        <v>0</v>
      </c>
      <c r="BK35" s="7">
        <f t="shared" si="27"/>
        <v>4.9561917962211294E-2</v>
      </c>
      <c r="BL35" s="13"/>
      <c r="BM35" s="13"/>
      <c r="BN35" s="8">
        <f>BN$3*temperature!$I145+BN$4*temperature!$I145^2+BN$5*temperature!$I145^6</f>
        <v>2.485394782848505</v>
      </c>
      <c r="BO35" s="8">
        <f>BO$3*temperature!$I145+BO$4*temperature!$I145^2+BO$5*temperature!$I145^6</f>
        <v>1.4250980954903092</v>
      </c>
      <c r="BP35" s="8">
        <f>BP$3*temperature!$I145+BP$4*temperature!$I145^2+BP$5*temperature!$I145^6</f>
        <v>0.68877464048455361</v>
      </c>
      <c r="BQ35" s="8">
        <f>BQ$3*temperature!$M145+BQ$4*temperature!$M145^2+BQ$5*temperature!$M145^6</f>
        <v>0</v>
      </c>
      <c r="BR35" s="8">
        <f>BR$3*temperature!$M145+BR$4*temperature!$M145^2+BR$5*temperature!$M145^6</f>
        <v>0</v>
      </c>
      <c r="BS35" s="8">
        <f>BS$3*temperature!$M145+BS$4*temperature!$M145^2+BS$5*temperature!$M145^6</f>
        <v>0</v>
      </c>
      <c r="BT35" s="14"/>
      <c r="BU35" s="14"/>
      <c r="BV35" s="14"/>
      <c r="BW35" s="14"/>
      <c r="BX35" s="14"/>
      <c r="BY35" s="14"/>
    </row>
    <row r="36" spans="1:77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8"/>
        <v>6.7135178745578727E-3</v>
      </c>
      <c r="F36" s="7">
        <f t="shared" si="11"/>
        <v>1.6330021206645062E-2</v>
      </c>
      <c r="G36" s="7">
        <f t="shared" si="12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3"/>
        <v>25494.583209308556</v>
      </c>
      <c r="L36" s="1">
        <f t="shared" si="1"/>
        <v>1578.844569513195</v>
      </c>
      <c r="M36" s="1">
        <f t="shared" si="2"/>
        <v>524.4093877674519</v>
      </c>
      <c r="N36" s="7">
        <f t="shared" si="29"/>
        <v>2.8508342132963049E-2</v>
      </c>
      <c r="O36" s="7">
        <f t="shared" si="14"/>
        <v>3.6321432166639411E-3</v>
      </c>
      <c r="P36" s="7">
        <f t="shared" si="15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6"/>
        <v>180.71486919793657</v>
      </c>
      <c r="U36" s="1">
        <f t="shared" si="42"/>
        <v>931.01927467261214</v>
      </c>
      <c r="V36" s="1">
        <f t="shared" si="43"/>
        <v>844.47815420020129</v>
      </c>
      <c r="W36" s="7">
        <f t="shared" si="30"/>
        <v>-3.8296340831148634E-2</v>
      </c>
      <c r="X36" s="7">
        <f t="shared" si="46"/>
        <v>3.7300021340771483E-3</v>
      </c>
      <c r="Y36" s="7">
        <f t="shared" si="47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7"/>
        <v>2.2835509596639398</v>
      </c>
      <c r="AD36" s="8">
        <f t="shared" si="44"/>
        <v>2.7475569888912075</v>
      </c>
      <c r="AE36" s="8">
        <f t="shared" si="45"/>
        <v>1.9497480298762651</v>
      </c>
      <c r="AF36" s="7">
        <f t="shared" si="31"/>
        <v>-1.1186699096666142E-2</v>
      </c>
      <c r="AG36" s="7">
        <f t="shared" si="48"/>
        <v>-3.9632070314776113E-2</v>
      </c>
      <c r="AH36" s="7">
        <f t="shared" si="49"/>
        <v>-1.137445808159776E-2</v>
      </c>
      <c r="AI36" s="1">
        <f t="shared" si="32"/>
        <v>29606.084542979253</v>
      </c>
      <c r="AJ36" s="1">
        <f t="shared" si="33"/>
        <v>4643.5048429514254</v>
      </c>
      <c r="AK36" s="1">
        <f t="shared" si="34"/>
        <v>1529.5238115392863</v>
      </c>
      <c r="AL36" s="10">
        <f t="shared" si="18"/>
        <v>10.143741794841343</v>
      </c>
      <c r="AM36" s="10">
        <f t="shared" si="19"/>
        <v>1.4081213281325451</v>
      </c>
      <c r="AN36" s="10">
        <f t="shared" si="20"/>
        <v>0.56933276346388972</v>
      </c>
      <c r="AO36" s="7">
        <f t="shared" si="35"/>
        <v>2.0621120954280148E-2</v>
      </c>
      <c r="AP36" s="7">
        <f t="shared" si="21"/>
        <v>2.5977173653231045E-2</v>
      </c>
      <c r="AQ36" s="7">
        <f t="shared" si="22"/>
        <v>2.3564574154817608E-2</v>
      </c>
      <c r="AR36" s="1">
        <f t="shared" si="36"/>
        <v>19414.601595393222</v>
      </c>
      <c r="AS36" s="1">
        <f t="shared" si="37"/>
        <v>3445.5695493833528</v>
      </c>
      <c r="AT36" s="1">
        <f t="shared" si="38"/>
        <v>1165.5922721539505</v>
      </c>
      <c r="AU36" s="1">
        <f t="shared" si="39"/>
        <v>3882.9203190786448</v>
      </c>
      <c r="AV36" s="1">
        <f t="shared" si="40"/>
        <v>689.11390987667062</v>
      </c>
      <c r="AW36" s="1">
        <f t="shared" si="41"/>
        <v>233.11845443079011</v>
      </c>
      <c r="AX36">
        <v>0</v>
      </c>
      <c r="AY36">
        <v>0</v>
      </c>
      <c r="AZ36">
        <v>0</v>
      </c>
      <c r="BA36">
        <f t="shared" si="5"/>
        <v>0</v>
      </c>
      <c r="BB36">
        <f t="shared" si="23"/>
        <v>0</v>
      </c>
      <c r="BC36">
        <f t="shared" si="6"/>
        <v>0</v>
      </c>
      <c r="BD36">
        <f t="shared" si="7"/>
        <v>0</v>
      </c>
      <c r="BE36">
        <f t="shared" si="8"/>
        <v>0</v>
      </c>
      <c r="BF36">
        <f t="shared" si="9"/>
        <v>0</v>
      </c>
      <c r="BG36">
        <f t="shared" si="10"/>
        <v>0</v>
      </c>
      <c r="BH36">
        <f t="shared" si="24"/>
        <v>0</v>
      </c>
      <c r="BI36">
        <f t="shared" si="25"/>
        <v>0</v>
      </c>
      <c r="BJ36">
        <f t="shared" si="26"/>
        <v>0</v>
      </c>
      <c r="BK36" s="7">
        <f t="shared" si="27"/>
        <v>4.6800538557361299E-2</v>
      </c>
      <c r="BL36" s="13"/>
      <c r="BM36" s="13"/>
      <c r="BN36" s="8">
        <f>BN$3*temperature!$I146+BN$4*temperature!$I146^2+BN$5*temperature!$I146^6</f>
        <v>2.5382453263476585</v>
      </c>
      <c r="BO36" s="8">
        <f>BO$3*temperature!$I146+BO$4*temperature!$I146^2+BO$5*temperature!$I146^6</f>
        <v>1.4521069164936662</v>
      </c>
      <c r="BP36" s="8">
        <f>BP$3*temperature!$I146+BP$4*temperature!$I146^2+BP$5*temperature!$I146^6</f>
        <v>0.69805125015551539</v>
      </c>
      <c r="BQ36" s="8">
        <f>BQ$3*temperature!$M146+BQ$4*temperature!$M146^2+BQ$5*temperature!$M146^6</f>
        <v>0</v>
      </c>
      <c r="BR36" s="8">
        <f>BR$3*temperature!$M146+BR$4*temperature!$M146^2+BR$5*temperature!$M146^6</f>
        <v>0</v>
      </c>
      <c r="BS36" s="8">
        <f>BS$3*temperature!$M146+BS$4*temperature!$M146^2+BS$5*temperature!$M146^6</f>
        <v>0</v>
      </c>
      <c r="BT36" s="14"/>
      <c r="BU36" s="14"/>
      <c r="BV36" s="14"/>
      <c r="BW36" s="14"/>
      <c r="BX36" s="14"/>
      <c r="BY36" s="14"/>
    </row>
    <row r="37" spans="1:77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8"/>
        <v>6.4419132733040119E-3</v>
      </c>
      <c r="F37" s="7">
        <f t="shared" si="11"/>
        <v>1.4658561960459116E-2</v>
      </c>
      <c r="G37" s="7">
        <f t="shared" si="12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3"/>
        <v>25684.596648354625</v>
      </c>
      <c r="L37" s="1">
        <f t="shared" si="1"/>
        <v>1611.2686812955199</v>
      </c>
      <c r="M37" s="1">
        <f t="shared" si="2"/>
        <v>529.3692355980869</v>
      </c>
      <c r="N37" s="7">
        <f t="shared" si="29"/>
        <v>7.4530906226657478E-3</v>
      </c>
      <c r="O37" s="7">
        <f t="shared" si="14"/>
        <v>2.0536607851349364E-2</v>
      </c>
      <c r="P37" s="7">
        <f t="shared" si="15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6"/>
        <v>179.22403290080703</v>
      </c>
      <c r="U37" s="1">
        <f t="shared" si="42"/>
        <v>898.86196704348333</v>
      </c>
      <c r="V37" s="1">
        <f t="shared" si="43"/>
        <v>853.87683090177541</v>
      </c>
      <c r="W37" s="7">
        <f t="shared" si="30"/>
        <v>-8.2496603834885107E-3</v>
      </c>
      <c r="X37" s="7">
        <f t="shared" si="46"/>
        <v>-3.4539894612210631E-2</v>
      </c>
      <c r="Y37" s="7">
        <f t="shared" si="47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7"/>
        <v>2.4940307832691997</v>
      </c>
      <c r="AD37" s="8">
        <f t="shared" si="44"/>
        <v>2.770157627257464</v>
      </c>
      <c r="AE37" s="8">
        <f t="shared" si="45"/>
        <v>1.9972197592887198</v>
      </c>
      <c r="AF37" s="7">
        <f t="shared" si="31"/>
        <v>9.2172159642207152E-2</v>
      </c>
      <c r="AG37" s="7">
        <f t="shared" si="48"/>
        <v>8.2257214163834469E-3</v>
      </c>
      <c r="AH37" s="7">
        <f t="shared" si="49"/>
        <v>2.4347622710749528E-2</v>
      </c>
      <c r="AI37" s="1">
        <f t="shared" si="32"/>
        <v>30528.396407759974</v>
      </c>
      <c r="AJ37" s="1">
        <f t="shared" si="33"/>
        <v>4868.2682685329537</v>
      </c>
      <c r="AK37" s="1">
        <f t="shared" si="34"/>
        <v>1609.6898848161477</v>
      </c>
      <c r="AL37" s="10">
        <f t="shared" si="18"/>
        <v>10.352917121321754</v>
      </c>
      <c r="AM37" s="10">
        <f t="shared" si="19"/>
        <v>1.4447003403982626</v>
      </c>
      <c r="AN37" s="10">
        <f t="shared" si="20"/>
        <v>0.58274884758730183</v>
      </c>
      <c r="AO37" s="7">
        <f t="shared" si="35"/>
        <v>2.0621120954280148E-2</v>
      </c>
      <c r="AP37" s="7">
        <f t="shared" si="21"/>
        <v>2.5977173653231045E-2</v>
      </c>
      <c r="AQ37" s="7">
        <f t="shared" si="22"/>
        <v>2.3564574154817608E-2</v>
      </c>
      <c r="AR37" s="1">
        <f t="shared" si="36"/>
        <v>20039.579743064602</v>
      </c>
      <c r="AS37" s="1">
        <f t="shared" si="37"/>
        <v>3610.4420492919689</v>
      </c>
      <c r="AT37" s="1">
        <f t="shared" si="38"/>
        <v>1226.6138409998002</v>
      </c>
      <c r="AU37" s="1">
        <f t="shared" si="39"/>
        <v>4007.9159486129206</v>
      </c>
      <c r="AV37" s="1">
        <f t="shared" si="40"/>
        <v>722.08840985839379</v>
      </c>
      <c r="AW37" s="1">
        <f t="shared" si="41"/>
        <v>245.32276819996005</v>
      </c>
      <c r="AX37">
        <v>0</v>
      </c>
      <c r="AY37">
        <v>0</v>
      </c>
      <c r="AZ37">
        <v>0</v>
      </c>
      <c r="BA37">
        <f t="shared" si="5"/>
        <v>0</v>
      </c>
      <c r="BB37">
        <f t="shared" si="23"/>
        <v>0</v>
      </c>
      <c r="BC37">
        <f t="shared" si="6"/>
        <v>0</v>
      </c>
      <c r="BD37">
        <f t="shared" si="7"/>
        <v>0</v>
      </c>
      <c r="BE37">
        <f t="shared" si="8"/>
        <v>0</v>
      </c>
      <c r="BF37">
        <f t="shared" si="9"/>
        <v>0</v>
      </c>
      <c r="BG37">
        <f t="shared" si="10"/>
        <v>0</v>
      </c>
      <c r="BH37">
        <f t="shared" si="24"/>
        <v>0</v>
      </c>
      <c r="BI37">
        <f t="shared" si="25"/>
        <v>0</v>
      </c>
      <c r="BJ37">
        <f t="shared" si="26"/>
        <v>0</v>
      </c>
      <c r="BK37" s="7">
        <f t="shared" si="27"/>
        <v>3.0796148802888695E-2</v>
      </c>
      <c r="BL37" s="13"/>
      <c r="BM37" s="13"/>
      <c r="BN37" s="8">
        <f>BN$3*temperature!$I147+BN$4*temperature!$I147^2+BN$5*temperature!$I147^6</f>
        <v>2.5909863869684227</v>
      </c>
      <c r="BO37" s="8">
        <f>BO$3*temperature!$I147+BO$4*temperature!$I147^2+BO$5*temperature!$I147^6</f>
        <v>1.4787937803918925</v>
      </c>
      <c r="BP37" s="8">
        <f>BP$3*temperature!$I147+BP$4*temperature!$I147^2+BP$5*temperature!$I147^6</f>
        <v>0.70687514959254394</v>
      </c>
      <c r="BQ37" s="8">
        <f>BQ$3*temperature!$M147+BQ$4*temperature!$M147^2+BQ$5*temperature!$M147^6</f>
        <v>0</v>
      </c>
      <c r="BR37" s="8">
        <f>BR$3*temperature!$M147+BR$4*temperature!$M147^2+BR$5*temperature!$M147^6</f>
        <v>0</v>
      </c>
      <c r="BS37" s="8">
        <f>BS$3*temperature!$M147+BS$4*temperature!$M147^2+BS$5*temperature!$M147^6</f>
        <v>0</v>
      </c>
      <c r="BT37" s="14"/>
      <c r="BU37" s="14"/>
      <c r="BV37" s="14"/>
      <c r="BW37" s="14"/>
      <c r="BX37" s="14"/>
      <c r="BY37" s="14"/>
    </row>
    <row r="38" spans="1:77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8"/>
        <v>6.1882645985391616E-3</v>
      </c>
      <c r="F38" s="7">
        <f t="shared" si="11"/>
        <v>1.246241293638195E-2</v>
      </c>
      <c r="G38" s="7">
        <f t="shared" si="12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3"/>
        <v>25968.718551230631</v>
      </c>
      <c r="L38" s="1">
        <f t="shared" si="1"/>
        <v>1643.0307990508757</v>
      </c>
      <c r="M38" s="1">
        <f t="shared" si="2"/>
        <v>539.24478308317077</v>
      </c>
      <c r="N38" s="7">
        <f t="shared" si="29"/>
        <v>1.1061956968446474E-2</v>
      </c>
      <c r="O38" s="7">
        <f t="shared" si="14"/>
        <v>1.9712489992555371E-2</v>
      </c>
      <c r="P38" s="7">
        <f t="shared" si="15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6"/>
        <v>177.55425611266796</v>
      </c>
      <c r="U38" s="1">
        <f t="shared" si="42"/>
        <v>848.05370684498394</v>
      </c>
      <c r="V38" s="1">
        <f t="shared" si="43"/>
        <v>848.93393409751468</v>
      </c>
      <c r="W38" s="7">
        <f t="shared" si="30"/>
        <v>-9.3167013436374901E-3</v>
      </c>
      <c r="X38" s="7">
        <f t="shared" si="46"/>
        <v>-5.6525097357958964E-2</v>
      </c>
      <c r="Y38" s="7">
        <f t="shared" si="47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7"/>
        <v>2.5066122179045962</v>
      </c>
      <c r="AD38" s="8">
        <f t="shared" si="44"/>
        <v>2.8705154383111862</v>
      </c>
      <c r="AE38" s="8">
        <f t="shared" si="45"/>
        <v>2.0325970830505562</v>
      </c>
      <c r="AF38" s="7">
        <f t="shared" si="31"/>
        <v>5.0446188233910227E-3</v>
      </c>
      <c r="AG38" s="7">
        <f t="shared" si="48"/>
        <v>3.6228195127321783E-2</v>
      </c>
      <c r="AH38" s="7">
        <f t="shared" si="49"/>
        <v>1.7713285479628693E-2</v>
      </c>
      <c r="AI38" s="1">
        <f t="shared" si="32"/>
        <v>31483.472715596898</v>
      </c>
      <c r="AJ38" s="1">
        <f t="shared" si="33"/>
        <v>5103.5298515380518</v>
      </c>
      <c r="AK38" s="1">
        <f t="shared" si="34"/>
        <v>1694.043664534493</v>
      </c>
      <c r="AL38" s="10">
        <f t="shared" si="18"/>
        <v>10.566405877510167</v>
      </c>
      <c r="AM38" s="10">
        <f t="shared" si="19"/>
        <v>1.4822295720176701</v>
      </c>
      <c r="AN38" s="10">
        <f t="shared" si="20"/>
        <v>0.5964810760199073</v>
      </c>
      <c r="AO38" s="7">
        <f t="shared" si="35"/>
        <v>2.0621120954280148E-2</v>
      </c>
      <c r="AP38" s="7">
        <f t="shared" si="21"/>
        <v>2.5977173653231045E-2</v>
      </c>
      <c r="AQ38" s="7">
        <f t="shared" si="22"/>
        <v>2.3564574154817608E-2</v>
      </c>
      <c r="AR38" s="1">
        <f t="shared" si="36"/>
        <v>20681.035819000379</v>
      </c>
      <c r="AS38" s="1">
        <f t="shared" si="37"/>
        <v>3776.5951924503188</v>
      </c>
      <c r="AT38" s="1">
        <f t="shared" si="38"/>
        <v>1289.9721805104373</v>
      </c>
      <c r="AU38" s="1">
        <f t="shared" si="39"/>
        <v>4136.2071638000762</v>
      </c>
      <c r="AV38" s="1">
        <f t="shared" si="40"/>
        <v>755.3190384900638</v>
      </c>
      <c r="AW38" s="1">
        <f t="shared" si="41"/>
        <v>257.99443610208749</v>
      </c>
      <c r="AX38">
        <v>0</v>
      </c>
      <c r="AY38">
        <v>0</v>
      </c>
      <c r="AZ38">
        <v>0</v>
      </c>
      <c r="BA38">
        <f t="shared" si="5"/>
        <v>0</v>
      </c>
      <c r="BB38">
        <f t="shared" si="23"/>
        <v>0</v>
      </c>
      <c r="BC38">
        <f t="shared" si="6"/>
        <v>0</v>
      </c>
      <c r="BD38">
        <f t="shared" si="7"/>
        <v>0</v>
      </c>
      <c r="BE38">
        <f t="shared" si="8"/>
        <v>0</v>
      </c>
      <c r="BF38">
        <f t="shared" si="9"/>
        <v>0</v>
      </c>
      <c r="BG38">
        <f t="shared" si="10"/>
        <v>0</v>
      </c>
      <c r="BH38">
        <f t="shared" si="24"/>
        <v>0</v>
      </c>
      <c r="BI38">
        <f t="shared" si="25"/>
        <v>0</v>
      </c>
      <c r="BJ38">
        <f t="shared" si="26"/>
        <v>0</v>
      </c>
      <c r="BK38" s="7">
        <f t="shared" si="27"/>
        <v>3.4870939747054103E-2</v>
      </c>
      <c r="BL38" s="13"/>
      <c r="BM38" s="13"/>
      <c r="BN38" s="8">
        <f>BN$3*temperature!$I148+BN$4*temperature!$I148^2+BN$5*temperature!$I148^6</f>
        <v>2.6435243161485582</v>
      </c>
      <c r="BO38" s="8">
        <f>BO$3*temperature!$I148+BO$4*temperature!$I148^2+BO$5*temperature!$I148^6</f>
        <v>1.5050953185709686</v>
      </c>
      <c r="BP38" s="8">
        <f>BP$3*temperature!$I148+BP$4*temperature!$I148^2+BP$5*temperature!$I148^6</f>
        <v>0.71520462499830462</v>
      </c>
      <c r="BQ38" s="8">
        <f>BQ$3*temperature!$M148+BQ$4*temperature!$M148^2+BQ$5*temperature!$M148^6</f>
        <v>0</v>
      </c>
      <c r="BR38" s="8">
        <f>BR$3*temperature!$M148+BR$4*temperature!$M148^2+BR$5*temperature!$M148^6</f>
        <v>0</v>
      </c>
      <c r="BS38" s="8">
        <f>BS$3*temperature!$M148+BS$4*temperature!$M148^2+BS$5*temperature!$M148^6</f>
        <v>0</v>
      </c>
      <c r="BT38" s="14"/>
      <c r="BU38" s="14"/>
      <c r="BV38" s="14"/>
      <c r="BW38" s="14"/>
      <c r="BX38" s="14"/>
      <c r="BY38" s="14"/>
    </row>
    <row r="39" spans="1:77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8"/>
        <v>6.4313278720127265E-3</v>
      </c>
      <c r="F39" s="7">
        <f t="shared" si="11"/>
        <v>1.2593283935289801E-2</v>
      </c>
      <c r="G39" s="7">
        <f t="shared" si="12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3"/>
        <v>26019.166524598586</v>
      </c>
      <c r="L39" s="1">
        <f t="shared" si="1"/>
        <v>1681.8679753353642</v>
      </c>
      <c r="M39" s="1">
        <f t="shared" si="2"/>
        <v>551.1172951451764</v>
      </c>
      <c r="N39" s="7">
        <f t="shared" si="29"/>
        <v>1.942643926323484E-3</v>
      </c>
      <c r="O39" s="7">
        <f t="shared" si="14"/>
        <v>2.3637521771912917E-2</v>
      </c>
      <c r="P39" s="7">
        <f t="shared" si="15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6"/>
        <v>178.52672604902381</v>
      </c>
      <c r="U39" s="1">
        <f t="shared" si="42"/>
        <v>809.7344341843268</v>
      </c>
      <c r="V39" s="1">
        <f t="shared" si="43"/>
        <v>848.75548948655353</v>
      </c>
      <c r="W39" s="7">
        <f t="shared" si="30"/>
        <v>5.477029712758652E-3</v>
      </c>
      <c r="X39" s="7">
        <f t="shared" si="46"/>
        <v>-4.518495981017101E-2</v>
      </c>
      <c r="Y39" s="7">
        <f t="shared" si="47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7"/>
        <v>2.5234576073225217</v>
      </c>
      <c r="AD39" s="8">
        <f t="shared" si="44"/>
        <v>2.8708353689561941</v>
      </c>
      <c r="AE39" s="8">
        <f t="shared" si="45"/>
        <v>2.0633186248030597</v>
      </c>
      <c r="AF39" s="7">
        <f t="shared" si="31"/>
        <v>6.7203811174301187E-3</v>
      </c>
      <c r="AG39" s="7">
        <f t="shared" si="48"/>
        <v>1.1145407571677701E-4</v>
      </c>
      <c r="AH39" s="7">
        <f t="shared" si="49"/>
        <v>1.5114427747970671E-2</v>
      </c>
      <c r="AI39" s="1">
        <f t="shared" si="32"/>
        <v>32471.332607837285</v>
      </c>
      <c r="AJ39" s="1">
        <f t="shared" si="33"/>
        <v>5348.4959048743103</v>
      </c>
      <c r="AK39" s="1">
        <f t="shared" si="34"/>
        <v>1782.6337341831313</v>
      </c>
      <c r="AL39" s="10">
        <f t="shared" ref="AL39:AL56" si="50">(1+AL$5)*AL38</f>
        <v>10.784297011162321</v>
      </c>
      <c r="AM39" s="10">
        <f t="shared" ref="AM39:AM56" si="51">(1+AM$5)*AM38</f>
        <v>1.5207337070039275</v>
      </c>
      <c r="AN39" s="10">
        <f t="shared" ref="AN39:AN56" si="52">(1+AN$5)*AN38</f>
        <v>0.61053689856772375</v>
      </c>
      <c r="AO39" s="7">
        <f t="shared" si="35"/>
        <v>2.0621120954280148E-2</v>
      </c>
      <c r="AP39" s="7">
        <f t="shared" si="21"/>
        <v>2.5977173653231045E-2</v>
      </c>
      <c r="AQ39" s="7">
        <f t="shared" si="22"/>
        <v>2.3564574154817608E-2</v>
      </c>
      <c r="AR39" s="1">
        <f t="shared" si="36"/>
        <v>21347.530965259215</v>
      </c>
      <c r="AS39" s="1">
        <f t="shared" si="37"/>
        <v>3950.5573444347792</v>
      </c>
      <c r="AT39" s="1">
        <f t="shared" si="38"/>
        <v>1356.2136574006256</v>
      </c>
      <c r="AU39" s="1">
        <f t="shared" si="39"/>
        <v>4269.5061930518432</v>
      </c>
      <c r="AV39" s="1">
        <f t="shared" si="40"/>
        <v>790.11146888695589</v>
      </c>
      <c r="AW39" s="1">
        <f t="shared" si="41"/>
        <v>271.24273148012514</v>
      </c>
      <c r="AX39">
        <v>0</v>
      </c>
      <c r="AY39">
        <v>0</v>
      </c>
      <c r="AZ39">
        <v>0</v>
      </c>
      <c r="BA39">
        <f t="shared" si="5"/>
        <v>0</v>
      </c>
      <c r="BB39">
        <f t="shared" si="23"/>
        <v>0</v>
      </c>
      <c r="BC39">
        <f t="shared" si="6"/>
        <v>0</v>
      </c>
      <c r="BD39">
        <f t="shared" si="7"/>
        <v>0</v>
      </c>
      <c r="BE39">
        <f t="shared" si="8"/>
        <v>0</v>
      </c>
      <c r="BF39">
        <f t="shared" si="9"/>
        <v>0</v>
      </c>
      <c r="BG39">
        <f t="shared" si="10"/>
        <v>0</v>
      </c>
      <c r="BH39">
        <f t="shared" si="24"/>
        <v>0</v>
      </c>
      <c r="BI39">
        <f t="shared" si="25"/>
        <v>0</v>
      </c>
      <c r="BJ39">
        <f t="shared" si="26"/>
        <v>0</v>
      </c>
      <c r="BK39" s="7">
        <f t="shared" si="27"/>
        <v>2.8112857947955566E-2</v>
      </c>
      <c r="BL39" s="13"/>
      <c r="BM39" s="13"/>
      <c r="BN39" s="8">
        <f>BN$3*temperature!$I149+BN$4*temperature!$I149^2+BN$5*temperature!$I149^6</f>
        <v>2.6956682217975674</v>
      </c>
      <c r="BO39" s="8">
        <f>BO$3*temperature!$I149+BO$4*temperature!$I149^2+BO$5*temperature!$I149^6</f>
        <v>1.5309005658345947</v>
      </c>
      <c r="BP39" s="8">
        <f>BP$3*temperature!$I149+BP$4*temperature!$I149^2+BP$5*temperature!$I149^6</f>
        <v>0.72298431430048193</v>
      </c>
      <c r="BQ39" s="8">
        <f>BQ$3*temperature!$M149+BQ$4*temperature!$M149^2+BQ$5*temperature!$M149^6</f>
        <v>0</v>
      </c>
      <c r="BR39" s="8">
        <f>BR$3*temperature!$M149+BR$4*temperature!$M149^2+BR$5*temperature!$M149^6</f>
        <v>0</v>
      </c>
      <c r="BS39" s="8">
        <f>BS$3*temperature!$M149+BS$4*temperature!$M149^2+BS$5*temperature!$M149^6</f>
        <v>0</v>
      </c>
      <c r="BT39" s="14"/>
      <c r="BU39" s="14"/>
      <c r="BV39" s="14"/>
      <c r="BW39" s="14"/>
      <c r="BX39" s="14"/>
      <c r="BY39" s="14"/>
    </row>
    <row r="40" spans="1:77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8"/>
        <v>5.8607091553546375E-3</v>
      </c>
      <c r="F40" s="7">
        <f t="shared" si="11"/>
        <v>1.2074447177279346E-2</v>
      </c>
      <c r="G40" s="7">
        <f t="shared" si="12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3"/>
        <v>26632.781515108294</v>
      </c>
      <c r="L40" s="1">
        <f t="shared" si="1"/>
        <v>1719.423356585115</v>
      </c>
      <c r="M40" s="1">
        <f t="shared" si="2"/>
        <v>570.10603124801855</v>
      </c>
      <c r="N40" s="7">
        <f t="shared" si="29"/>
        <v>2.3583191641807444E-2</v>
      </c>
      <c r="O40" s="7">
        <f t="shared" si="14"/>
        <v>2.2329565578571797E-2</v>
      </c>
      <c r="P40" s="7">
        <f t="shared" si="15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6"/>
        <v>176.03566284065784</v>
      </c>
      <c r="U40" s="1">
        <f t="shared" si="42"/>
        <v>769.31632227109981</v>
      </c>
      <c r="V40" s="1">
        <f t="shared" si="43"/>
        <v>828.1612532754807</v>
      </c>
      <c r="W40" s="7">
        <f t="shared" si="30"/>
        <v>-1.3953446990799145E-2</v>
      </c>
      <c r="X40" s="7">
        <f t="shared" si="46"/>
        <v>-4.9915268768261689E-2</v>
      </c>
      <c r="Y40" s="7">
        <f t="shared" si="47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7"/>
        <v>2.5032209020804457</v>
      </c>
      <c r="AD40" s="8">
        <f t="shared" si="44"/>
        <v>2.882563824344889</v>
      </c>
      <c r="AE40" s="8">
        <f t="shared" si="45"/>
        <v>2.0908889139613622</v>
      </c>
      <c r="AF40" s="7">
        <f t="shared" si="31"/>
        <v>-8.0194353902968141E-3</v>
      </c>
      <c r="AG40" s="7">
        <f t="shared" si="48"/>
        <v>4.0853806928535796E-3</v>
      </c>
      <c r="AH40" s="7">
        <f t="shared" si="49"/>
        <v>1.3362109383825205E-2</v>
      </c>
      <c r="AI40" s="1">
        <f t="shared" si="32"/>
        <v>33493.705540105402</v>
      </c>
      <c r="AJ40" s="1">
        <f t="shared" si="33"/>
        <v>5603.7577832738352</v>
      </c>
      <c r="AK40" s="1">
        <f t="shared" si="34"/>
        <v>1875.6130922449433</v>
      </c>
      <c r="AL40" s="10">
        <f t="shared" si="50"/>
        <v>11.006681304236382</v>
      </c>
      <c r="AM40" s="10">
        <f t="shared" si="51"/>
        <v>1.5602380705910903</v>
      </c>
      <c r="AN40" s="10">
        <f t="shared" si="52"/>
        <v>0.62492394058827527</v>
      </c>
      <c r="AO40" s="7">
        <f t="shared" si="35"/>
        <v>2.0621120954280148E-2</v>
      </c>
      <c r="AP40" s="7">
        <f t="shared" si="21"/>
        <v>2.5977173653231045E-2</v>
      </c>
      <c r="AQ40" s="7">
        <f t="shared" si="22"/>
        <v>2.3564574154817608E-2</v>
      </c>
      <c r="AR40" s="1">
        <f t="shared" si="36"/>
        <v>22025.972673419677</v>
      </c>
      <c r="AS40" s="1">
        <f t="shared" si="37"/>
        <v>4130.6231448912513</v>
      </c>
      <c r="AT40" s="1">
        <f t="shared" si="38"/>
        <v>1425.405562220285</v>
      </c>
      <c r="AU40" s="1">
        <f t="shared" si="39"/>
        <v>4405.1945346839357</v>
      </c>
      <c r="AV40" s="1">
        <f t="shared" si="40"/>
        <v>826.12462897825026</v>
      </c>
      <c r="AW40" s="1">
        <f t="shared" si="41"/>
        <v>285.081112444057</v>
      </c>
      <c r="AX40">
        <v>0</v>
      </c>
      <c r="AY40">
        <v>0</v>
      </c>
      <c r="AZ40">
        <v>0</v>
      </c>
      <c r="BA40">
        <f t="shared" si="5"/>
        <v>0</v>
      </c>
      <c r="BB40">
        <f t="shared" si="23"/>
        <v>0</v>
      </c>
      <c r="BC40">
        <f t="shared" si="6"/>
        <v>0</v>
      </c>
      <c r="BD40">
        <f t="shared" si="7"/>
        <v>0</v>
      </c>
      <c r="BE40">
        <f t="shared" si="8"/>
        <v>0</v>
      </c>
      <c r="BF40">
        <f t="shared" si="9"/>
        <v>0</v>
      </c>
      <c r="BG40">
        <f t="shared" si="10"/>
        <v>0</v>
      </c>
      <c r="BH40">
        <f t="shared" si="24"/>
        <v>0</v>
      </c>
      <c r="BI40">
        <f t="shared" si="25"/>
        <v>0</v>
      </c>
      <c r="BJ40">
        <f t="shared" si="26"/>
        <v>0</v>
      </c>
      <c r="BK40" s="7">
        <f t="shared" si="27"/>
        <v>4.6463920071268622E-2</v>
      </c>
      <c r="BL40" s="13"/>
      <c r="BM40" s="13"/>
      <c r="BN40" s="8">
        <f>BN$3*temperature!$I150+BN$4*temperature!$I150^2+BN$5*temperature!$I150^6</f>
        <v>2.7472850523392416</v>
      </c>
      <c r="BO40" s="8">
        <f>BO$3*temperature!$I150+BO$4*temperature!$I150^2+BO$5*temperature!$I150^6</f>
        <v>1.556129396456948</v>
      </c>
      <c r="BP40" s="8">
        <f>BP$3*temperature!$I150+BP$4*temperature!$I150^2+BP$5*temperature!$I150^6</f>
        <v>0.73017109475625452</v>
      </c>
      <c r="BQ40" s="8">
        <f>BQ$3*temperature!$M150+BQ$4*temperature!$M150^2+BQ$5*temperature!$M150^6</f>
        <v>0</v>
      </c>
      <c r="BR40" s="8">
        <f>BR$3*temperature!$M150+BR$4*temperature!$M150^2+BR$5*temperature!$M150^6</f>
        <v>0</v>
      </c>
      <c r="BS40" s="8">
        <f>BS$3*temperature!$M150+BS$4*temperature!$M150^2+BS$5*temperature!$M150^6</f>
        <v>0</v>
      </c>
      <c r="BT40" s="14"/>
      <c r="BU40" s="14"/>
      <c r="BV40" s="14"/>
      <c r="BW40" s="14"/>
      <c r="BX40" s="14"/>
      <c r="BY40" s="14"/>
    </row>
    <row r="41" spans="1:77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8"/>
        <v>5.7810995316500691E-3</v>
      </c>
      <c r="F41" s="7">
        <f t="shared" si="11"/>
        <v>1.2319281691468786E-2</v>
      </c>
      <c r="G41" s="7">
        <f t="shared" si="12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3"/>
        <v>27161.201175946793</v>
      </c>
      <c r="L41" s="1">
        <f t="shared" si="1"/>
        <v>1749.8982440645752</v>
      </c>
      <c r="M41" s="1">
        <f t="shared" si="2"/>
        <v>592.66214754713269</v>
      </c>
      <c r="N41" s="7">
        <f t="shared" si="29"/>
        <v>1.9840949040141886E-2</v>
      </c>
      <c r="O41" s="7">
        <f t="shared" si="14"/>
        <v>1.7723899912576169E-2</v>
      </c>
      <c r="P41" s="7">
        <f t="shared" si="15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6"/>
        <v>175.44939229898932</v>
      </c>
      <c r="U41" s="1">
        <f t="shared" si="42"/>
        <v>758.7894364238</v>
      </c>
      <c r="V41" s="1">
        <f t="shared" si="43"/>
        <v>828.5351055881282</v>
      </c>
      <c r="W41" s="7">
        <f t="shared" si="30"/>
        <v>-3.3304077833318235E-3</v>
      </c>
      <c r="X41" s="7">
        <f t="shared" si="46"/>
        <v>-1.3683429744767883E-2</v>
      </c>
      <c r="Y41" s="7">
        <f t="shared" si="47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7"/>
        <v>2.481453543375975</v>
      </c>
      <c r="AD41" s="8">
        <f t="shared" si="44"/>
        <v>2.8768331091109078</v>
      </c>
      <c r="AE41" s="8">
        <f t="shared" si="45"/>
        <v>2.0728401776911358</v>
      </c>
      <c r="AF41" s="7">
        <f t="shared" si="31"/>
        <v>-8.6957402306683251E-3</v>
      </c>
      <c r="AG41" s="7">
        <f t="shared" si="48"/>
        <v>-1.9880618724144039E-3</v>
      </c>
      <c r="AH41" s="7">
        <f t="shared" si="49"/>
        <v>-8.632087601455396E-3</v>
      </c>
      <c r="AI41" s="1">
        <f t="shared" si="32"/>
        <v>34549.5295207788</v>
      </c>
      <c r="AJ41" s="1">
        <f t="shared" si="33"/>
        <v>5869.5066339247023</v>
      </c>
      <c r="AK41" s="1">
        <f t="shared" si="34"/>
        <v>1973.132895464506</v>
      </c>
      <c r="AL41" s="10">
        <f t="shared" si="50"/>
        <v>11.233651410716254</v>
      </c>
      <c r="AM41" s="10">
        <f t="shared" si="51"/>
        <v>1.6007686458912171</v>
      </c>
      <c r="AN41" s="10">
        <f t="shared" si="52"/>
        <v>0.63965000712738851</v>
      </c>
      <c r="AO41" s="7">
        <f t="shared" si="35"/>
        <v>2.0621120954280148E-2</v>
      </c>
      <c r="AP41" s="7">
        <f t="shared" si="21"/>
        <v>2.5977173653231045E-2</v>
      </c>
      <c r="AQ41" s="7">
        <f t="shared" si="22"/>
        <v>2.3564574154817608E-2</v>
      </c>
      <c r="AR41" s="1">
        <f t="shared" si="36"/>
        <v>22724.702776484522</v>
      </c>
      <c r="AS41" s="1">
        <f t="shared" si="37"/>
        <v>4319.48259514238</v>
      </c>
      <c r="AT41" s="1">
        <f t="shared" si="38"/>
        <v>1497.856068219344</v>
      </c>
      <c r="AU41" s="1">
        <f t="shared" si="39"/>
        <v>4544.9405552969047</v>
      </c>
      <c r="AV41" s="1">
        <f t="shared" si="40"/>
        <v>863.89651902847606</v>
      </c>
      <c r="AW41" s="1">
        <f t="shared" si="41"/>
        <v>299.57121364386882</v>
      </c>
      <c r="AX41">
        <v>0</v>
      </c>
      <c r="AY41">
        <v>0</v>
      </c>
      <c r="AZ41">
        <v>0</v>
      </c>
      <c r="BA41">
        <f t="shared" si="5"/>
        <v>0</v>
      </c>
      <c r="BB41">
        <f t="shared" si="23"/>
        <v>0</v>
      </c>
      <c r="BC41">
        <f t="shared" si="6"/>
        <v>0</v>
      </c>
      <c r="BD41">
        <f t="shared" si="7"/>
        <v>0</v>
      </c>
      <c r="BE41">
        <f t="shared" si="8"/>
        <v>0</v>
      </c>
      <c r="BF41">
        <f t="shared" si="9"/>
        <v>0</v>
      </c>
      <c r="BG41">
        <f t="shared" si="10"/>
        <v>0</v>
      </c>
      <c r="BH41">
        <f t="shared" si="24"/>
        <v>0</v>
      </c>
      <c r="BI41">
        <f t="shared" si="25"/>
        <v>0</v>
      </c>
      <c r="BJ41">
        <f t="shared" si="26"/>
        <v>0</v>
      </c>
      <c r="BK41" s="7">
        <f t="shared" si="27"/>
        <v>4.2982472566384516E-2</v>
      </c>
      <c r="BL41" s="13"/>
      <c r="BM41" s="13"/>
      <c r="BN41" s="8">
        <f>BN$3*temperature!$I151+BN$4*temperature!$I151^2+BN$5*temperature!$I151^6</f>
        <v>2.7983275007339916</v>
      </c>
      <c r="BO41" s="8">
        <f>BO$3*temperature!$I151+BO$4*temperature!$I151^2+BO$5*temperature!$I151^6</f>
        <v>1.5807444218209072</v>
      </c>
      <c r="BP41" s="8">
        <f>BP$3*temperature!$I151+BP$4*temperature!$I151^2+BP$5*temperature!$I151^6</f>
        <v>0.73673513085012454</v>
      </c>
      <c r="BQ41" s="8">
        <f>BQ$3*temperature!$M151+BQ$4*temperature!$M151^2+BQ$5*temperature!$M151^6</f>
        <v>0</v>
      </c>
      <c r="BR41" s="8">
        <f>BR$3*temperature!$M151+BR$4*temperature!$M151^2+BR$5*temperature!$M151^6</f>
        <v>0</v>
      </c>
      <c r="BS41" s="8">
        <f>BS$3*temperature!$M151+BS$4*temperature!$M151^2+BS$5*temperature!$M151^6</f>
        <v>0</v>
      </c>
      <c r="BT41" s="14"/>
      <c r="BU41" s="14"/>
      <c r="BV41" s="14"/>
      <c r="BW41" s="14"/>
      <c r="BX41" s="14"/>
      <c r="BY41" s="14"/>
    </row>
    <row r="42" spans="1:77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8"/>
        <v>5.3138957956262445E-3</v>
      </c>
      <c r="F42" s="7">
        <f t="shared" si="11"/>
        <v>1.1294017092817743E-2</v>
      </c>
      <c r="G42" s="7">
        <f t="shared" si="12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3"/>
        <v>27726.073604828831</v>
      </c>
      <c r="L42" s="1">
        <f t="shared" si="1"/>
        <v>1811.0717126973307</v>
      </c>
      <c r="M42" s="1">
        <f t="shared" si="2"/>
        <v>619.28731176897304</v>
      </c>
      <c r="N42" s="7">
        <f t="shared" si="29"/>
        <v>2.079703416733536E-2</v>
      </c>
      <c r="O42" s="7">
        <f t="shared" si="14"/>
        <v>3.4958300484184024E-2</v>
      </c>
      <c r="P42" s="7">
        <f t="shared" si="15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6"/>
        <v>176.00179241408657</v>
      </c>
      <c r="U42" s="1">
        <f t="shared" si="42"/>
        <v>737.34655045426848</v>
      </c>
      <c r="V42" s="1">
        <f t="shared" si="43"/>
        <v>805.08355118898066</v>
      </c>
      <c r="W42" s="7">
        <f t="shared" si="30"/>
        <v>3.1484869104354551E-3</v>
      </c>
      <c r="X42" s="7">
        <f t="shared" si="46"/>
        <v>-2.8259336438040794E-2</v>
      </c>
      <c r="Y42" s="7">
        <f t="shared" si="47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7"/>
        <v>2.4730972206074497</v>
      </c>
      <c r="AD42" s="8">
        <f t="shared" si="44"/>
        <v>2.8631502910465834</v>
      </c>
      <c r="AE42" s="8">
        <f t="shared" si="45"/>
        <v>2.1511802606194173</v>
      </c>
      <c r="AF42" s="7">
        <f t="shared" si="31"/>
        <v>-3.3675112680757735E-3</v>
      </c>
      <c r="AG42" s="7">
        <f t="shared" si="48"/>
        <v>-4.7562084922448955E-3</v>
      </c>
      <c r="AH42" s="7">
        <f t="shared" si="49"/>
        <v>3.7793595363218913E-2</v>
      </c>
      <c r="AI42" s="1">
        <f t="shared" si="32"/>
        <v>35639.51712399783</v>
      </c>
      <c r="AJ42" s="1">
        <f t="shared" si="33"/>
        <v>6146.4524895607083</v>
      </c>
      <c r="AK42" s="1">
        <f t="shared" si="34"/>
        <v>2075.3908195619242</v>
      </c>
      <c r="AL42" s="10">
        <f t="shared" si="50"/>
        <v>11.465301895214854</v>
      </c>
      <c r="AM42" s="10">
        <f t="shared" si="51"/>
        <v>1.6423520909841809</v>
      </c>
      <c r="AN42" s="10">
        <f t="shared" si="52"/>
        <v>0.65472308715347149</v>
      </c>
      <c r="AO42" s="7">
        <f t="shared" si="35"/>
        <v>2.0621120954280148E-2</v>
      </c>
      <c r="AP42" s="7">
        <f t="shared" si="21"/>
        <v>2.5977173653231045E-2</v>
      </c>
      <c r="AQ42" s="7">
        <f t="shared" si="22"/>
        <v>2.3564574154817608E-2</v>
      </c>
      <c r="AR42" s="1">
        <f t="shared" si="36"/>
        <v>23437.001416640374</v>
      </c>
      <c r="AS42" s="1">
        <f t="shared" si="37"/>
        <v>4513.1104635571901</v>
      </c>
      <c r="AT42" s="1">
        <f t="shared" si="38"/>
        <v>1573.6982981308186</v>
      </c>
      <c r="AU42" s="1">
        <f t="shared" si="39"/>
        <v>4687.4002833280747</v>
      </c>
      <c r="AV42" s="1">
        <f t="shared" si="40"/>
        <v>902.62209271143809</v>
      </c>
      <c r="AW42" s="1">
        <f t="shared" si="41"/>
        <v>314.73965962616376</v>
      </c>
      <c r="AX42">
        <v>0</v>
      </c>
      <c r="AY42">
        <v>0</v>
      </c>
      <c r="AZ42">
        <v>0</v>
      </c>
      <c r="BA42">
        <f t="shared" si="5"/>
        <v>0</v>
      </c>
      <c r="BB42">
        <f t="shared" si="23"/>
        <v>0</v>
      </c>
      <c r="BC42">
        <f t="shared" si="6"/>
        <v>0</v>
      </c>
      <c r="BD42">
        <f t="shared" si="7"/>
        <v>0</v>
      </c>
      <c r="BE42">
        <f t="shared" si="8"/>
        <v>0</v>
      </c>
      <c r="BF42">
        <f t="shared" si="9"/>
        <v>0</v>
      </c>
      <c r="BG42">
        <f t="shared" si="10"/>
        <v>0</v>
      </c>
      <c r="BH42">
        <f t="shared" si="24"/>
        <v>0</v>
      </c>
      <c r="BI42">
        <f t="shared" si="25"/>
        <v>0</v>
      </c>
      <c r="BJ42">
        <f t="shared" si="26"/>
        <v>0</v>
      </c>
      <c r="BK42" s="7">
        <f t="shared" si="27"/>
        <v>4.61427456650296E-2</v>
      </c>
      <c r="BL42" s="13"/>
      <c r="BM42" s="13"/>
      <c r="BN42" s="8">
        <f>BN$3*temperature!$I152+BN$4*temperature!$I152^2+BN$5*temperature!$I152^6</f>
        <v>2.8487588891499049</v>
      </c>
      <c r="BO42" s="8">
        <f>BO$3*temperature!$I152+BO$4*temperature!$I152^2+BO$5*temperature!$I152^6</f>
        <v>1.6047127751671888</v>
      </c>
      <c r="BP42" s="8">
        <f>BP$3*temperature!$I152+BP$4*temperature!$I152^2+BP$5*temperature!$I152^6</f>
        <v>0.742646969620126</v>
      </c>
      <c r="BQ42" s="8">
        <f>BQ$3*temperature!$M152+BQ$4*temperature!$M152^2+BQ$5*temperature!$M152^6</f>
        <v>0</v>
      </c>
      <c r="BR42" s="8">
        <f>BR$3*temperature!$M152+BR$4*temperature!$M152^2+BR$5*temperature!$M152^6</f>
        <v>0</v>
      </c>
      <c r="BS42" s="8">
        <f>BS$3*temperature!$M152+BS$4*temperature!$M152^2+BS$5*temperature!$M152^6</f>
        <v>0</v>
      </c>
      <c r="BT42" s="14"/>
      <c r="BU42" s="14"/>
      <c r="BV42" s="14"/>
      <c r="BW42" s="14"/>
      <c r="BX42" s="14"/>
      <c r="BY42" s="14"/>
    </row>
    <row r="43" spans="1:77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8"/>
        <v>5.6420769798790626E-3</v>
      </c>
      <c r="F43" s="7">
        <f t="shared" si="11"/>
        <v>1.0971471739061212E-2</v>
      </c>
      <c r="G43" s="7">
        <f t="shared" si="12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3"/>
        <v>28472.728954129358</v>
      </c>
      <c r="L43" s="1">
        <f t="shared" si="1"/>
        <v>1903.0117292407404</v>
      </c>
      <c r="M43" s="1">
        <f t="shared" si="2"/>
        <v>630.57651085520763</v>
      </c>
      <c r="N43" s="7">
        <f t="shared" si="29"/>
        <v>2.6929718211903264E-2</v>
      </c>
      <c r="O43" s="7">
        <f t="shared" si="14"/>
        <v>5.0765530651725621E-2</v>
      </c>
      <c r="P43" s="7">
        <f t="shared" si="15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6"/>
        <v>171.623391932289</v>
      </c>
      <c r="U43" s="1">
        <f t="shared" si="42"/>
        <v>689.80970911035058</v>
      </c>
      <c r="V43" s="1">
        <f t="shared" si="43"/>
        <v>804.35740114786302</v>
      </c>
      <c r="W43" s="7">
        <f t="shared" si="30"/>
        <v>-2.4877022112913094E-2</v>
      </c>
      <c r="X43" s="7">
        <f t="shared" si="46"/>
        <v>-6.447014814761276E-2</v>
      </c>
      <c r="Y43" s="7">
        <f t="shared" si="47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7"/>
        <v>2.4755464706454462</v>
      </c>
      <c r="AD43" s="8">
        <f t="shared" si="44"/>
        <v>2.8303909353791314</v>
      </c>
      <c r="AE43" s="8">
        <f t="shared" si="45"/>
        <v>2.1734776131873805</v>
      </c>
      <c r="AF43" s="7">
        <f t="shared" si="31"/>
        <v>9.9035736144448272E-4</v>
      </c>
      <c r="AG43" s="7">
        <f t="shared" si="48"/>
        <v>-1.1441717107863458E-2</v>
      </c>
      <c r="AH43" s="7">
        <f t="shared" si="49"/>
        <v>1.0365171611207868E-2</v>
      </c>
      <c r="AI43" s="1">
        <f t="shared" si="32"/>
        <v>36762.965694926119</v>
      </c>
      <c r="AJ43" s="1">
        <f t="shared" si="33"/>
        <v>6434.4293333160758</v>
      </c>
      <c r="AK43" s="1">
        <f t="shared" si="34"/>
        <v>2182.5913972318958</v>
      </c>
      <c r="AL43" s="10">
        <f t="shared" si="50"/>
        <v>11.701729272373417</v>
      </c>
      <c r="AM43" s="10">
        <f t="shared" si="51"/>
        <v>1.6850157564514241</v>
      </c>
      <c r="AN43" s="10">
        <f t="shared" si="52"/>
        <v>0.67015135789157054</v>
      </c>
      <c r="AO43" s="7">
        <f t="shared" si="35"/>
        <v>2.0621120954280148E-2</v>
      </c>
      <c r="AP43" s="7">
        <f t="shared" si="21"/>
        <v>2.5977173653231045E-2</v>
      </c>
      <c r="AQ43" s="7">
        <f t="shared" si="22"/>
        <v>2.3564574154817608E-2</v>
      </c>
      <c r="AR43" s="1">
        <f t="shared" si="36"/>
        <v>24177.81734819313</v>
      </c>
      <c r="AS43" s="1">
        <f t="shared" si="37"/>
        <v>4713.9164827962522</v>
      </c>
      <c r="AT43" s="1">
        <f t="shared" si="38"/>
        <v>1653.0702030024202</v>
      </c>
      <c r="AU43" s="1">
        <f t="shared" si="39"/>
        <v>4835.563469638626</v>
      </c>
      <c r="AV43" s="1">
        <f t="shared" si="40"/>
        <v>942.78329655925052</v>
      </c>
      <c r="AW43" s="1">
        <f t="shared" si="41"/>
        <v>330.61404060048403</v>
      </c>
      <c r="AX43">
        <v>0</v>
      </c>
      <c r="AY43">
        <v>0</v>
      </c>
      <c r="AZ43">
        <v>0</v>
      </c>
      <c r="BA43">
        <f t="shared" si="5"/>
        <v>0</v>
      </c>
      <c r="BB43">
        <f t="shared" si="23"/>
        <v>0</v>
      </c>
      <c r="BC43">
        <f t="shared" si="6"/>
        <v>0</v>
      </c>
      <c r="BD43">
        <f t="shared" si="7"/>
        <v>0</v>
      </c>
      <c r="BE43">
        <f t="shared" si="8"/>
        <v>0</v>
      </c>
      <c r="BF43">
        <f t="shared" si="9"/>
        <v>0</v>
      </c>
      <c r="BG43">
        <f t="shared" si="10"/>
        <v>0</v>
      </c>
      <c r="BH43">
        <f t="shared" si="24"/>
        <v>0</v>
      </c>
      <c r="BI43">
        <f t="shared" si="25"/>
        <v>0</v>
      </c>
      <c r="BJ43">
        <f t="shared" si="26"/>
        <v>0</v>
      </c>
      <c r="BK43" s="7">
        <f t="shared" si="27"/>
        <v>5.2327866650176941E-2</v>
      </c>
      <c r="BL43" s="13"/>
      <c r="BM43" s="13"/>
      <c r="BN43" s="8">
        <f>BN$3*temperature!$I153+BN$4*temperature!$I153^2+BN$5*temperature!$I153^6</f>
        <v>2.8985294816904221</v>
      </c>
      <c r="BO43" s="8">
        <f>BO$3*temperature!$I153+BO$4*temperature!$I153^2+BO$5*temperature!$I153^6</f>
        <v>1.627994630901207</v>
      </c>
      <c r="BP43" s="8">
        <f>BP$3*temperature!$I153+BP$4*temperature!$I153^2+BP$5*temperature!$I153^6</f>
        <v>0.74787440062369526</v>
      </c>
      <c r="BQ43" s="8">
        <f>BQ$3*temperature!$M153+BQ$4*temperature!$M153^2+BQ$5*temperature!$M153^6</f>
        <v>0</v>
      </c>
      <c r="BR43" s="8">
        <f>BR$3*temperature!$M153+BR$4*temperature!$M153^2+BR$5*temperature!$M153^6</f>
        <v>0</v>
      </c>
      <c r="BS43" s="8">
        <f>BS$3*temperature!$M153+BS$4*temperature!$M153^2+BS$5*temperature!$M153^6</f>
        <v>0</v>
      </c>
      <c r="BT43" s="14"/>
      <c r="BU43" s="14"/>
      <c r="BV43" s="14"/>
      <c r="BW43" s="14"/>
      <c r="BX43" s="14"/>
      <c r="BY43" s="14"/>
    </row>
    <row r="44" spans="1:77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8"/>
        <v>4.949025180586597E-3</v>
      </c>
      <c r="F44" s="7">
        <f t="shared" si="11"/>
        <v>1.0535666758227036E-2</v>
      </c>
      <c r="G44" s="7">
        <f t="shared" si="12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3"/>
        <v>29030.021227256766</v>
      </c>
      <c r="L44" s="1">
        <f t="shared" si="1"/>
        <v>1941.212518447536</v>
      </c>
      <c r="M44" s="1">
        <f t="shared" si="2"/>
        <v>618.9462777574264</v>
      </c>
      <c r="N44" s="7">
        <f t="shared" si="29"/>
        <v>1.9572843685802921E-2</v>
      </c>
      <c r="O44" s="7">
        <f t="shared" si="14"/>
        <v>2.0073859041340292E-2</v>
      </c>
      <c r="P44" s="7">
        <f t="shared" si="15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6"/>
        <v>167.75711169562331</v>
      </c>
      <c r="U44" s="1">
        <f t="shared" si="42"/>
        <v>675.62399492262864</v>
      </c>
      <c r="V44" s="1">
        <f t="shared" si="43"/>
        <v>807.31845876176374</v>
      </c>
      <c r="W44" s="7">
        <f t="shared" si="30"/>
        <v>-2.252769971002011E-2</v>
      </c>
      <c r="X44" s="7">
        <f t="shared" si="46"/>
        <v>-2.0564677476078597E-2</v>
      </c>
      <c r="Y44" s="7">
        <f t="shared" si="47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7"/>
        <v>2.4456886797812856</v>
      </c>
      <c r="AD44" s="8">
        <f t="shared" si="44"/>
        <v>2.7175457818006472</v>
      </c>
      <c r="AE44" s="8">
        <f t="shared" si="45"/>
        <v>2.122670576096306</v>
      </c>
      <c r="AF44" s="7">
        <f t="shared" si="31"/>
        <v>-1.2061090841237965E-2</v>
      </c>
      <c r="AG44" s="7">
        <f t="shared" si="48"/>
        <v>-3.9869105065293287E-2</v>
      </c>
      <c r="AH44" s="7">
        <f t="shared" si="49"/>
        <v>-2.337591921021287E-2</v>
      </c>
      <c r="AI44" s="1">
        <f t="shared" si="32"/>
        <v>37922.232595072135</v>
      </c>
      <c r="AJ44" s="1">
        <f t="shared" si="33"/>
        <v>6733.769696543719</v>
      </c>
      <c r="AK44" s="1">
        <f t="shared" si="34"/>
        <v>2294.9462981091901</v>
      </c>
      <c r="AL44" s="10">
        <f t="shared" si="50"/>
        <v>11.94303204707327</v>
      </c>
      <c r="AM44" s="10">
        <f t="shared" si="51"/>
        <v>1.7287877033651933</v>
      </c>
      <c r="AN44" s="10">
        <f t="shared" si="52"/>
        <v>0.68594318925955822</v>
      </c>
      <c r="AO44" s="7">
        <f t="shared" si="35"/>
        <v>2.0621120954280148E-2</v>
      </c>
      <c r="AP44" s="7">
        <f t="shared" si="21"/>
        <v>2.5977173653231045E-2</v>
      </c>
      <c r="AQ44" s="7">
        <f t="shared" si="22"/>
        <v>2.3564574154817608E-2</v>
      </c>
      <c r="AR44" s="1">
        <f t="shared" si="36"/>
        <v>24928.350490542522</v>
      </c>
      <c r="AS44" s="1">
        <f t="shared" si="37"/>
        <v>4921.6479408485302</v>
      </c>
      <c r="AT44" s="1">
        <f t="shared" si="38"/>
        <v>1736.109108197119</v>
      </c>
      <c r="AU44" s="1">
        <f t="shared" si="39"/>
        <v>4985.670098108505</v>
      </c>
      <c r="AV44" s="1">
        <f t="shared" si="40"/>
        <v>984.32958816970608</v>
      </c>
      <c r="AW44" s="1">
        <f t="shared" si="41"/>
        <v>347.22182163942381</v>
      </c>
      <c r="AX44">
        <v>0</v>
      </c>
      <c r="AY44">
        <v>0</v>
      </c>
      <c r="AZ44">
        <v>0</v>
      </c>
      <c r="BA44">
        <f t="shared" si="5"/>
        <v>0</v>
      </c>
      <c r="BB44">
        <f t="shared" si="23"/>
        <v>0</v>
      </c>
      <c r="BC44">
        <f t="shared" si="6"/>
        <v>0</v>
      </c>
      <c r="BD44">
        <f t="shared" si="7"/>
        <v>0</v>
      </c>
      <c r="BE44">
        <f t="shared" si="8"/>
        <v>0</v>
      </c>
      <c r="BF44">
        <f t="shared" si="9"/>
        <v>0</v>
      </c>
      <c r="BG44">
        <f t="shared" si="10"/>
        <v>0</v>
      </c>
      <c r="BH44">
        <f t="shared" si="24"/>
        <v>0</v>
      </c>
      <c r="BI44">
        <f t="shared" si="25"/>
        <v>0</v>
      </c>
      <c r="BJ44">
        <f t="shared" si="26"/>
        <v>0</v>
      </c>
      <c r="BK44" s="7">
        <f t="shared" si="27"/>
        <v>4.0538539895418974E-2</v>
      </c>
      <c r="BL44" s="13"/>
      <c r="BM44" s="13"/>
      <c r="BN44" s="8">
        <f>BN$3*temperature!$I154+BN$4*temperature!$I154^2+BN$5*temperature!$I154^6</f>
        <v>2.9475765448185358</v>
      </c>
      <c r="BO44" s="8">
        <f>BO$3*temperature!$I154+BO$4*temperature!$I154^2+BO$5*temperature!$I154^6</f>
        <v>1.6505436147516179</v>
      </c>
      <c r="BP44" s="8">
        <f>BP$3*temperature!$I154+BP$4*temperature!$I154^2+BP$5*temperature!$I154^6</f>
        <v>0.75238308462929226</v>
      </c>
      <c r="BQ44" s="8">
        <f>BQ$3*temperature!$M154+BQ$4*temperature!$M154^2+BQ$5*temperature!$M154^6</f>
        <v>0</v>
      </c>
      <c r="BR44" s="8">
        <f>BR$3*temperature!$M154+BR$4*temperature!$M154^2+BR$5*temperature!$M154^6</f>
        <v>0</v>
      </c>
      <c r="BS44" s="8">
        <f>BS$3*temperature!$M154+BS$4*temperature!$M154^2+BS$5*temperature!$M154^6</f>
        <v>0</v>
      </c>
      <c r="BT44" s="14"/>
      <c r="BU44" s="14"/>
      <c r="BV44" s="14"/>
      <c r="BW44" s="14"/>
      <c r="BX44" s="14"/>
      <c r="BY44" s="14"/>
    </row>
    <row r="45" spans="1:77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8"/>
        <v>5.0461581002705369E-3</v>
      </c>
      <c r="F45" s="7">
        <f t="shared" si="11"/>
        <v>9.9070939245591294E-3</v>
      </c>
      <c r="G45" s="7">
        <f t="shared" si="12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3"/>
        <v>29824.268453109347</v>
      </c>
      <c r="L45" s="1">
        <f t="shared" si="1"/>
        <v>1970.1136544811745</v>
      </c>
      <c r="M45" s="1">
        <f t="shared" si="2"/>
        <v>647.13356897613517</v>
      </c>
      <c r="N45" s="7">
        <f t="shared" si="29"/>
        <v>2.7359512403899E-2</v>
      </c>
      <c r="O45" s="7">
        <f t="shared" si="14"/>
        <v>1.4888187542058562E-2</v>
      </c>
      <c r="P45" s="7">
        <f t="shared" si="15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6"/>
        <v>165.10632261113358</v>
      </c>
      <c r="U45" s="1">
        <f t="shared" si="42"/>
        <v>671.17417898722408</v>
      </c>
      <c r="V45" s="1">
        <f t="shared" si="43"/>
        <v>796.29855538743095</v>
      </c>
      <c r="W45" s="7">
        <f t="shared" si="30"/>
        <v>-1.580135147593198E-2</v>
      </c>
      <c r="X45" s="7">
        <f t="shared" si="46"/>
        <v>-6.5862313488646018E-3</v>
      </c>
      <c r="Y45" s="7">
        <f t="shared" si="47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7"/>
        <v>2.3919360266608938</v>
      </c>
      <c r="AD45" s="8">
        <f t="shared" si="44"/>
        <v>2.6903682010478107</v>
      </c>
      <c r="AE45" s="8">
        <f t="shared" si="45"/>
        <v>2.0888168511936764</v>
      </c>
      <c r="AF45" s="7">
        <f t="shared" si="31"/>
        <v>-2.1978534539072614E-2</v>
      </c>
      <c r="AG45" s="7">
        <f t="shared" si="48"/>
        <v>-1.0000781195608321E-2</v>
      </c>
      <c r="AH45" s="7">
        <f t="shared" si="49"/>
        <v>-1.5948647559287488E-2</v>
      </c>
      <c r="AI45" s="1">
        <f t="shared" si="32"/>
        <v>39115.679433673431</v>
      </c>
      <c r="AJ45" s="1">
        <f t="shared" si="33"/>
        <v>7044.7223150590535</v>
      </c>
      <c r="AK45" s="1">
        <f t="shared" si="34"/>
        <v>2412.6734899376952</v>
      </c>
      <c r="AL45" s="10">
        <f t="shared" si="50"/>
        <v>12.189310755476813</v>
      </c>
      <c r="AM45" s="10">
        <f t="shared" si="51"/>
        <v>1.7736967217450814</v>
      </c>
      <c r="AN45" s="10">
        <f t="shared" si="52"/>
        <v>0.70210714840885713</v>
      </c>
      <c r="AO45" s="7">
        <f t="shared" si="35"/>
        <v>2.0621120954280148E-2</v>
      </c>
      <c r="AP45" s="7">
        <f t="shared" si="21"/>
        <v>2.5977173653231045E-2</v>
      </c>
      <c r="AQ45" s="7">
        <f t="shared" si="22"/>
        <v>2.3564574154817608E-2</v>
      </c>
      <c r="AR45" s="1">
        <f t="shared" si="36"/>
        <v>25703.85697583104</v>
      </c>
      <c r="AS45" s="1">
        <f t="shared" si="37"/>
        <v>5135.6391984713746</v>
      </c>
      <c r="AT45" s="1">
        <f t="shared" si="38"/>
        <v>1822.8596256349915</v>
      </c>
      <c r="AU45" s="1">
        <f t="shared" si="39"/>
        <v>5140.7713951662081</v>
      </c>
      <c r="AV45" s="1">
        <f t="shared" si="40"/>
        <v>1027.1278396942751</v>
      </c>
      <c r="AW45" s="1">
        <f t="shared" si="41"/>
        <v>364.57192512699834</v>
      </c>
      <c r="AX45">
        <v>0</v>
      </c>
      <c r="AY45">
        <v>0</v>
      </c>
      <c r="AZ45">
        <v>0</v>
      </c>
      <c r="BA45">
        <f t="shared" si="5"/>
        <v>0</v>
      </c>
      <c r="BB45">
        <f t="shared" si="23"/>
        <v>0</v>
      </c>
      <c r="BC45">
        <f t="shared" si="6"/>
        <v>0</v>
      </c>
      <c r="BD45">
        <f t="shared" si="7"/>
        <v>0</v>
      </c>
      <c r="BE45">
        <f t="shared" si="8"/>
        <v>0</v>
      </c>
      <c r="BF45">
        <f t="shared" si="9"/>
        <v>0</v>
      </c>
      <c r="BG45">
        <f t="shared" si="10"/>
        <v>0</v>
      </c>
      <c r="BH45">
        <f t="shared" si="24"/>
        <v>0</v>
      </c>
      <c r="BI45">
        <f t="shared" si="25"/>
        <v>0</v>
      </c>
      <c r="BJ45">
        <f t="shared" si="26"/>
        <v>0</v>
      </c>
      <c r="BK45" s="7">
        <f t="shared" si="27"/>
        <v>4.9542836593907874E-2</v>
      </c>
      <c r="BL45" s="13"/>
      <c r="BM45" s="13"/>
      <c r="BN45" s="8">
        <f>BN$3*temperature!$I155+BN$4*temperature!$I155^2+BN$5*temperature!$I155^6</f>
        <v>2.9957599763291345</v>
      </c>
      <c r="BO45" s="8">
        <f>BO$3*temperature!$I155+BO$4*temperature!$I155^2+BO$5*temperature!$I155^6</f>
        <v>1.6722785318112798</v>
      </c>
      <c r="BP45" s="8">
        <f>BP$3*temperature!$I155+BP$4*temperature!$I155^2+BP$5*temperature!$I155^6</f>
        <v>0.75613279078929452</v>
      </c>
      <c r="BQ45" s="8">
        <f>BQ$3*temperature!$M155+BQ$4*temperature!$M155^2+BQ$5*temperature!$M155^6</f>
        <v>0</v>
      </c>
      <c r="BR45" s="8">
        <f>BR$3*temperature!$M155+BR$4*temperature!$M155^2+BR$5*temperature!$M155^6</f>
        <v>0</v>
      </c>
      <c r="BS45" s="8">
        <f>BS$3*temperature!$M155+BS$4*temperature!$M155^2+BS$5*temperature!$M155^6</f>
        <v>0</v>
      </c>
      <c r="BT45" s="14"/>
      <c r="BU45" s="14"/>
      <c r="BV45" s="14"/>
      <c r="BW45" s="14"/>
      <c r="BX45" s="14"/>
      <c r="BY45" s="14"/>
    </row>
    <row r="46" spans="1:77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8"/>
        <v>5.2037039583325839E-3</v>
      </c>
      <c r="F46" s="7">
        <f t="shared" si="11"/>
        <v>9.6601701710541388E-3</v>
      </c>
      <c r="G46" s="7">
        <f t="shared" si="12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3"/>
        <v>30829.995910385893</v>
      </c>
      <c r="L46" s="1">
        <f t="shared" si="1"/>
        <v>2075.40176445928</v>
      </c>
      <c r="M46" s="1">
        <f t="shared" si="2"/>
        <v>664.69913683213008</v>
      </c>
      <c r="N46" s="7">
        <f t="shared" si="29"/>
        <v>3.3721781268760465E-2</v>
      </c>
      <c r="O46" s="7">
        <f t="shared" si="14"/>
        <v>5.3442657858149278E-2</v>
      </c>
      <c r="P46" s="7">
        <f t="shared" si="15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6"/>
        <v>162.32174399813118</v>
      </c>
      <c r="U46" s="1">
        <f t="shared" si="42"/>
        <v>638.42352768132957</v>
      </c>
      <c r="V46" s="1">
        <f t="shared" si="43"/>
        <v>779.94831820855222</v>
      </c>
      <c r="W46" s="7">
        <f t="shared" si="30"/>
        <v>-1.6865366322528885E-2</v>
      </c>
      <c r="X46" s="7">
        <f t="shared" si="46"/>
        <v>-4.8796053738708989E-2</v>
      </c>
      <c r="Y46" s="7">
        <f t="shared" si="47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7"/>
        <v>2.3673145145870551</v>
      </c>
      <c r="AD46" s="8">
        <f t="shared" si="44"/>
        <v>2.7418723028144973</v>
      </c>
      <c r="AE46" s="8">
        <f t="shared" si="45"/>
        <v>2.1498916534983441</v>
      </c>
      <c r="AF46" s="7">
        <f t="shared" si="31"/>
        <v>-1.0293549576327887E-2</v>
      </c>
      <c r="AG46" s="7">
        <f t="shared" si="48"/>
        <v>1.9143885861655496E-2</v>
      </c>
      <c r="AH46" s="7">
        <f t="shared" si="49"/>
        <v>2.9238945611610667E-2</v>
      </c>
      <c r="AI46" s="1">
        <f t="shared" si="32"/>
        <v>40344.882885472296</v>
      </c>
      <c r="AJ46" s="1">
        <f t="shared" si="33"/>
        <v>7367.3779232474235</v>
      </c>
      <c r="AK46" s="1">
        <f t="shared" si="34"/>
        <v>2535.9780660709243</v>
      </c>
      <c r="AL46" s="10">
        <f t="shared" si="50"/>
        <v>12.440668006914807</v>
      </c>
      <c r="AM46" s="10">
        <f t="shared" si="51"/>
        <v>1.8197723494940201</v>
      </c>
      <c r="AN46" s="10">
        <f t="shared" si="52"/>
        <v>0.71865200437216514</v>
      </c>
      <c r="AO46" s="7">
        <f t="shared" si="35"/>
        <v>2.0621120954280148E-2</v>
      </c>
      <c r="AP46" s="7">
        <f t="shared" si="21"/>
        <v>2.5977173653231045E-2</v>
      </c>
      <c r="AQ46" s="7">
        <f t="shared" si="22"/>
        <v>2.3564574154817608E-2</v>
      </c>
      <c r="AR46" s="1">
        <f t="shared" si="36"/>
        <v>26506.57579579583</v>
      </c>
      <c r="AS46" s="1">
        <f t="shared" si="37"/>
        <v>5357.5002106462607</v>
      </c>
      <c r="AT46" s="1">
        <f t="shared" si="38"/>
        <v>1913.4415533132769</v>
      </c>
      <c r="AU46" s="1">
        <f t="shared" si="39"/>
        <v>5301.3151591591668</v>
      </c>
      <c r="AV46" s="1">
        <f t="shared" si="40"/>
        <v>1071.5000421292523</v>
      </c>
      <c r="AW46" s="1">
        <f t="shared" si="41"/>
        <v>382.6883106626554</v>
      </c>
      <c r="AX46">
        <v>0</v>
      </c>
      <c r="AY46">
        <v>0</v>
      </c>
      <c r="AZ46">
        <v>0</v>
      </c>
      <c r="BA46">
        <f t="shared" si="5"/>
        <v>0</v>
      </c>
      <c r="BB46">
        <f t="shared" si="23"/>
        <v>0</v>
      </c>
      <c r="BC46">
        <f t="shared" si="6"/>
        <v>0</v>
      </c>
      <c r="BD46">
        <f t="shared" si="7"/>
        <v>0</v>
      </c>
      <c r="BE46">
        <f t="shared" si="8"/>
        <v>0</v>
      </c>
      <c r="BF46">
        <f t="shared" si="9"/>
        <v>0</v>
      </c>
      <c r="BG46">
        <f t="shared" si="10"/>
        <v>0</v>
      </c>
      <c r="BH46">
        <f t="shared" si="24"/>
        <v>0</v>
      </c>
      <c r="BI46">
        <f t="shared" si="25"/>
        <v>0</v>
      </c>
      <c r="BJ46">
        <f t="shared" si="26"/>
        <v>0</v>
      </c>
      <c r="BK46" s="7">
        <f t="shared" si="27"/>
        <v>5.901072102361879E-2</v>
      </c>
      <c r="BL46" s="13"/>
      <c r="BM46" s="13"/>
      <c r="BN46" s="8">
        <f>BN$3*temperature!$I156+BN$4*temperature!$I156^2+BN$5*temperature!$I156^6</f>
        <v>3.0429403362356755</v>
      </c>
      <c r="BO46" s="8">
        <f>BO$3*temperature!$I156+BO$4*temperature!$I156^2+BO$5*temperature!$I156^6</f>
        <v>1.6931211598689202</v>
      </c>
      <c r="BP46" s="8">
        <f>BP$3*temperature!$I156+BP$4*temperature!$I156^2+BP$5*temperature!$I156^6</f>
        <v>0.75908769739059645</v>
      </c>
      <c r="BQ46" s="8">
        <f>BQ$3*temperature!$M156+BQ$4*temperature!$M156^2+BQ$5*temperature!$M156^6</f>
        <v>0</v>
      </c>
      <c r="BR46" s="8">
        <f>BR$3*temperature!$M156+BR$4*temperature!$M156^2+BR$5*temperature!$M156^6</f>
        <v>0</v>
      </c>
      <c r="BS46" s="8">
        <f>BS$3*temperature!$M156+BS$4*temperature!$M156^2+BS$5*temperature!$M156^6</f>
        <v>0</v>
      </c>
      <c r="BT46" s="14"/>
      <c r="BU46" s="14"/>
      <c r="BV46" s="14"/>
      <c r="BW46" s="14"/>
      <c r="BX46" s="14"/>
      <c r="BY46" s="14"/>
    </row>
    <row r="47" spans="1:77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8"/>
        <v>5.1361628961192896E-3</v>
      </c>
      <c r="F47" s="7">
        <f t="shared" si="11"/>
        <v>9.0965036346561945E-3</v>
      </c>
      <c r="G47" s="7">
        <f t="shared" si="12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3"/>
        <v>31134.49166987764</v>
      </c>
      <c r="L47" s="1">
        <f t="shared" si="1"/>
        <v>2108.3373738599257</v>
      </c>
      <c r="M47" s="1">
        <f t="shared" si="2"/>
        <v>674.68322657086435</v>
      </c>
      <c r="N47" s="7">
        <f t="shared" si="29"/>
        <v>9.8766071969917935E-3</v>
      </c>
      <c r="O47" s="7">
        <f t="shared" si="14"/>
        <v>1.586951016649385E-2</v>
      </c>
      <c r="P47" s="7">
        <f t="shared" si="15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6"/>
        <v>159.57492227734659</v>
      </c>
      <c r="U47" s="1">
        <f t="shared" si="42"/>
        <v>627.8075767908158</v>
      </c>
      <c r="V47" s="1">
        <f t="shared" si="43"/>
        <v>772.83249999518864</v>
      </c>
      <c r="W47" s="7">
        <f t="shared" si="30"/>
        <v>-1.6922081128060151E-2</v>
      </c>
      <c r="X47" s="7">
        <f t="shared" si="46"/>
        <v>-1.6628382931107688E-2</v>
      </c>
      <c r="Y47" s="7">
        <f t="shared" si="47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7"/>
        <v>2.3617291537136604</v>
      </c>
      <c r="AD47" s="8">
        <f t="shared" si="44"/>
        <v>2.7584318673499464</v>
      </c>
      <c r="AE47" s="8">
        <f t="shared" si="45"/>
        <v>2.146501845743741</v>
      </c>
      <c r="AF47" s="7">
        <f t="shared" si="31"/>
        <v>-2.3593657872574836E-3</v>
      </c>
      <c r="AG47" s="7">
        <f t="shared" si="48"/>
        <v>6.039509760702888E-3</v>
      </c>
      <c r="AH47" s="7">
        <f t="shared" si="49"/>
        <v>-1.5767342270887053E-3</v>
      </c>
      <c r="AI47" s="1">
        <f t="shared" si="32"/>
        <v>41611.709756084238</v>
      </c>
      <c r="AJ47" s="1">
        <f t="shared" si="33"/>
        <v>7702.1401730519337</v>
      </c>
      <c r="AK47" s="1">
        <f t="shared" si="34"/>
        <v>2665.0685701264874</v>
      </c>
      <c r="AL47" s="10">
        <f t="shared" si="50"/>
        <v>12.697208526637441</v>
      </c>
      <c r="AM47" s="10">
        <f t="shared" si="51"/>
        <v>1.8670448918261746</v>
      </c>
      <c r="AN47" s="10">
        <f t="shared" si="52"/>
        <v>0.73558673282070131</v>
      </c>
      <c r="AO47" s="7">
        <f t="shared" si="35"/>
        <v>2.0621120954280148E-2</v>
      </c>
      <c r="AP47" s="7">
        <f t="shared" si="21"/>
        <v>2.5977173653231045E-2</v>
      </c>
      <c r="AQ47" s="7">
        <f t="shared" si="22"/>
        <v>2.3564574154817608E-2</v>
      </c>
      <c r="AR47" s="1">
        <f t="shared" si="36"/>
        <v>27332.761906267424</v>
      </c>
      <c r="AS47" s="1">
        <f t="shared" si="37"/>
        <v>5586.0619840749941</v>
      </c>
      <c r="AT47" s="1">
        <f t="shared" si="38"/>
        <v>2007.6764529415955</v>
      </c>
      <c r="AU47" s="1">
        <f t="shared" si="39"/>
        <v>5466.5523812534848</v>
      </c>
      <c r="AV47" s="1">
        <f t="shared" si="40"/>
        <v>1117.2123968149988</v>
      </c>
      <c r="AW47" s="1">
        <f t="shared" si="41"/>
        <v>401.53529058831913</v>
      </c>
      <c r="AX47">
        <v>0</v>
      </c>
      <c r="AY47">
        <v>0</v>
      </c>
      <c r="AZ47">
        <v>0</v>
      </c>
      <c r="BA47">
        <f t="shared" si="5"/>
        <v>0</v>
      </c>
      <c r="BB47">
        <f t="shared" si="23"/>
        <v>0</v>
      </c>
      <c r="BC47">
        <f t="shared" si="6"/>
        <v>0</v>
      </c>
      <c r="BD47">
        <f t="shared" si="7"/>
        <v>0</v>
      </c>
      <c r="BE47">
        <f t="shared" si="8"/>
        <v>0</v>
      </c>
      <c r="BF47">
        <f t="shared" si="9"/>
        <v>0</v>
      </c>
      <c r="BG47">
        <f t="shared" si="10"/>
        <v>0</v>
      </c>
      <c r="BH47">
        <f t="shared" si="24"/>
        <v>0</v>
      </c>
      <c r="BI47">
        <f t="shared" si="25"/>
        <v>0</v>
      </c>
      <c r="BJ47">
        <f t="shared" si="26"/>
        <v>0</v>
      </c>
      <c r="BK47" s="7">
        <f t="shared" si="27"/>
        <v>3.4458438866883351E-2</v>
      </c>
      <c r="BL47" s="13"/>
      <c r="BM47" s="13"/>
      <c r="BN47" s="8">
        <f>BN$3*temperature!$I157+BN$4*temperature!$I157^2+BN$5*temperature!$I157^6</f>
        <v>3.0891070619214376</v>
      </c>
      <c r="BO47" s="8">
        <f>BO$3*temperature!$I157+BO$4*temperature!$I157^2+BO$5*temperature!$I157^6</f>
        <v>1.7130514391212905</v>
      </c>
      <c r="BP47" s="8">
        <f>BP$3*temperature!$I157+BP$4*temperature!$I157^2+BP$5*temperature!$I157^6</f>
        <v>0.76122205697723477</v>
      </c>
      <c r="BQ47" s="8">
        <f>BQ$3*temperature!$M157+BQ$4*temperature!$M157^2+BQ$5*temperature!$M157^6</f>
        <v>0</v>
      </c>
      <c r="BR47" s="8">
        <f>BR$3*temperature!$M157+BR$4*temperature!$M157^2+BR$5*temperature!$M157^6</f>
        <v>0</v>
      </c>
      <c r="BS47" s="8">
        <f>BS$3*temperature!$M157+BS$4*temperature!$M157^2+BS$5*temperature!$M157^6</f>
        <v>0</v>
      </c>
      <c r="BT47" s="14"/>
      <c r="BU47" s="14"/>
      <c r="BV47" s="14"/>
      <c r="BW47" s="14"/>
      <c r="BX47" s="14"/>
      <c r="BY47" s="14"/>
    </row>
    <row r="48" spans="1:77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8"/>
        <v>5.4964173080269685E-3</v>
      </c>
      <c r="F48" s="7">
        <f t="shared" si="11"/>
        <v>8.5885929137337058E-3</v>
      </c>
      <c r="G48" s="7">
        <f t="shared" si="12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3"/>
        <v>31403.400550057802</v>
      </c>
      <c r="L48" s="1">
        <f t="shared" si="1"/>
        <v>2133.1215524323447</v>
      </c>
      <c r="M48" s="1">
        <f t="shared" si="2"/>
        <v>688.1446179681185</v>
      </c>
      <c r="N48" s="7">
        <f t="shared" si="29"/>
        <v>8.6370088528000544E-3</v>
      </c>
      <c r="O48" s="7">
        <f t="shared" si="14"/>
        <v>1.1755319086833138E-2</v>
      </c>
      <c r="P48" s="7">
        <f t="shared" si="15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6"/>
        <v>158.32408224141182</v>
      </c>
      <c r="U48" s="1">
        <f t="shared" si="42"/>
        <v>640.77071315297712</v>
      </c>
      <c r="V48" s="1">
        <f t="shared" si="43"/>
        <v>767.02933827513027</v>
      </c>
      <c r="W48" s="7">
        <f t="shared" si="30"/>
        <v>-7.838575247812285E-3</v>
      </c>
      <c r="X48" s="7">
        <f t="shared" si="46"/>
        <v>2.0648263642222053E-2</v>
      </c>
      <c r="Y48" s="7">
        <f t="shared" si="47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7"/>
        <v>2.3607141356840198</v>
      </c>
      <c r="AD48" s="8">
        <f t="shared" si="44"/>
        <v>2.725952338571509</v>
      </c>
      <c r="AE48" s="8">
        <f t="shared" si="45"/>
        <v>2.1343413981287398</v>
      </c>
      <c r="AF48" s="7">
        <f t="shared" si="31"/>
        <v>-4.2977749080352901E-4</v>
      </c>
      <c r="AG48" s="7">
        <f t="shared" si="48"/>
        <v>-1.1774635133417588E-2</v>
      </c>
      <c r="AH48" s="7">
        <f t="shared" si="49"/>
        <v>-5.6652397663267129E-3</v>
      </c>
      <c r="AI48" s="1">
        <f t="shared" si="32"/>
        <v>42917.091161729302</v>
      </c>
      <c r="AJ48" s="1">
        <f t="shared" si="33"/>
        <v>8049.1385525617397</v>
      </c>
      <c r="AK48" s="1">
        <f t="shared" si="34"/>
        <v>2800.097003702158</v>
      </c>
      <c r="AL48" s="10">
        <f t="shared" si="50"/>
        <v>12.959039199446948</v>
      </c>
      <c r="AM48" s="10">
        <f t="shared" si="51"/>
        <v>1.9155454411995212</v>
      </c>
      <c r="AN48" s="10">
        <f t="shared" si="52"/>
        <v>0.75292052093355477</v>
      </c>
      <c r="AO48" s="7">
        <f t="shared" si="35"/>
        <v>2.0621120954280148E-2</v>
      </c>
      <c r="AP48" s="7">
        <f t="shared" si="21"/>
        <v>2.5977173653231045E-2</v>
      </c>
      <c r="AQ48" s="7">
        <f t="shared" si="22"/>
        <v>2.3564574154817608E-2</v>
      </c>
      <c r="AR48" s="1">
        <f t="shared" si="36"/>
        <v>28192.619850113704</v>
      </c>
      <c r="AS48" s="1">
        <f t="shared" si="37"/>
        <v>5821.5990028613178</v>
      </c>
      <c r="AT48" s="1">
        <f t="shared" si="38"/>
        <v>2105.5340680257759</v>
      </c>
      <c r="AU48" s="1">
        <f t="shared" si="39"/>
        <v>5638.5239700227412</v>
      </c>
      <c r="AV48" s="1">
        <f t="shared" si="40"/>
        <v>1164.3198005722636</v>
      </c>
      <c r="AW48" s="1">
        <f t="shared" si="41"/>
        <v>421.1068136051552</v>
      </c>
      <c r="AX48">
        <v>0</v>
      </c>
      <c r="AY48">
        <v>0</v>
      </c>
      <c r="AZ48">
        <v>0</v>
      </c>
      <c r="BA48">
        <f t="shared" si="5"/>
        <v>0</v>
      </c>
      <c r="BB48">
        <f t="shared" si="23"/>
        <v>0</v>
      </c>
      <c r="BC48">
        <f t="shared" si="6"/>
        <v>0</v>
      </c>
      <c r="BD48">
        <f t="shared" si="7"/>
        <v>0</v>
      </c>
      <c r="BE48">
        <f t="shared" si="8"/>
        <v>0</v>
      </c>
      <c r="BF48">
        <f t="shared" si="9"/>
        <v>0</v>
      </c>
      <c r="BG48">
        <f t="shared" si="10"/>
        <v>0</v>
      </c>
      <c r="BH48">
        <f t="shared" si="24"/>
        <v>0</v>
      </c>
      <c r="BI48">
        <f t="shared" si="25"/>
        <v>0</v>
      </c>
      <c r="BJ48">
        <f t="shared" si="26"/>
        <v>0</v>
      </c>
      <c r="BK48" s="7">
        <f t="shared" si="27"/>
        <v>3.3734789113614133E-2</v>
      </c>
      <c r="BL48" s="13"/>
      <c r="BM48" s="13"/>
      <c r="BN48" s="8">
        <f>BN$3*temperature!$I158+BN$4*temperature!$I158^2+BN$5*temperature!$I158^6</f>
        <v>3.134237679347021</v>
      </c>
      <c r="BO48" s="8">
        <f>BO$3*temperature!$I158+BO$4*temperature!$I158^2+BO$5*temperature!$I158^6</f>
        <v>1.7320424108545767</v>
      </c>
      <c r="BP48" s="8">
        <f>BP$3*temperature!$I158+BP$4*temperature!$I158^2+BP$5*temperature!$I158^6</f>
        <v>0.76250670859821168</v>
      </c>
      <c r="BQ48" s="8">
        <f>BQ$3*temperature!$M158+BQ$4*temperature!$M158^2+BQ$5*temperature!$M158^6</f>
        <v>0</v>
      </c>
      <c r="BR48" s="8">
        <f>BR$3*temperature!$M158+BR$4*temperature!$M158^2+BR$5*temperature!$M158^6</f>
        <v>0</v>
      </c>
      <c r="BS48" s="8">
        <f>BS$3*temperature!$M158+BS$4*temperature!$M158^2+BS$5*temperature!$M158^6</f>
        <v>0</v>
      </c>
      <c r="BT48" s="14"/>
      <c r="BU48" s="14"/>
      <c r="BV48" s="14"/>
      <c r="BW48" s="14"/>
      <c r="BX48" s="14"/>
      <c r="BY48" s="14"/>
    </row>
    <row r="49" spans="1:77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8"/>
        <v>5.692077919426719E-3</v>
      </c>
      <c r="F49" s="7">
        <f t="shared" si="11"/>
        <v>8.3063244179379936E-3</v>
      </c>
      <c r="G49" s="7">
        <f t="shared" si="12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3"/>
        <v>31745.15830108766</v>
      </c>
      <c r="L49" s="1">
        <f t="shared" si="1"/>
        <v>2230.0065819790279</v>
      </c>
      <c r="M49" s="1">
        <f t="shared" si="2"/>
        <v>717.07691824149015</v>
      </c>
      <c r="N49" s="7">
        <f t="shared" si="29"/>
        <v>1.088282622402903E-2</v>
      </c>
      <c r="O49" s="7">
        <f t="shared" si="14"/>
        <v>4.5419366484862334E-2</v>
      </c>
      <c r="P49" s="7">
        <f t="shared" si="15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6"/>
        <v>157.63166935970503</v>
      </c>
      <c r="U49" s="1">
        <f t="shared" si="42"/>
        <v>650.85913114958009</v>
      </c>
      <c r="V49" s="1">
        <f t="shared" si="43"/>
        <v>745.46786082046196</v>
      </c>
      <c r="W49" s="7">
        <f t="shared" si="30"/>
        <v>-4.3733895179066673E-3</v>
      </c>
      <c r="X49" s="7">
        <f t="shared" si="46"/>
        <v>1.5744193343297352E-2</v>
      </c>
      <c r="Y49" s="7">
        <f t="shared" si="47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7"/>
        <v>2.3691541875089199</v>
      </c>
      <c r="AD49" s="8">
        <f t="shared" si="44"/>
        <v>2.8505990233612173</v>
      </c>
      <c r="AE49" s="8">
        <f t="shared" si="45"/>
        <v>2.1840804821604887</v>
      </c>
      <c r="AF49" s="7">
        <f t="shared" si="31"/>
        <v>3.57521128768723E-3</v>
      </c>
      <c r="AG49" s="7">
        <f t="shared" si="48"/>
        <v>4.5725922286310894E-2</v>
      </c>
      <c r="AH49" s="7">
        <f t="shared" si="49"/>
        <v>2.3304183705267212E-2</v>
      </c>
      <c r="AI49" s="1">
        <f t="shared" si="32"/>
        <v>44263.906015579116</v>
      </c>
      <c r="AJ49" s="1">
        <f t="shared" si="33"/>
        <v>8408.5444978778305</v>
      </c>
      <c r="AK49" s="1">
        <f t="shared" si="34"/>
        <v>2941.1941169370975</v>
      </c>
      <c r="AL49" s="10">
        <f t="shared" si="50"/>
        <v>13.226269114230002</v>
      </c>
      <c r="AM49" s="10">
        <f t="shared" si="51"/>
        <v>1.9653058977662163</v>
      </c>
      <c r="AN49" s="10">
        <f t="shared" si="52"/>
        <v>0.77066277238177738</v>
      </c>
      <c r="AO49" s="7">
        <f t="shared" si="35"/>
        <v>2.0621120954280148E-2</v>
      </c>
      <c r="AP49" s="7">
        <f t="shared" si="21"/>
        <v>2.5977173653231045E-2</v>
      </c>
      <c r="AQ49" s="7">
        <f t="shared" si="22"/>
        <v>2.3564574154817608E-2</v>
      </c>
      <c r="AR49" s="1">
        <f t="shared" si="36"/>
        <v>29084.118227152823</v>
      </c>
      <c r="AS49" s="1">
        <f t="shared" si="37"/>
        <v>6065.2438169985398</v>
      </c>
      <c r="AT49" s="1">
        <f t="shared" si="38"/>
        <v>2207.2496945686739</v>
      </c>
      <c r="AU49" s="1">
        <f t="shared" si="39"/>
        <v>5816.8236454305652</v>
      </c>
      <c r="AV49" s="1">
        <f t="shared" si="40"/>
        <v>1213.0487633997079</v>
      </c>
      <c r="AW49" s="1">
        <f t="shared" si="41"/>
        <v>441.4499389137348</v>
      </c>
      <c r="AX49">
        <v>0</v>
      </c>
      <c r="AY49">
        <v>0</v>
      </c>
      <c r="AZ49">
        <v>0</v>
      </c>
      <c r="BA49">
        <f t="shared" si="5"/>
        <v>0</v>
      </c>
      <c r="BB49">
        <f t="shared" si="23"/>
        <v>0</v>
      </c>
      <c r="BC49">
        <f t="shared" si="6"/>
        <v>0</v>
      </c>
      <c r="BD49">
        <f t="shared" si="7"/>
        <v>0</v>
      </c>
      <c r="BE49">
        <f t="shared" si="8"/>
        <v>0</v>
      </c>
      <c r="BF49">
        <f t="shared" si="9"/>
        <v>0</v>
      </c>
      <c r="BG49">
        <f t="shared" si="10"/>
        <v>0</v>
      </c>
      <c r="BH49">
        <f t="shared" si="24"/>
        <v>0</v>
      </c>
      <c r="BI49">
        <f t="shared" si="25"/>
        <v>0</v>
      </c>
      <c r="BJ49">
        <f t="shared" si="26"/>
        <v>0</v>
      </c>
      <c r="BK49" s="7">
        <f t="shared" si="27"/>
        <v>4.135893874752436E-2</v>
      </c>
      <c r="BL49" s="13"/>
      <c r="BM49" s="13"/>
      <c r="BN49" s="8">
        <f>BN$3*temperature!$I159+BN$4*temperature!$I159^2+BN$5*temperature!$I159^6</f>
        <v>3.1782529916388258</v>
      </c>
      <c r="BO49" s="8">
        <f>BO$3*temperature!$I159+BO$4*temperature!$I159^2+BO$5*temperature!$I159^6</f>
        <v>1.7500424831518797</v>
      </c>
      <c r="BP49" s="8">
        <f>BP$3*temperature!$I159+BP$4*temperature!$I159^2+BP$5*temperature!$I159^6</f>
        <v>0.76290963127154765</v>
      </c>
      <c r="BQ49" s="8">
        <f>BQ$3*temperature!$M159+BQ$4*temperature!$M159^2+BQ$5*temperature!$M159^6</f>
        <v>0</v>
      </c>
      <c r="BR49" s="8">
        <f>BR$3*temperature!$M159+BR$4*temperature!$M159^2+BR$5*temperature!$M159^6</f>
        <v>0</v>
      </c>
      <c r="BS49" s="8">
        <f>BS$3*temperature!$M159+BS$4*temperature!$M159^2+BS$5*temperature!$M159^6</f>
        <v>0</v>
      </c>
      <c r="BT49" s="14"/>
      <c r="BU49" s="14"/>
      <c r="BV49" s="14"/>
      <c r="BW49" s="14"/>
      <c r="BX49" s="14"/>
      <c r="BY49" s="14"/>
    </row>
    <row r="50" spans="1:77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8"/>
        <v>5.7154259211955605E-3</v>
      </c>
      <c r="F50" s="7">
        <f t="shared" si="11"/>
        <v>8.1920930794385782E-3</v>
      </c>
      <c r="G50" s="7">
        <f t="shared" si="12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3"/>
        <v>32486.275199044536</v>
      </c>
      <c r="L50" s="1">
        <f t="shared" si="1"/>
        <v>2385.6465102966781</v>
      </c>
      <c r="M50" s="1">
        <f t="shared" si="2"/>
        <v>751.99602908906718</v>
      </c>
      <c r="N50" s="7">
        <f t="shared" si="29"/>
        <v>2.3345824611354482E-2</v>
      </c>
      <c r="O50" s="7">
        <f t="shared" si="14"/>
        <v>6.9793483828880509E-2</v>
      </c>
      <c r="P50" s="7">
        <f t="shared" si="15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6"/>
        <v>155.92887982857243</v>
      </c>
      <c r="U50" s="1">
        <f t="shared" si="42"/>
        <v>659.2426856397459</v>
      </c>
      <c r="V50" s="1">
        <f t="shared" si="43"/>
        <v>740.04755533355137</v>
      </c>
      <c r="W50" s="7">
        <f t="shared" si="30"/>
        <v>-1.0802331397296472E-2</v>
      </c>
      <c r="X50" s="7">
        <f t="shared" si="46"/>
        <v>1.2880751131751689E-2</v>
      </c>
      <c r="Y50" s="7">
        <f t="shared" si="47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7"/>
        <v>2.3563375646650235</v>
      </c>
      <c r="AD50" s="8">
        <f t="shared" si="44"/>
        <v>2.8460274542755997</v>
      </c>
      <c r="AE50" s="8">
        <f t="shared" si="45"/>
        <v>2.2028024729330009</v>
      </c>
      <c r="AF50" s="7">
        <f t="shared" si="31"/>
        <v>-5.4097884010548825E-3</v>
      </c>
      <c r="AG50" s="7">
        <f t="shared" si="48"/>
        <v>-1.6037222521135819E-3</v>
      </c>
      <c r="AH50" s="7">
        <f t="shared" si="49"/>
        <v>8.5720242113020984E-3</v>
      </c>
      <c r="AI50" s="1">
        <f t="shared" si="32"/>
        <v>45654.33905945177</v>
      </c>
      <c r="AJ50" s="1">
        <f t="shared" si="33"/>
        <v>8780.7388114897549</v>
      </c>
      <c r="AK50" s="1">
        <f t="shared" si="34"/>
        <v>3088.524644157123</v>
      </c>
      <c r="AL50" s="10">
        <f t="shared" si="50"/>
        <v>13.499009609408398</v>
      </c>
      <c r="AM50" s="10">
        <f t="shared" si="51"/>
        <v>2.0163589903542083</v>
      </c>
      <c r="AN50" s="10">
        <f t="shared" si="52"/>
        <v>0.78882311242992509</v>
      </c>
      <c r="AO50" s="7">
        <f t="shared" si="35"/>
        <v>2.0621120954280148E-2</v>
      </c>
      <c r="AP50" s="7">
        <f t="shared" si="21"/>
        <v>2.5977173653231045E-2</v>
      </c>
      <c r="AQ50" s="7">
        <f t="shared" si="22"/>
        <v>2.3564574154817608E-2</v>
      </c>
      <c r="AR50" s="1">
        <f t="shared" si="36"/>
        <v>30004.542351393924</v>
      </c>
      <c r="AS50" s="1">
        <f t="shared" si="37"/>
        <v>6318.0438883377183</v>
      </c>
      <c r="AT50" s="1">
        <f t="shared" si="38"/>
        <v>2313.1287472214703</v>
      </c>
      <c r="AU50" s="1">
        <f t="shared" si="39"/>
        <v>6000.908470278785</v>
      </c>
      <c r="AV50" s="1">
        <f t="shared" si="40"/>
        <v>1263.6087776675438</v>
      </c>
      <c r="AW50" s="1">
        <f t="shared" si="41"/>
        <v>462.62574944429412</v>
      </c>
      <c r="AX50">
        <v>0</v>
      </c>
      <c r="AY50">
        <v>0</v>
      </c>
      <c r="AZ50">
        <v>0</v>
      </c>
      <c r="BA50">
        <f t="shared" si="5"/>
        <v>0</v>
      </c>
      <c r="BB50">
        <f t="shared" si="23"/>
        <v>0</v>
      </c>
      <c r="BC50">
        <f t="shared" si="6"/>
        <v>0</v>
      </c>
      <c r="BD50">
        <f t="shared" si="7"/>
        <v>0</v>
      </c>
      <c r="BE50">
        <f t="shared" si="8"/>
        <v>0</v>
      </c>
      <c r="BF50">
        <f t="shared" si="9"/>
        <v>0</v>
      </c>
      <c r="BG50">
        <f t="shared" si="10"/>
        <v>0</v>
      </c>
      <c r="BH50">
        <f t="shared" si="24"/>
        <v>0</v>
      </c>
      <c r="BI50">
        <f t="shared" si="25"/>
        <v>0</v>
      </c>
      <c r="BJ50">
        <f t="shared" si="26"/>
        <v>0</v>
      </c>
      <c r="BK50" s="7">
        <f t="shared" si="27"/>
        <v>5.5408121957962936E-2</v>
      </c>
      <c r="BL50" s="13"/>
      <c r="BM50" s="13"/>
      <c r="BN50" s="8">
        <f>BN$3*temperature!$I160+BN$4*temperature!$I160^2+BN$5*temperature!$I160^6</f>
        <v>3.2212344961691133</v>
      </c>
      <c r="BO50" s="8">
        <f>BO$3*temperature!$I160+BO$4*temperature!$I160^2+BO$5*temperature!$I160^6</f>
        <v>1.7670634570761838</v>
      </c>
      <c r="BP50" s="8">
        <f>BP$3*temperature!$I160+BP$4*temperature!$I160^2+BP$5*temperature!$I160^6</f>
        <v>0.76239648944835314</v>
      </c>
      <c r="BQ50" s="8">
        <f>BQ$3*temperature!$M160+BQ$4*temperature!$M160^2+BQ$5*temperature!$M160^6</f>
        <v>0</v>
      </c>
      <c r="BR50" s="8">
        <f>BR$3*temperature!$M160+BR$4*temperature!$M160^2+BR$5*temperature!$M160^6</f>
        <v>0</v>
      </c>
      <c r="BS50" s="8">
        <f>BS$3*temperature!$M160+BS$4*temperature!$M160^2+BS$5*temperature!$M160^6</f>
        <v>0</v>
      </c>
      <c r="BT50" s="14"/>
      <c r="BU50" s="14"/>
      <c r="BV50" s="14"/>
      <c r="BW50" s="14"/>
      <c r="BX50" s="14"/>
      <c r="BY50" s="14"/>
    </row>
    <row r="51" spans="1:77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8"/>
        <v>5.5451977384386453E-3</v>
      </c>
      <c r="F51" s="7">
        <f t="shared" si="11"/>
        <v>8.2128220658019835E-3</v>
      </c>
      <c r="G51" s="7">
        <f t="shared" si="12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3"/>
        <v>33060.811064840891</v>
      </c>
      <c r="L51" s="1">
        <f t="shared" si="1"/>
        <v>2539.313096057966</v>
      </c>
      <c r="M51" s="1">
        <f t="shared" si="2"/>
        <v>788.93336375356046</v>
      </c>
      <c r="N51" s="7">
        <f t="shared" si="29"/>
        <v>1.7685495252261374E-2</v>
      </c>
      <c r="O51" s="7">
        <f t="shared" si="14"/>
        <v>6.4412973631277071E-2</v>
      </c>
      <c r="P51" s="7">
        <f t="shared" si="15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6"/>
        <v>153.02376199191656</v>
      </c>
      <c r="U51" s="1">
        <f t="shared" si="42"/>
        <v>646.21647871792322</v>
      </c>
      <c r="V51" s="1">
        <f t="shared" si="43"/>
        <v>715.40687160768516</v>
      </c>
      <c r="W51" s="7">
        <f t="shared" si="30"/>
        <v>-1.8631044100680727E-2</v>
      </c>
      <c r="X51" s="7">
        <f t="shared" si="46"/>
        <v>-1.9759349941337212E-2</v>
      </c>
      <c r="Y51" s="7">
        <f t="shared" si="47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7"/>
        <v>2.3432536955324719</v>
      </c>
      <c r="AD51" s="8">
        <f t="shared" si="44"/>
        <v>2.8628978785670416</v>
      </c>
      <c r="AE51" s="8">
        <f t="shared" si="45"/>
        <v>2.2281980989767489</v>
      </c>
      <c r="AF51" s="7">
        <f t="shared" si="31"/>
        <v>-5.552629355298544E-3</v>
      </c>
      <c r="AG51" s="7">
        <f t="shared" si="48"/>
        <v>5.92770961014355E-3</v>
      </c>
      <c r="AH51" s="7">
        <f t="shared" si="49"/>
        <v>1.1528780431199648E-2</v>
      </c>
      <c r="AI51" s="1">
        <f t="shared" si="32"/>
        <v>47089.813623785383</v>
      </c>
      <c r="AJ51" s="1">
        <f t="shared" si="33"/>
        <v>9166.2737080083225</v>
      </c>
      <c r="AK51" s="1">
        <f t="shared" si="34"/>
        <v>3242.2979291857046</v>
      </c>
      <c r="AL51" s="10">
        <f t="shared" si="50"/>
        <v>13.777374319326999</v>
      </c>
      <c r="AM51" s="10">
        <f t="shared" si="51"/>
        <v>2.0687382979938933</v>
      </c>
      <c r="AN51" s="10">
        <f t="shared" si="52"/>
        <v>0.80741139315781407</v>
      </c>
      <c r="AO51" s="7">
        <f t="shared" si="35"/>
        <v>2.0621120954280148E-2</v>
      </c>
      <c r="AP51" s="7">
        <f t="shared" si="21"/>
        <v>2.5977173653231045E-2</v>
      </c>
      <c r="AQ51" s="7">
        <f t="shared" si="22"/>
        <v>2.3564574154817608E-2</v>
      </c>
      <c r="AR51" s="1">
        <f t="shared" si="36"/>
        <v>30950.082986290967</v>
      </c>
      <c r="AS51" s="1">
        <f t="shared" si="37"/>
        <v>6581.038969262434</v>
      </c>
      <c r="AT51" s="1">
        <f t="shared" si="38"/>
        <v>2423.2196271173834</v>
      </c>
      <c r="AU51" s="1">
        <f t="shared" si="39"/>
        <v>6190.0165972581935</v>
      </c>
      <c r="AV51" s="1">
        <f t="shared" si="40"/>
        <v>1316.2077938524869</v>
      </c>
      <c r="AW51" s="1">
        <f t="shared" si="41"/>
        <v>484.64392542347673</v>
      </c>
      <c r="AX51">
        <v>0</v>
      </c>
      <c r="AY51">
        <v>0</v>
      </c>
      <c r="AZ51">
        <v>0</v>
      </c>
      <c r="BA51">
        <f t="shared" si="5"/>
        <v>0</v>
      </c>
      <c r="BB51">
        <f t="shared" si="23"/>
        <v>0</v>
      </c>
      <c r="BC51">
        <f t="shared" si="6"/>
        <v>0</v>
      </c>
      <c r="BD51">
        <f t="shared" si="7"/>
        <v>0</v>
      </c>
      <c r="BE51">
        <f t="shared" si="8"/>
        <v>0</v>
      </c>
      <c r="BF51">
        <f t="shared" si="9"/>
        <v>0</v>
      </c>
      <c r="BG51">
        <f t="shared" si="10"/>
        <v>0</v>
      </c>
      <c r="BH51">
        <f t="shared" si="24"/>
        <v>0</v>
      </c>
      <c r="BI51">
        <f t="shared" si="25"/>
        <v>0</v>
      </c>
      <c r="BJ51">
        <f t="shared" si="26"/>
        <v>0</v>
      </c>
      <c r="BK51" s="7">
        <f t="shared" si="27"/>
        <v>5.0456056851588355E-2</v>
      </c>
      <c r="BL51" s="13"/>
      <c r="BM51" s="13"/>
      <c r="BN51" s="8">
        <f>BN$3*temperature!$I161+BN$4*temperature!$I161^2+BN$5*temperature!$I161^6</f>
        <v>3.2632122150072727</v>
      </c>
      <c r="BO51" s="8">
        <f>BO$3*temperature!$I161+BO$4*temperature!$I161^2+BO$5*temperature!$I161^6</f>
        <v>1.7830893868938422</v>
      </c>
      <c r="BP51" s="8">
        <f>BP$3*temperature!$I161+BP$4*temperature!$I161^2+BP$5*temperature!$I161^6</f>
        <v>0.76092156441736369</v>
      </c>
      <c r="BQ51" s="8">
        <f>BQ$3*temperature!$M161+BQ$4*temperature!$M161^2+BQ$5*temperature!$M161^6</f>
        <v>0</v>
      </c>
      <c r="BR51" s="8">
        <f>BR$3*temperature!$M161+BR$4*temperature!$M161^2+BR$5*temperature!$M161^6</f>
        <v>0</v>
      </c>
      <c r="BS51" s="8">
        <f>BS$3*temperature!$M161+BS$4*temperature!$M161^2+BS$5*temperature!$M161^6</f>
        <v>0</v>
      </c>
      <c r="BT51" s="14"/>
      <c r="BU51" s="14"/>
      <c r="BV51" s="14"/>
      <c r="BW51" s="14"/>
      <c r="BX51" s="14"/>
      <c r="BY51" s="14"/>
    </row>
    <row r="52" spans="1:77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8"/>
        <v>5.6189487943716365E-3</v>
      </c>
      <c r="F52" s="7">
        <f t="shared" si="11"/>
        <v>8.1453534478015399E-3</v>
      </c>
      <c r="G52" s="7">
        <f t="shared" si="12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3"/>
        <v>33836.496629929155</v>
      </c>
      <c r="L52" s="1">
        <f t="shared" si="1"/>
        <v>2727.2146600917918</v>
      </c>
      <c r="M52" s="1">
        <f t="shared" si="2"/>
        <v>830.00500664143772</v>
      </c>
      <c r="N52" s="7">
        <f t="shared" si="29"/>
        <v>2.3462387645812433E-2</v>
      </c>
      <c r="O52" s="7">
        <f t="shared" si="14"/>
        <v>7.3997005066261501E-2</v>
      </c>
      <c r="P52" s="7">
        <f t="shared" si="15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6"/>
        <v>148.21095550926216</v>
      </c>
      <c r="U52" s="1">
        <f t="shared" si="42"/>
        <v>634.29732229691115</v>
      </c>
      <c r="V52" s="1">
        <f t="shared" si="43"/>
        <v>691.71563413523154</v>
      </c>
      <c r="W52" s="7">
        <f t="shared" si="30"/>
        <v>-3.1451366898878286E-2</v>
      </c>
      <c r="X52" s="7">
        <f t="shared" si="46"/>
        <v>-1.8444525655952559E-2</v>
      </c>
      <c r="Y52" s="7">
        <f t="shared" si="47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7"/>
        <v>2.3387955022900764</v>
      </c>
      <c r="AD52" s="8">
        <f t="shared" si="44"/>
        <v>2.8897620504912451</v>
      </c>
      <c r="AE52" s="8">
        <f t="shared" si="45"/>
        <v>2.2061797953892048</v>
      </c>
      <c r="AF52" s="7">
        <f t="shared" si="31"/>
        <v>-1.9025653308027968E-3</v>
      </c>
      <c r="AG52" s="7">
        <f t="shared" si="48"/>
        <v>9.3835592688515934E-3</v>
      </c>
      <c r="AH52" s="7">
        <f t="shared" si="49"/>
        <v>-9.8816633932393705E-3</v>
      </c>
      <c r="AI52" s="1">
        <f t="shared" si="32"/>
        <v>48570.848858665042</v>
      </c>
      <c r="AJ52" s="1">
        <f t="shared" si="33"/>
        <v>9565.8541310599776</v>
      </c>
      <c r="AK52" s="1">
        <f t="shared" si="34"/>
        <v>3402.7120616906113</v>
      </c>
      <c r="AL52" s="10">
        <f t="shared" si="50"/>
        <v>14.061479221598233</v>
      </c>
      <c r="AM52" s="10">
        <f t="shared" si="51"/>
        <v>2.1224782720039701</v>
      </c>
      <c r="AN52" s="10">
        <f t="shared" si="52"/>
        <v>0.82643769880532603</v>
      </c>
      <c r="AO52" s="7">
        <f t="shared" si="35"/>
        <v>2.0621120954280148E-2</v>
      </c>
      <c r="AP52" s="7">
        <f t="shared" si="21"/>
        <v>2.5977173653231045E-2</v>
      </c>
      <c r="AQ52" s="7">
        <f t="shared" si="22"/>
        <v>2.3564574154817608E-2</v>
      </c>
      <c r="AR52" s="1">
        <f t="shared" si="36"/>
        <v>31927.349928287691</v>
      </c>
      <c r="AS52" s="1">
        <f t="shared" si="37"/>
        <v>6854.2015330672539</v>
      </c>
      <c r="AT52" s="1">
        <f t="shared" si="38"/>
        <v>2538.1812614470864</v>
      </c>
      <c r="AU52" s="1">
        <f t="shared" si="39"/>
        <v>6385.4699856575389</v>
      </c>
      <c r="AV52" s="1">
        <f t="shared" si="40"/>
        <v>1370.8403066134508</v>
      </c>
      <c r="AW52" s="1">
        <f t="shared" si="41"/>
        <v>507.63625228941731</v>
      </c>
      <c r="AX52">
        <v>0</v>
      </c>
      <c r="AY52">
        <v>0</v>
      </c>
      <c r="AZ52">
        <v>0</v>
      </c>
      <c r="BA52">
        <f t="shared" si="5"/>
        <v>0</v>
      </c>
      <c r="BB52">
        <f t="shared" si="23"/>
        <v>0</v>
      </c>
      <c r="BC52">
        <f t="shared" si="6"/>
        <v>0</v>
      </c>
      <c r="BD52">
        <f t="shared" si="7"/>
        <v>0</v>
      </c>
      <c r="BE52">
        <f t="shared" si="8"/>
        <v>0</v>
      </c>
      <c r="BF52">
        <f t="shared" si="9"/>
        <v>0</v>
      </c>
      <c r="BG52">
        <f t="shared" si="10"/>
        <v>0</v>
      </c>
      <c r="BH52">
        <f t="shared" si="24"/>
        <v>0</v>
      </c>
      <c r="BI52">
        <f t="shared" si="25"/>
        <v>0</v>
      </c>
      <c r="BJ52">
        <f t="shared" si="26"/>
        <v>0</v>
      </c>
      <c r="BK52" s="7">
        <f t="shared" si="27"/>
        <v>5.7020783818685555E-2</v>
      </c>
      <c r="BL52" s="13"/>
      <c r="BM52" s="13"/>
      <c r="BN52" s="8">
        <f>BN$3*temperature!$I162+BN$4*temperature!$I162^2+BN$5*temperature!$I162^6</f>
        <v>3.3041538672182194</v>
      </c>
      <c r="BO52" s="8">
        <f>BO$3*temperature!$I162+BO$4*temperature!$I162^2+BO$5*temperature!$I162^6</f>
        <v>1.7980747081940476</v>
      </c>
      <c r="BP52" s="8">
        <f>BP$3*temperature!$I162+BP$4*temperature!$I162^2+BP$5*temperature!$I162^6</f>
        <v>0.75843182070619042</v>
      </c>
      <c r="BQ52" s="8">
        <f>BQ$3*temperature!$M162+BQ$4*temperature!$M162^2+BQ$5*temperature!$M162^6</f>
        <v>0</v>
      </c>
      <c r="BR52" s="8">
        <f>BR$3*temperature!$M162+BR$4*temperature!$M162^2+BR$5*temperature!$M162^6</f>
        <v>0</v>
      </c>
      <c r="BS52" s="8">
        <f>BS$3*temperature!$M162+BS$4*temperature!$M162^2+BS$5*temperature!$M162^6</f>
        <v>0</v>
      </c>
      <c r="BT52" s="14"/>
      <c r="BU52" s="14"/>
      <c r="BV52" s="14"/>
      <c r="BW52" s="14"/>
      <c r="BX52" s="14"/>
      <c r="BY52" s="14"/>
    </row>
    <row r="53" spans="1:77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8"/>
        <v>5.9575399981963706E-3</v>
      </c>
      <c r="F53" s="7">
        <f t="shared" si="11"/>
        <v>8.1044756914163685E-3</v>
      </c>
      <c r="G53" s="7">
        <f t="shared" si="12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3"/>
        <v>34529.143084337426</v>
      </c>
      <c r="L53" s="1">
        <f t="shared" si="1"/>
        <v>2941.0349739504127</v>
      </c>
      <c r="M53" s="1">
        <f t="shared" si="2"/>
        <v>876.15305501203102</v>
      </c>
      <c r="N53" s="7">
        <f t="shared" si="29"/>
        <v>2.0470395087995197E-2</v>
      </c>
      <c r="O53" s="7">
        <f t="shared" si="14"/>
        <v>7.8402451038241505E-2</v>
      </c>
      <c r="P53" s="7">
        <f t="shared" si="15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6"/>
        <v>145.11508502616257</v>
      </c>
      <c r="U53" s="1">
        <f t="shared" si="42"/>
        <v>604.17834263666111</v>
      </c>
      <c r="V53" s="1">
        <f t="shared" si="43"/>
        <v>672.98973661232958</v>
      </c>
      <c r="W53" s="7">
        <f t="shared" si="30"/>
        <v>-2.088827018530437E-2</v>
      </c>
      <c r="X53" s="7">
        <f t="shared" si="46"/>
        <v>-4.7484008841758074E-2</v>
      </c>
      <c r="Y53" s="7">
        <f t="shared" si="47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7"/>
        <v>2.3365257523444609</v>
      </c>
      <c r="AD53" s="8">
        <f t="shared" si="44"/>
        <v>2.9121314785809065</v>
      </c>
      <c r="AE53" s="8">
        <f t="shared" si="45"/>
        <v>2.2542764742919856</v>
      </c>
      <c r="AF53" s="7">
        <f t="shared" si="31"/>
        <v>-9.7047815569728524E-4</v>
      </c>
      <c r="AG53" s="7">
        <f t="shared" si="48"/>
        <v>7.7409238888228593E-3</v>
      </c>
      <c r="AH53" s="7">
        <f t="shared" si="49"/>
        <v>2.1800888124938966E-2</v>
      </c>
      <c r="AI53" s="1">
        <f t="shared" si="32"/>
        <v>50099.233958456076</v>
      </c>
      <c r="AJ53" s="1">
        <f t="shared" si="33"/>
        <v>9980.1090245674313</v>
      </c>
      <c r="AK53" s="1">
        <f t="shared" si="34"/>
        <v>3570.0771078109678</v>
      </c>
      <c r="AL53" s="10">
        <f t="shared" si="50"/>
        <v>14.351442685422908</v>
      </c>
      <c r="AM53" s="10">
        <f t="shared" si="51"/>
        <v>2.177614258651027</v>
      </c>
      <c r="AN53" s="10">
        <f t="shared" si="52"/>
        <v>0.845912351243161</v>
      </c>
      <c r="AO53" s="7">
        <f t="shared" si="35"/>
        <v>2.0621120954280148E-2</v>
      </c>
      <c r="AP53" s="7">
        <f t="shared" si="21"/>
        <v>2.5977173653231045E-2</v>
      </c>
      <c r="AQ53" s="7">
        <f t="shared" si="22"/>
        <v>2.3564574154817608E-2</v>
      </c>
      <c r="AR53" s="1">
        <f t="shared" si="36"/>
        <v>32944.447016896374</v>
      </c>
      <c r="AS53" s="1">
        <f t="shared" si="37"/>
        <v>7138.0783223378066</v>
      </c>
      <c r="AT53" s="1">
        <f t="shared" si="38"/>
        <v>2657.8534183072488</v>
      </c>
      <c r="AU53" s="1">
        <f t="shared" si="39"/>
        <v>6588.8894033792749</v>
      </c>
      <c r="AV53" s="1">
        <f t="shared" si="40"/>
        <v>1427.6156644675614</v>
      </c>
      <c r="AW53" s="1">
        <f t="shared" si="41"/>
        <v>531.57068366144983</v>
      </c>
      <c r="AX53">
        <v>0</v>
      </c>
      <c r="AY53">
        <v>0</v>
      </c>
      <c r="AZ53">
        <v>0</v>
      </c>
      <c r="BA53">
        <f t="shared" si="5"/>
        <v>0</v>
      </c>
      <c r="BB53">
        <f t="shared" si="23"/>
        <v>0</v>
      </c>
      <c r="BC53">
        <f t="shared" si="6"/>
        <v>0</v>
      </c>
      <c r="BD53">
        <f t="shared" si="7"/>
        <v>0</v>
      </c>
      <c r="BE53">
        <f t="shared" si="8"/>
        <v>0</v>
      </c>
      <c r="BF53">
        <f t="shared" si="9"/>
        <v>0</v>
      </c>
      <c r="BG53">
        <f t="shared" si="10"/>
        <v>0</v>
      </c>
      <c r="BH53">
        <f t="shared" si="24"/>
        <v>0</v>
      </c>
      <c r="BI53">
        <f t="shared" si="25"/>
        <v>0</v>
      </c>
      <c r="BJ53">
        <f t="shared" si="26"/>
        <v>0</v>
      </c>
      <c r="BK53" s="7">
        <f t="shared" si="27"/>
        <v>5.6209829446846243E-2</v>
      </c>
      <c r="BL53" s="13"/>
      <c r="BM53" s="13"/>
      <c r="BN53" s="8">
        <f>BN$3*temperature!$I163+BN$4*temperature!$I163^2+BN$5*temperature!$I163^6</f>
        <v>3.3439948442247003</v>
      </c>
      <c r="BO53" s="8">
        <f>BO$3*temperature!$I163+BO$4*temperature!$I163^2+BO$5*temperature!$I163^6</f>
        <v>1.8119580727808866</v>
      </c>
      <c r="BP53" s="8">
        <f>BP$3*temperature!$I163+BP$4*temperature!$I163^2+BP$5*temperature!$I163^6</f>
        <v>0.75486974953087627</v>
      </c>
      <c r="BQ53" s="8">
        <f>BQ$3*temperature!$M163+BQ$4*temperature!$M163^2+BQ$5*temperature!$M163^6</f>
        <v>0</v>
      </c>
      <c r="BR53" s="8">
        <f>BR$3*temperature!$M163+BR$4*temperature!$M163^2+BR$5*temperature!$M163^6</f>
        <v>0</v>
      </c>
      <c r="BS53" s="8">
        <f>BS$3*temperature!$M163+BS$4*temperature!$M163^2+BS$5*temperature!$M163^6</f>
        <v>0</v>
      </c>
      <c r="BT53" s="14"/>
      <c r="BU53" s="14"/>
      <c r="BV53" s="14"/>
      <c r="BW53" s="14"/>
      <c r="BX53" s="14"/>
      <c r="BY53" s="14"/>
    </row>
    <row r="54" spans="1:77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8"/>
        <v>5.7120049793621952E-3</v>
      </c>
      <c r="F54" s="7">
        <f t="shared" si="11"/>
        <v>8.1531947903412672E-3</v>
      </c>
      <c r="G54" s="7">
        <f t="shared" si="12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3"/>
        <v>34368.629769177329</v>
      </c>
      <c r="L54" s="1">
        <f t="shared" si="1"/>
        <v>3066.8804643136655</v>
      </c>
      <c r="M54" s="1">
        <f t="shared" si="2"/>
        <v>901.79292408153231</v>
      </c>
      <c r="N54" s="7">
        <f t="shared" si="29"/>
        <v>-4.648633033494165E-3</v>
      </c>
      <c r="O54" s="7">
        <f t="shared" si="14"/>
        <v>4.2789525278652762E-2</v>
      </c>
      <c r="P54" s="7">
        <f t="shared" si="15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6"/>
        <v>142.84695667407644</v>
      </c>
      <c r="U54" s="1">
        <f t="shared" si="42"/>
        <v>604.67001308648867</v>
      </c>
      <c r="V54" s="1">
        <f t="shared" si="43"/>
        <v>665.92165165765812</v>
      </c>
      <c r="W54" s="7">
        <f t="shared" si="30"/>
        <v>-1.5629859236737653E-2</v>
      </c>
      <c r="X54" s="7">
        <f t="shared" si="46"/>
        <v>8.1378363825801436E-4</v>
      </c>
      <c r="Y54" s="7">
        <f t="shared" si="47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7"/>
        <v>2.3337186594678334</v>
      </c>
      <c r="AD54" s="8">
        <f t="shared" si="44"/>
        <v>2.8737358406172713</v>
      </c>
      <c r="AE54" s="8">
        <f t="shared" si="45"/>
        <v>2.3022859575808767</v>
      </c>
      <c r="AF54" s="7">
        <f t="shared" si="31"/>
        <v>-1.2013960786911859E-3</v>
      </c>
      <c r="AG54" s="7">
        <f t="shared" si="48"/>
        <v>-1.3184719936596201E-2</v>
      </c>
      <c r="AH54" s="7">
        <f t="shared" si="49"/>
        <v>2.1297069741176955E-2</v>
      </c>
      <c r="AI54" s="1">
        <f t="shared" si="32"/>
        <v>51678.199965989741</v>
      </c>
      <c r="AJ54" s="1">
        <f t="shared" si="33"/>
        <v>10409.71378657825</v>
      </c>
      <c r="AK54" s="1">
        <f t="shared" si="34"/>
        <v>3744.6400806913211</v>
      </c>
      <c r="AL54" s="10">
        <f t="shared" si="50"/>
        <v>14.647385520907433</v>
      </c>
      <c r="AM54" s="10">
        <f t="shared" si="51"/>
        <v>2.2341825223977567</v>
      </c>
      <c r="AN54" s="10">
        <f t="shared" si="52"/>
        <v>0.86584591557250656</v>
      </c>
      <c r="AO54" s="7">
        <f t="shared" si="35"/>
        <v>2.0621120954280148E-2</v>
      </c>
      <c r="AP54" s="7">
        <f t="shared" si="21"/>
        <v>2.5977173653231045E-2</v>
      </c>
      <c r="AQ54" s="7">
        <f t="shared" si="22"/>
        <v>2.3564574154817608E-2</v>
      </c>
      <c r="AR54" s="1">
        <f t="shared" si="36"/>
        <v>33987.634527119866</v>
      </c>
      <c r="AS54" s="1">
        <f t="shared" si="37"/>
        <v>7433.6298606039227</v>
      </c>
      <c r="AT54" s="1">
        <f t="shared" si="38"/>
        <v>2782.8872036418302</v>
      </c>
      <c r="AU54" s="1">
        <f t="shared" si="39"/>
        <v>6797.5269054239734</v>
      </c>
      <c r="AV54" s="1">
        <f t="shared" si="40"/>
        <v>1486.7259721207847</v>
      </c>
      <c r="AW54" s="1">
        <f t="shared" si="41"/>
        <v>556.57744072836601</v>
      </c>
      <c r="AX54">
        <v>0</v>
      </c>
      <c r="AY54">
        <v>0</v>
      </c>
      <c r="AZ54">
        <v>0</v>
      </c>
      <c r="BA54">
        <f t="shared" si="5"/>
        <v>0</v>
      </c>
      <c r="BB54">
        <f t="shared" si="23"/>
        <v>0</v>
      </c>
      <c r="BC54">
        <f t="shared" si="6"/>
        <v>0</v>
      </c>
      <c r="BD54">
        <f t="shared" si="7"/>
        <v>0</v>
      </c>
      <c r="BE54">
        <f t="shared" si="8"/>
        <v>0</v>
      </c>
      <c r="BF54">
        <f t="shared" si="9"/>
        <v>0</v>
      </c>
      <c r="BG54">
        <f t="shared" si="10"/>
        <v>0</v>
      </c>
      <c r="BH54">
        <f t="shared" si="24"/>
        <v>0</v>
      </c>
      <c r="BI54">
        <f t="shared" si="25"/>
        <v>0</v>
      </c>
      <c r="BJ54">
        <f t="shared" si="26"/>
        <v>0</v>
      </c>
      <c r="BK54" s="7">
        <f t="shared" si="27"/>
        <v>2.9851806401616859E-2</v>
      </c>
      <c r="BL54" s="13"/>
      <c r="BM54" s="13"/>
      <c r="BN54" s="8">
        <f>BN$3*temperature!$I164+BN$4*temperature!$I164^2+BN$5*temperature!$I164^6</f>
        <v>3.3826335844190591</v>
      </c>
      <c r="BO54" s="8">
        <f>BO$3*temperature!$I164+BO$4*temperature!$I164^2+BO$5*temperature!$I164^6</f>
        <v>1.824662787694429</v>
      </c>
      <c r="BP54" s="8">
        <f>BP$3*temperature!$I164+BP$4*temperature!$I164^2+BP$5*temperature!$I164^6</f>
        <v>0.75017712443354112</v>
      </c>
      <c r="BQ54" s="8">
        <f>BQ$3*temperature!$M164+BQ$4*temperature!$M164^2+BQ$5*temperature!$M164^6</f>
        <v>0</v>
      </c>
      <c r="BR54" s="8">
        <f>BR$3*temperature!$M164+BR$4*temperature!$M164^2+BR$5*temperature!$M164^6</f>
        <v>0</v>
      </c>
      <c r="BS54" s="8">
        <f>BS$3*temperature!$M164+BS$4*temperature!$M164^2+BS$5*temperature!$M164^6</f>
        <v>0</v>
      </c>
      <c r="BT54" s="14"/>
      <c r="BU54" s="14"/>
      <c r="BV54" s="14"/>
      <c r="BW54" s="14"/>
      <c r="BX54" s="14"/>
      <c r="BY54" s="14"/>
    </row>
    <row r="55" spans="1:77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8"/>
        <v>5.0995244411160545E-3</v>
      </c>
      <c r="F55" s="7">
        <f t="shared" si="11"/>
        <v>8.1161002345619959E-3</v>
      </c>
      <c r="G55" s="7">
        <f t="shared" si="12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3"/>
        <v>32807.791445855299</v>
      </c>
      <c r="L55" s="1">
        <f t="shared" si="1"/>
        <v>3073.5748919458715</v>
      </c>
      <c r="M55" s="1">
        <f t="shared" si="2"/>
        <v>923.75956161901945</v>
      </c>
      <c r="N55" s="7">
        <f t="shared" si="29"/>
        <v>-4.541462181660294E-2</v>
      </c>
      <c r="O55" s="7">
        <f t="shared" si="14"/>
        <v>2.1828133538632777E-3</v>
      </c>
      <c r="P55" s="7">
        <f t="shared" si="15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6"/>
        <v>141.93819766837814</v>
      </c>
      <c r="U55" s="1">
        <f t="shared" si="42"/>
        <v>606.72180992229414</v>
      </c>
      <c r="V55" s="1">
        <f t="shared" si="43"/>
        <v>663.64450671499844</v>
      </c>
      <c r="W55" s="7">
        <f t="shared" si="30"/>
        <v>-6.3617666547265417E-3</v>
      </c>
      <c r="X55" s="7">
        <f t="shared" si="46"/>
        <v>3.3932505191256457E-3</v>
      </c>
      <c r="Y55" s="7">
        <f t="shared" si="47"/>
        <v>-3.4195388256129666E-3</v>
      </c>
      <c r="Z55" s="4">
        <f t="shared" ref="Z55:AB57" si="53">Q54*AC55</f>
        <v>12188.303444360248</v>
      </c>
      <c r="AA55" s="4">
        <f t="shared" si="53"/>
        <v>13336.262456993791</v>
      </c>
      <c r="AB55" s="4">
        <f t="shared" si="53"/>
        <v>4319.0487389807877</v>
      </c>
      <c r="AC55" s="12">
        <f t="shared" ref="AC55:AC57" si="54">AC54*(1+AF55)</f>
        <v>2.324266156668239</v>
      </c>
      <c r="AD55" s="12">
        <f t="shared" ref="AD55:AD57" si="55">AD54*(1+AG55)</f>
        <v>2.8745885881272062</v>
      </c>
      <c r="AE55" s="12">
        <f t="shared" ref="AE55:AE57" si="56">AE54*(1+AH55)</f>
        <v>2.324833886965608</v>
      </c>
      <c r="AF55" s="11">
        <f t="shared" ref="AF55:AH57" si="57">AC$5-1</f>
        <v>-4.0504037456468023E-3</v>
      </c>
      <c r="AG55" s="11">
        <f t="shared" si="57"/>
        <v>2.9673830763510267E-4</v>
      </c>
      <c r="AH55" s="11">
        <f t="shared" si="57"/>
        <v>9.7937136394747881E-3</v>
      </c>
      <c r="AI55" s="1">
        <f t="shared" si="32"/>
        <v>53307.906874814747</v>
      </c>
      <c r="AJ55" s="1">
        <f t="shared" si="33"/>
        <v>10855.468380041209</v>
      </c>
      <c r="AK55" s="1">
        <f t="shared" si="34"/>
        <v>3926.7535133505553</v>
      </c>
      <c r="AL55" s="10">
        <f t="shared" si="50"/>
        <v>14.949431029398037</v>
      </c>
      <c r="AM55" s="10">
        <f t="shared" si="51"/>
        <v>2.2922202697550969</v>
      </c>
      <c r="AN55" s="10">
        <f t="shared" si="52"/>
        <v>0.88624920585666089</v>
      </c>
      <c r="AO55" s="7">
        <f t="shared" si="35"/>
        <v>2.0621120954280148E-2</v>
      </c>
      <c r="AP55" s="7">
        <f t="shared" si="21"/>
        <v>2.5977173653231045E-2</v>
      </c>
      <c r="AQ55" s="7">
        <f t="shared" si="22"/>
        <v>2.3564574154817608E-2</v>
      </c>
      <c r="AR55" s="1">
        <f t="shared" si="36"/>
        <v>35046.898880452107</v>
      </c>
      <c r="AS55" s="1">
        <f t="shared" si="37"/>
        <v>7740.8566921998518</v>
      </c>
      <c r="AT55" s="1">
        <f t="shared" si="38"/>
        <v>2913.5578118777248</v>
      </c>
      <c r="AU55" s="1">
        <f t="shared" si="39"/>
        <v>7009.3797760904217</v>
      </c>
      <c r="AV55" s="1">
        <f t="shared" si="40"/>
        <v>1548.1713384399704</v>
      </c>
      <c r="AW55" s="1">
        <f t="shared" si="41"/>
        <v>582.71156237554499</v>
      </c>
      <c r="AX55">
        <v>0</v>
      </c>
      <c r="AY55">
        <v>0</v>
      </c>
      <c r="AZ55">
        <v>0</v>
      </c>
      <c r="BA55">
        <f t="shared" si="5"/>
        <v>0</v>
      </c>
      <c r="BB55">
        <f t="shared" si="23"/>
        <v>0</v>
      </c>
      <c r="BC55">
        <f t="shared" si="6"/>
        <v>0</v>
      </c>
      <c r="BD55">
        <f t="shared" si="7"/>
        <v>0</v>
      </c>
      <c r="BE55">
        <f t="shared" si="8"/>
        <v>0</v>
      </c>
      <c r="BF55">
        <f t="shared" si="9"/>
        <v>0</v>
      </c>
      <c r="BG55">
        <f t="shared" si="10"/>
        <v>0</v>
      </c>
      <c r="BH55">
        <f t="shared" si="24"/>
        <v>0</v>
      </c>
      <c r="BI55">
        <f t="shared" si="25"/>
        <v>0</v>
      </c>
      <c r="BJ55">
        <f t="shared" si="26"/>
        <v>0</v>
      </c>
      <c r="BK55" s="7">
        <f t="shared" si="27"/>
        <v>-8.519125488337026E-3</v>
      </c>
      <c r="BL55" s="13"/>
      <c r="BM55" s="13"/>
      <c r="BN55" s="8">
        <f>BN$3*temperature!$I165+BN$4*temperature!$I165^2+BN$5*temperature!$I165^6</f>
        <v>3.4199702264716842</v>
      </c>
      <c r="BO55" s="8">
        <f>BO$3*temperature!$I165+BO$4*temperature!$I165^2+BO$5*temperature!$I165^6</f>
        <v>1.8361114156705867</v>
      </c>
      <c r="BP55" s="8">
        <f>BP$3*temperature!$I165+BP$4*temperature!$I165^2+BP$5*temperature!$I165^6</f>
        <v>0.7442933884484475</v>
      </c>
      <c r="BQ55" s="8">
        <f>BQ$3*temperature!$M165+BQ$4*temperature!$M165^2+BQ$5*temperature!$M165^6</f>
        <v>0</v>
      </c>
      <c r="BR55" s="8">
        <f>BR$3*temperature!$M165+BR$4*temperature!$M165^2+BR$5*temperature!$M165^6</f>
        <v>0</v>
      </c>
      <c r="BS55" s="8">
        <f>BS$3*temperature!$M165+BS$4*temperature!$M165^2+BS$5*temperature!$M165^6</f>
        <v>0</v>
      </c>
      <c r="BT55" s="14"/>
      <c r="BU55" s="14"/>
      <c r="BV55" s="14"/>
      <c r="BW55" s="14"/>
      <c r="BX55" s="14"/>
      <c r="BY55" s="14"/>
    </row>
    <row r="56" spans="1:77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8"/>
        <v>4.1079767039275961E-3</v>
      </c>
      <c r="F56" s="7">
        <f t="shared" si="11"/>
        <v>8.0929895690897702E-3</v>
      </c>
      <c r="G56" s="7">
        <f t="shared" si="12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3"/>
        <v>33497.908311059691</v>
      </c>
      <c r="L56" s="1">
        <f t="shared" si="1"/>
        <v>3170.2815815066274</v>
      </c>
      <c r="M56" s="1">
        <f t="shared" si="2"/>
        <v>954.21065377864261</v>
      </c>
      <c r="N56" s="7">
        <f t="shared" si="29"/>
        <v>2.1035151553658649E-2</v>
      </c>
      <c r="O56" s="7">
        <f t="shared" si="14"/>
        <v>3.1463911881298268E-2</v>
      </c>
      <c r="P56" s="7">
        <f t="shared" si="15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16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30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3"/>
        <v>11572.648363264367</v>
      </c>
      <c r="AA56" s="4">
        <f t="shared" si="53"/>
        <v>13523.579650465739</v>
      </c>
      <c r="AB56" s="4">
        <f t="shared" si="53"/>
        <v>4525.7999835111077</v>
      </c>
      <c r="AC56" s="12">
        <f t="shared" si="54"/>
        <v>2.3148519403213901</v>
      </c>
      <c r="AD56" s="12">
        <f t="shared" si="55"/>
        <v>2.8754415886799944</v>
      </c>
      <c r="AE56" s="12">
        <f t="shared" si="56"/>
        <v>2.3476026443138962</v>
      </c>
      <c r="AF56" s="11">
        <f t="shared" si="57"/>
        <v>-4.0504037456468023E-3</v>
      </c>
      <c r="AG56" s="11">
        <f t="shared" si="57"/>
        <v>2.9673830763510267E-4</v>
      </c>
      <c r="AH56" s="11">
        <f t="shared" si="57"/>
        <v>9.7937136394747881E-3</v>
      </c>
      <c r="AI56" s="1">
        <f t="shared" si="32"/>
        <v>54986.495963423695</v>
      </c>
      <c r="AJ56" s="1">
        <f t="shared" si="33"/>
        <v>11318.092880477059</v>
      </c>
      <c r="AK56" s="1">
        <f t="shared" si="34"/>
        <v>4116.7897243910447</v>
      </c>
      <c r="AL56" s="10">
        <f t="shared" si="50"/>
        <v>15.257705054852922</v>
      </c>
      <c r="AM56" s="10">
        <f t="shared" si="51"/>
        <v>2.3517656737539809</v>
      </c>
      <c r="AN56" s="10">
        <f t="shared" si="52"/>
        <v>0.90713329098771844</v>
      </c>
      <c r="AO56" s="7">
        <f t="shared" si="35"/>
        <v>2.0621120954280148E-2</v>
      </c>
      <c r="AP56" s="7">
        <f t="shared" si="21"/>
        <v>2.5977173653231045E-2</v>
      </c>
      <c r="AQ56" s="7">
        <f t="shared" si="22"/>
        <v>2.3564574154817608E-2</v>
      </c>
      <c r="AR56" s="1">
        <f t="shared" si="36"/>
        <v>36110.322211354614</v>
      </c>
      <c r="AS56" s="1">
        <f t="shared" si="37"/>
        <v>8060.3173095367674</v>
      </c>
      <c r="AT56" s="1">
        <f t="shared" si="38"/>
        <v>3050.2621608647241</v>
      </c>
      <c r="AU56" s="1">
        <f t="shared" si="39"/>
        <v>7222.0644422709229</v>
      </c>
      <c r="AV56" s="1">
        <f t="shared" si="40"/>
        <v>1612.0634619073535</v>
      </c>
      <c r="AW56" s="1">
        <f t="shared" si="41"/>
        <v>610.0524321729448</v>
      </c>
      <c r="AX56">
        <v>0</v>
      </c>
      <c r="AY56">
        <v>0</v>
      </c>
      <c r="AZ56">
        <v>0</v>
      </c>
      <c r="BA56">
        <f t="shared" si="5"/>
        <v>0</v>
      </c>
      <c r="BB56">
        <f t="shared" si="23"/>
        <v>0</v>
      </c>
      <c r="BC56">
        <f t="shared" si="6"/>
        <v>0</v>
      </c>
      <c r="BD56">
        <f t="shared" si="7"/>
        <v>0</v>
      </c>
      <c r="BE56">
        <f t="shared" si="8"/>
        <v>0</v>
      </c>
      <c r="BF56">
        <f t="shared" si="9"/>
        <v>0</v>
      </c>
      <c r="BG56">
        <f t="shared" si="10"/>
        <v>0</v>
      </c>
      <c r="BH56">
        <f t="shared" si="24"/>
        <v>0</v>
      </c>
      <c r="BI56">
        <f t="shared" si="25"/>
        <v>0</v>
      </c>
      <c r="BJ56">
        <f t="shared" si="26"/>
        <v>0</v>
      </c>
      <c r="BK56" s="7">
        <f t="shared" si="27"/>
        <v>4.7671804232349374E-2</v>
      </c>
      <c r="BL56" s="13"/>
      <c r="BM56" s="13"/>
      <c r="BN56" s="8">
        <f>BN$3*temperature!$I166+BN$4*temperature!$I166^2+BN$5*temperature!$I166^6</f>
        <v>3.4558342210054338</v>
      </c>
      <c r="BO56" s="8">
        <f>BO$3*temperature!$I166+BO$4*temperature!$I166^2+BO$5*temperature!$I166^6</f>
        <v>1.8462057798324336</v>
      </c>
      <c r="BP56" s="8">
        <f>BP$3*temperature!$I166+BP$4*temperature!$I166^2+BP$5*temperature!$I166^6</f>
        <v>0.73717064881289907</v>
      </c>
      <c r="BQ56" s="8">
        <f>BQ$3*temperature!$M166+BQ$4*temperature!$M166^2+BQ$5*temperature!$M166^6</f>
        <v>0</v>
      </c>
      <c r="BR56" s="8">
        <f>BR$3*temperature!$M166+BR$4*temperature!$M166^2+BR$5*temperature!$M166^6</f>
        <v>0</v>
      </c>
      <c r="BS56" s="8">
        <f>BS$3*temperature!$M166+BS$4*temperature!$M166^2+BS$5*temperature!$M166^6</f>
        <v>0</v>
      </c>
      <c r="BT56" s="14"/>
      <c r="BU56" s="14"/>
      <c r="BV56" s="14"/>
      <c r="BW56" s="14"/>
      <c r="BX56" s="14"/>
      <c r="BY56" s="14"/>
    </row>
    <row r="57" spans="1:77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58">H57/B57*1000</f>
        <v>34366.614800887306</v>
      </c>
      <c r="L57" s="4">
        <f t="shared" ref="L57" si="59">I57/C57*1000</f>
        <v>3273.9338274738834</v>
      </c>
      <c r="M57" s="4">
        <f t="shared" ref="M57" si="60">J57/D57*1000</f>
        <v>982.64017688906665</v>
      </c>
      <c r="N57" s="11">
        <f t="shared" ref="N57" si="61">K57/K56-1</f>
        <v>2.5933156236528365E-2</v>
      </c>
      <c r="O57" s="11">
        <f t="shared" ref="O57" si="62">L57/L56-1</f>
        <v>3.2694965195487979E-2</v>
      </c>
      <c r="P57" s="11">
        <f t="shared" ref="P57" si="63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3"/>
        <v>11710.753949059279</v>
      </c>
      <c r="AA57" s="4">
        <f t="shared" si="53"/>
        <v>13894.821479715458</v>
      </c>
      <c r="AB57" s="4">
        <f t="shared" si="53"/>
        <v>4752.017687831225</v>
      </c>
      <c r="AC57" s="12">
        <f t="shared" si="54"/>
        <v>2.3054758553516947</v>
      </c>
      <c r="AD57" s="12">
        <f t="shared" si="55"/>
        <v>2.8762948423507231</v>
      </c>
      <c r="AE57" s="12">
        <f t="shared" si="56"/>
        <v>2.3705943923515802</v>
      </c>
      <c r="AF57" s="11">
        <f t="shared" si="57"/>
        <v>-4.0504037456468023E-3</v>
      </c>
      <c r="AG57" s="11">
        <f t="shared" si="57"/>
        <v>2.9673830763510267E-4</v>
      </c>
      <c r="AH57" s="11">
        <f t="shared" si="57"/>
        <v>9.7937136394747881E-3</v>
      </c>
      <c r="AI57" s="1">
        <f t="shared" ref="AI57:AI120" si="64">(1-$AI$5)*AI56+AU56</f>
        <v>56709.910809352252</v>
      </c>
      <c r="AJ57" s="1">
        <f t="shared" ref="AJ57:AJ120" si="65">(1-$AI$5)*AJ56+AV56</f>
        <v>11798.347054336708</v>
      </c>
      <c r="AK57" s="1">
        <f t="shared" ref="AK57:AK120" si="66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67">AL57*AI57^$AR$5*B57^(1-$AR$5)</f>
        <v>37191.354770352256</v>
      </c>
      <c r="AS57" s="1">
        <f t="shared" ref="AS57:AS60" si="68">AM57*AJ57^$AR$5*C57^(1-$AR$5)</f>
        <v>8387.8456859616163</v>
      </c>
      <c r="AT57" s="1">
        <f t="shared" ref="AT57:AT60" si="69">AN57*AK57^$AR$5*D57^(1-$AR$5)</f>
        <v>3190.4426309979572</v>
      </c>
      <c r="AU57" s="1">
        <f t="shared" ref="AU57:AU120" si="70">$AU$5*AR57</f>
        <v>7438.2709540704518</v>
      </c>
      <c r="AV57" s="1">
        <f t="shared" ref="AV57:AV120" si="71">$AU$5*AS57</f>
        <v>1677.5691371923233</v>
      </c>
      <c r="AW57" s="1">
        <f t="shared" ref="AW57:AW120" si="72">$AU$5*AT57</f>
        <v>638.08852619959146</v>
      </c>
      <c r="AX57">
        <v>0</v>
      </c>
      <c r="AY57">
        <v>0</v>
      </c>
      <c r="AZ57">
        <v>0</v>
      </c>
      <c r="BA57">
        <f t="shared" si="5"/>
        <v>0</v>
      </c>
      <c r="BB57">
        <f t="shared" si="23"/>
        <v>0</v>
      </c>
      <c r="BC57">
        <f t="shared" si="6"/>
        <v>0</v>
      </c>
      <c r="BD57">
        <f t="shared" si="7"/>
        <v>0</v>
      </c>
      <c r="BE57">
        <f t="shared" si="8"/>
        <v>0</v>
      </c>
      <c r="BF57">
        <f t="shared" si="9"/>
        <v>0</v>
      </c>
      <c r="BG57">
        <f t="shared" si="10"/>
        <v>0</v>
      </c>
      <c r="BH57">
        <f t="shared" si="24"/>
        <v>0</v>
      </c>
      <c r="BI57">
        <f t="shared" si="25"/>
        <v>0</v>
      </c>
      <c r="BJ57">
        <f t="shared" si="26"/>
        <v>0</v>
      </c>
      <c r="BK57" s="7">
        <f t="shared" si="27"/>
        <v>5.171791401868428E-2</v>
      </c>
      <c r="BL57" s="13"/>
      <c r="BM57" s="13"/>
      <c r="BN57" s="8">
        <f>BN$3*temperature!$I167+BN$4*temperature!$I167^2+BN$5*temperature!$I167^6</f>
        <v>3.490054464598543</v>
      </c>
      <c r="BO57" s="8">
        <f>BO$3*temperature!$I167+BO$4*temperature!$I167^2+BO$5*temperature!$I167^6</f>
        <v>1.8548538452477714</v>
      </c>
      <c r="BP57" s="8">
        <f>BP$3*temperature!$I167+BP$4*temperature!$I167^2+BP$5*temperature!$I167^6</f>
        <v>0.72877138603874991</v>
      </c>
      <c r="BQ57" s="8">
        <f>BQ$3*temperature!$M167+BQ$4*temperature!$M167^2+BQ$5*temperature!$M167^6</f>
        <v>0</v>
      </c>
      <c r="BR57" s="8">
        <f>BR$3*temperature!$M167+BR$4*temperature!$M167^2+BR$5*temperature!$M167^6</f>
        <v>0</v>
      </c>
      <c r="BS57" s="8">
        <f>BS$3*temperature!$M167+BS$4*temperature!$M167^2+BS$5*temperature!$M167^6</f>
        <v>0</v>
      </c>
      <c r="BT57" s="14"/>
      <c r="BU57" s="14"/>
      <c r="BV57" s="14"/>
      <c r="BW57" s="14"/>
      <c r="BX57" s="14"/>
      <c r="BY57" s="14"/>
    </row>
    <row r="58" spans="1:77" x14ac:dyDescent="0.3">
      <c r="A58">
        <f t="shared" ref="A58:A121" si="73">1+A57</f>
        <v>2012</v>
      </c>
      <c r="B58" s="4">
        <f t="shared" ref="B58:B121" si="74">B57*(1+E58)</f>
        <v>1086.2064837273883</v>
      </c>
      <c r="C58" s="4">
        <f t="shared" ref="C58:C121" si="75">C57*(1+F58)</f>
        <v>2580.7210258214618</v>
      </c>
      <c r="D58" s="4">
        <f t="shared" ref="D58:D121" si="76">D57*(1+G58)</f>
        <v>3295.2187763382026</v>
      </c>
      <c r="E58" s="11">
        <f t="shared" ref="E58:E121" si="77">E57*$E$5</f>
        <v>3.7074489752946553E-3</v>
      </c>
      <c r="F58" s="11">
        <f t="shared" ref="F58:F121" si="78">F57*$E$5</f>
        <v>7.303923086103517E-3</v>
      </c>
      <c r="G58" s="11">
        <f t="shared" ref="G58:G121" si="79">G57*$E$5</f>
        <v>1.4910699164118045E-2</v>
      </c>
      <c r="H58" s="4">
        <f t="shared" ref="H58:H121" si="80">AR58</f>
        <v>38289.802272710556</v>
      </c>
      <c r="I58" s="4">
        <f t="shared" ref="I58:I121" si="81">AS58</f>
        <v>8723.4200775481604</v>
      </c>
      <c r="J58" s="4">
        <f t="shared" ref="J58:J121" si="82">AT58</f>
        <v>3334.0416588395269</v>
      </c>
      <c r="K58" s="4">
        <f t="shared" ref="K58:K121" si="83">H58/B58*1000</f>
        <v>35250.942473954492</v>
      </c>
      <c r="L58" s="4">
        <f t="shared" ref="L58:L121" si="84">I58/C58*1000</f>
        <v>3380.2259098390664</v>
      </c>
      <c r="M58" s="4">
        <f t="shared" ref="M58:M121" si="85">J58/D58*1000</f>
        <v>1011.7815796571983</v>
      </c>
      <c r="N58" s="11">
        <f t="shared" ref="N58:N121" si="86">K58/K57-1</f>
        <v>2.5732172871572923E-2</v>
      </c>
      <c r="O58" s="11">
        <f t="shared" ref="O58:O121" si="87">L58/L57-1</f>
        <v>3.2466166992506373E-2</v>
      </c>
      <c r="P58" s="11">
        <f t="shared" ref="P58:P121" si="88">M58/M57-1</f>
        <v>2.9656229669328349E-2</v>
      </c>
      <c r="Q58" s="4">
        <f t="shared" ref="Q58:Q121" si="89">T58*H58/1000</f>
        <v>5271.10497633862</v>
      </c>
      <c r="R58" s="4">
        <f t="shared" ref="R58:R121" si="90">U58*I58/1000</f>
        <v>5101.6406255620414</v>
      </c>
      <c r="S58" s="4">
        <f t="shared" ref="S58:S121" si="91">V58*J58/1000</f>
        <v>2148.5768888938487</v>
      </c>
      <c r="T58" s="4">
        <f t="shared" ref="T58:T121" si="92">T57*(1+W58)</f>
        <v>137.66341593504072</v>
      </c>
      <c r="U58" s="4">
        <f t="shared" ref="U58:U121" si="93">U57*(1+X58)</f>
        <v>584.82115732249918</v>
      </c>
      <c r="V58" s="4">
        <f t="shared" ref="V58:V121" si="94">V57*(1+Y58)</f>
        <v>644.43612550471232</v>
      </c>
      <c r="W58" s="11">
        <f t="shared" ref="W58:W121" si="95">T$5-1</f>
        <v>-1.0734613539272964E-2</v>
      </c>
      <c r="X58" s="11">
        <f t="shared" ref="X58:X121" si="96">U$5-1</f>
        <v>-1.217998157191269E-2</v>
      </c>
      <c r="Y58" s="11">
        <f t="shared" ref="Y58:Y121" si="97">V$5-1</f>
        <v>-9.7425357312937999E-3</v>
      </c>
      <c r="Z58" s="4">
        <f t="shared" ref="Z58:Z60" si="98">Q57*AC58</f>
        <v>11883.535419541931</v>
      </c>
      <c r="AA58" s="4">
        <f t="shared" ref="AA58:AA60" si="99">R57*AD58</f>
        <v>14287.555818346813</v>
      </c>
      <c r="AB58" s="4">
        <f t="shared" ref="AB58:AB60" si="100">S57*AE58</f>
        <v>4970.1856194244674</v>
      </c>
      <c r="AC58" s="12">
        <f t="shared" ref="AC58:AC121" si="101">AC57*(1+AF58)</f>
        <v>2.29613774731168</v>
      </c>
      <c r="AD58" s="12">
        <f t="shared" ref="AD58:AD121" si="102">AD57*(1+AG58)</f>
        <v>2.8771483492145018</v>
      </c>
      <c r="AE58" s="12">
        <f t="shared" ref="AE58:AE121" si="103">AE57*(1+AH58)</f>
        <v>2.3938113149856162</v>
      </c>
      <c r="AF58" s="11">
        <f t="shared" ref="AF58:AF121" si="104">AC$5-1</f>
        <v>-4.0504037456468023E-3</v>
      </c>
      <c r="AG58" s="11">
        <f t="shared" ref="AG58:AG121" si="105">AD$5-1</f>
        <v>2.9673830763510267E-4</v>
      </c>
      <c r="AH58" s="11">
        <f t="shared" ref="AH58:AH121" si="106">AE$5-1</f>
        <v>9.7937136394747881E-3</v>
      </c>
      <c r="AI58" s="1">
        <f t="shared" si="64"/>
        <v>58477.190682487482</v>
      </c>
      <c r="AJ58" s="1">
        <f t="shared" si="65"/>
        <v>12296.081486095361</v>
      </c>
      <c r="AK58" s="1">
        <f t="shared" si="66"/>
        <v>4521.7353919119887</v>
      </c>
      <c r="AL58" s="10">
        <f t="shared" ref="AL58:AL121" si="107">AL57*(1+AO58)</f>
        <v>15.883854893493284</v>
      </c>
      <c r="AM58" s="10">
        <f t="shared" ref="AM58:AM121" si="108">AM57*(1+AP58)</f>
        <v>2.4736633345742631</v>
      </c>
      <c r="AN58" s="10">
        <f t="shared" ref="AN58:AN121" si="109">AN57*(1+AQ58)</f>
        <v>0.94973532197815758</v>
      </c>
      <c r="AO58" s="7">
        <f t="shared" ref="AO58:AO121" si="110">AO$5*AO57</f>
        <v>2.0210760647289973E-2</v>
      </c>
      <c r="AP58" s="7">
        <f t="shared" ref="AP58:AP121" si="111">AP$5*AP57</f>
        <v>2.5460227897531749E-2</v>
      </c>
      <c r="AQ58" s="7">
        <f t="shared" ref="AQ58:AQ121" si="112">AQ$5*AQ57</f>
        <v>2.3095639129136737E-2</v>
      </c>
      <c r="AR58" s="1">
        <f t="shared" si="67"/>
        <v>38289.802272710556</v>
      </c>
      <c r="AS58" s="1">
        <f t="shared" si="68"/>
        <v>8723.4200775481604</v>
      </c>
      <c r="AT58" s="1">
        <f t="shared" si="69"/>
        <v>3334.0416588395269</v>
      </c>
      <c r="AU58" s="1">
        <f t="shared" si="70"/>
        <v>7657.9604545421116</v>
      </c>
      <c r="AV58" s="1">
        <f t="shared" si="71"/>
        <v>1744.6840155096322</v>
      </c>
      <c r="AW58" s="1">
        <f t="shared" si="72"/>
        <v>666.80833176790543</v>
      </c>
      <c r="AX58">
        <v>0</v>
      </c>
      <c r="AY58">
        <v>0</v>
      </c>
      <c r="AZ58">
        <v>0</v>
      </c>
      <c r="BA58">
        <f t="shared" si="5"/>
        <v>0</v>
      </c>
      <c r="BB58">
        <f t="shared" si="23"/>
        <v>0</v>
      </c>
      <c r="BC58">
        <f t="shared" si="6"/>
        <v>0</v>
      </c>
      <c r="BD58">
        <f t="shared" si="7"/>
        <v>0</v>
      </c>
      <c r="BE58">
        <f t="shared" si="8"/>
        <v>0</v>
      </c>
      <c r="BF58">
        <f t="shared" si="9"/>
        <v>0</v>
      </c>
      <c r="BG58">
        <f t="shared" si="10"/>
        <v>0</v>
      </c>
      <c r="BH58">
        <f t="shared" si="24"/>
        <v>0</v>
      </c>
      <c r="BI58">
        <f t="shared" si="25"/>
        <v>0</v>
      </c>
      <c r="BJ58">
        <f t="shared" si="26"/>
        <v>0</v>
      </c>
      <c r="BK58" s="7">
        <f t="shared" si="27"/>
        <v>5.1800204936879507E-2</v>
      </c>
      <c r="BL58" s="13"/>
      <c r="BM58" s="13"/>
      <c r="BN58" s="8">
        <f>BN$3*temperature!$I168+BN$4*temperature!$I168^2+BN$5*temperature!$I168^6</f>
        <v>3.5225599385444202</v>
      </c>
      <c r="BO58" s="8">
        <f>BO$3*temperature!$I168+BO$4*temperature!$I168^2+BO$5*temperature!$I168^6</f>
        <v>1.8619925881259525</v>
      </c>
      <c r="BP58" s="8">
        <f>BP$3*temperature!$I168+BP$4*temperature!$I168^2+BP$5*temperature!$I168^6</f>
        <v>0.7190395740162574</v>
      </c>
      <c r="BQ58" s="8">
        <f>BQ$3*temperature!$M168+BQ$4*temperature!$M168^2+BQ$5*temperature!$M168^6</f>
        <v>0</v>
      </c>
      <c r="BR58" s="8">
        <f>BR$3*temperature!$M168+BR$4*temperature!$M168^2+BR$5*temperature!$M168^6</f>
        <v>0</v>
      </c>
      <c r="BS58" s="8">
        <f>BS$3*temperature!$M168+BS$4*temperature!$M168^2+BS$5*temperature!$M168^6</f>
        <v>0</v>
      </c>
      <c r="BT58" s="14"/>
      <c r="BU58" s="14"/>
      <c r="BV58" s="14"/>
      <c r="BW58" s="14"/>
      <c r="BX58" s="14"/>
      <c r="BY58" s="14"/>
    </row>
    <row r="59" spans="1:77" x14ac:dyDescent="0.3">
      <c r="A59">
        <f t="shared" si="73"/>
        <v>2013</v>
      </c>
      <c r="B59" s="4">
        <f t="shared" si="74"/>
        <v>1090.0321860866893</v>
      </c>
      <c r="C59" s="4">
        <f t="shared" si="75"/>
        <v>2598.6279443067874</v>
      </c>
      <c r="D59" s="4">
        <f t="shared" si="76"/>
        <v>3341.8960913994383</v>
      </c>
      <c r="E59" s="11">
        <f t="shared" si="77"/>
        <v>3.5220765265299224E-3</v>
      </c>
      <c r="F59" s="11">
        <f t="shared" si="78"/>
        <v>6.9387269317983408E-3</v>
      </c>
      <c r="G59" s="11">
        <f t="shared" si="79"/>
        <v>1.4165164205912142E-2</v>
      </c>
      <c r="H59" s="4">
        <f t="shared" si="80"/>
        <v>39405.476324541247</v>
      </c>
      <c r="I59" s="4">
        <f t="shared" si="81"/>
        <v>9067.0190675271242</v>
      </c>
      <c r="J59" s="4">
        <f t="shared" si="82"/>
        <v>3481.0018618386325</v>
      </c>
      <c r="K59" s="4">
        <f t="shared" si="83"/>
        <v>36150.745663768284</v>
      </c>
      <c r="L59" s="4">
        <f t="shared" si="84"/>
        <v>3489.156301652044</v>
      </c>
      <c r="M59" s="4">
        <f t="shared" si="85"/>
        <v>1041.6248041934011</v>
      </c>
      <c r="N59" s="11">
        <f t="shared" si="86"/>
        <v>2.5525649150476504E-2</v>
      </c>
      <c r="O59" s="11">
        <f t="shared" si="87"/>
        <v>3.2225772690489762E-2</v>
      </c>
      <c r="P59" s="11">
        <f t="shared" si="88"/>
        <v>2.949571838055598E-2</v>
      </c>
      <c r="Q59" s="4">
        <f t="shared" si="89"/>
        <v>5366.4605000696056</v>
      </c>
      <c r="R59" s="4">
        <f t="shared" si="90"/>
        <v>5237.9992020132186</v>
      </c>
      <c r="S59" s="4">
        <f t="shared" si="91"/>
        <v>2221.4280844987065</v>
      </c>
      <c r="T59" s="4">
        <f t="shared" si="92"/>
        <v>136.18565236648186</v>
      </c>
      <c r="U59" s="4">
        <f t="shared" si="93"/>
        <v>577.69804640344648</v>
      </c>
      <c r="V59" s="4">
        <f t="shared" si="94"/>
        <v>638.15768352544615</v>
      </c>
      <c r="W59" s="11">
        <f t="shared" si="95"/>
        <v>-1.0734613539272964E-2</v>
      </c>
      <c r="X59" s="11">
        <f t="shared" si="96"/>
        <v>-1.217998157191269E-2</v>
      </c>
      <c r="Y59" s="11">
        <f t="shared" si="97"/>
        <v>-9.7425357312937999E-3</v>
      </c>
      <c r="Z59" s="4">
        <f t="shared" si="98"/>
        <v>12054.16032802589</v>
      </c>
      <c r="AA59" s="4">
        <f t="shared" si="99"/>
        <v>14682.532481495164</v>
      </c>
      <c r="AB59" s="4">
        <f t="shared" si="100"/>
        <v>5193.6595543340809</v>
      </c>
      <c r="AC59" s="12">
        <f t="shared" si="101"/>
        <v>2.2868374623794478</v>
      </c>
      <c r="AD59" s="12">
        <f t="shared" si="102"/>
        <v>2.8780021093464629</v>
      </c>
      <c r="AE59" s="12">
        <f t="shared" si="103"/>
        <v>2.4172556175115201</v>
      </c>
      <c r="AF59" s="11">
        <f t="shared" si="104"/>
        <v>-4.0504037456468023E-3</v>
      </c>
      <c r="AG59" s="11">
        <f t="shared" si="105"/>
        <v>2.9673830763510267E-4</v>
      </c>
      <c r="AH59" s="11">
        <f t="shared" si="106"/>
        <v>9.7937136394747881E-3</v>
      </c>
      <c r="AI59" s="1">
        <f t="shared" si="64"/>
        <v>60287.432068780843</v>
      </c>
      <c r="AJ59" s="1">
        <f t="shared" si="65"/>
        <v>12811.157352995458</v>
      </c>
      <c r="AK59" s="1">
        <f t="shared" si="66"/>
        <v>4736.3701844886955</v>
      </c>
      <c r="AL59" s="10">
        <f t="shared" si="107"/>
        <v>16.201669435007876</v>
      </c>
      <c r="AM59" s="10">
        <f t="shared" si="108"/>
        <v>2.5360135664918921</v>
      </c>
      <c r="AN59" s="10">
        <f t="shared" si="109"/>
        <v>0.97145071880011358</v>
      </c>
      <c r="AO59" s="7">
        <f t="shared" si="110"/>
        <v>2.0008653040817073E-2</v>
      </c>
      <c r="AP59" s="7">
        <f t="shared" si="111"/>
        <v>2.5205625618556431E-2</v>
      </c>
      <c r="AQ59" s="7">
        <f t="shared" si="112"/>
        <v>2.2864682737845369E-2</v>
      </c>
      <c r="AR59" s="1">
        <f t="shared" si="67"/>
        <v>39405.476324541247</v>
      </c>
      <c r="AS59" s="1">
        <f t="shared" si="68"/>
        <v>9067.0190675271242</v>
      </c>
      <c r="AT59" s="1">
        <f t="shared" si="69"/>
        <v>3481.0018618386325</v>
      </c>
      <c r="AU59" s="1">
        <f t="shared" si="70"/>
        <v>7881.0952649082501</v>
      </c>
      <c r="AV59" s="1">
        <f t="shared" si="71"/>
        <v>1813.403813505425</v>
      </c>
      <c r="AW59" s="1">
        <f t="shared" si="72"/>
        <v>696.20037236772657</v>
      </c>
      <c r="AX59">
        <v>0</v>
      </c>
      <c r="AY59">
        <v>0</v>
      </c>
      <c r="AZ59">
        <v>0</v>
      </c>
      <c r="BA59">
        <f t="shared" si="5"/>
        <v>0</v>
      </c>
      <c r="BB59">
        <f t="shared" si="23"/>
        <v>0</v>
      </c>
      <c r="BC59">
        <f t="shared" si="6"/>
        <v>0</v>
      </c>
      <c r="BD59">
        <f t="shared" si="7"/>
        <v>0</v>
      </c>
      <c r="BE59">
        <f t="shared" si="8"/>
        <v>0</v>
      </c>
      <c r="BF59">
        <f t="shared" si="9"/>
        <v>0</v>
      </c>
      <c r="BG59">
        <f t="shared" si="10"/>
        <v>0</v>
      </c>
      <c r="BH59">
        <f t="shared" si="24"/>
        <v>0</v>
      </c>
      <c r="BI59">
        <f t="shared" si="25"/>
        <v>0</v>
      </c>
      <c r="BJ59">
        <f t="shared" si="26"/>
        <v>0</v>
      </c>
      <c r="BK59" s="7">
        <f t="shared" si="27"/>
        <v>5.186228683269653E-2</v>
      </c>
      <c r="BL59" s="13"/>
      <c r="BM59" s="13"/>
      <c r="BN59" s="8">
        <f>BN$3*temperature!$I169+BN$4*temperature!$I169^2+BN$5*temperature!$I169^6</f>
        <v>3.5532729968225971</v>
      </c>
      <c r="BO59" s="8">
        <f>BO$3*temperature!$I169+BO$4*temperature!$I169^2+BO$5*temperature!$I169^6</f>
        <v>1.8675539159616283</v>
      </c>
      <c r="BP59" s="8">
        <f>BP$3*temperature!$I169+BP$4*temperature!$I169^2+BP$5*temperature!$I169^6</f>
        <v>0.70791528252494595</v>
      </c>
      <c r="BQ59" s="8">
        <f>BQ$3*temperature!$M169+BQ$4*temperature!$M169^2+BQ$5*temperature!$M169^6</f>
        <v>0</v>
      </c>
      <c r="BR59" s="8">
        <f>BR$3*temperature!$M169+BR$4*temperature!$M169^2+BR$5*temperature!$M169^6</f>
        <v>0</v>
      </c>
      <c r="BS59" s="8">
        <f>BS$3*temperature!$M169+BS$4*temperature!$M169^2+BS$5*temperature!$M169^6</f>
        <v>0</v>
      </c>
      <c r="BT59" s="14"/>
      <c r="BU59" s="14"/>
      <c r="BV59" s="14"/>
      <c r="BW59" s="14"/>
      <c r="BX59" s="14"/>
      <c r="BY59" s="14"/>
    </row>
    <row r="60" spans="1:77" x14ac:dyDescent="0.3">
      <c r="A60">
        <f t="shared" si="73"/>
        <v>2014</v>
      </c>
      <c r="B60" s="4">
        <f t="shared" si="74"/>
        <v>1093.6794040236784</v>
      </c>
      <c r="C60" s="4">
        <f t="shared" si="75"/>
        <v>2615.7575555245285</v>
      </c>
      <c r="D60" s="4">
        <f t="shared" si="76"/>
        <v>3386.8676729485187</v>
      </c>
      <c r="E60" s="11">
        <f t="shared" si="77"/>
        <v>3.3459727002034261E-3</v>
      </c>
      <c r="F60" s="11">
        <f t="shared" si="78"/>
        <v>6.5917905852084235E-3</v>
      </c>
      <c r="G60" s="11">
        <f t="shared" si="79"/>
        <v>1.3456905995616535E-2</v>
      </c>
      <c r="H60" s="4">
        <f t="shared" si="80"/>
        <v>40538.19408886286</v>
      </c>
      <c r="I60" s="4">
        <f t="shared" si="81"/>
        <v>9418.6216664414496</v>
      </c>
      <c r="J60" s="4">
        <f t="shared" si="82"/>
        <v>3631.2663652454685</v>
      </c>
      <c r="K60" s="4">
        <f t="shared" si="83"/>
        <v>37065.884151901977</v>
      </c>
      <c r="L60" s="4">
        <f t="shared" si="84"/>
        <v>3600.7242515840758</v>
      </c>
      <c r="M60" s="4">
        <f t="shared" si="85"/>
        <v>1072.1606852989869</v>
      </c>
      <c r="N60" s="11">
        <f t="shared" si="86"/>
        <v>2.5314512089051666E-2</v>
      </c>
      <c r="O60" s="11">
        <f t="shared" si="87"/>
        <v>3.1975623986580048E-2</v>
      </c>
      <c r="P60" s="11">
        <f t="shared" si="88"/>
        <v>2.9315623996907236E-2</v>
      </c>
      <c r="Q60" s="4">
        <f t="shared" si="89"/>
        <v>5461.4576077152651</v>
      </c>
      <c r="R60" s="4">
        <f t="shared" si="90"/>
        <v>5374.8466032670513</v>
      </c>
      <c r="S60" s="4">
        <f t="shared" si="91"/>
        <v>2294.7439538259314</v>
      </c>
      <c r="T60" s="4">
        <f t="shared" si="92"/>
        <v>134.7237520187339</v>
      </c>
      <c r="U60" s="4">
        <f t="shared" si="93"/>
        <v>570.66169484412251</v>
      </c>
      <c r="V60" s="4">
        <f t="shared" si="94"/>
        <v>631.94040949149985</v>
      </c>
      <c r="W60" s="11">
        <f t="shared" si="95"/>
        <v>-1.0734613539272964E-2</v>
      </c>
      <c r="X60" s="11">
        <f t="shared" si="96"/>
        <v>-1.217998157191269E-2</v>
      </c>
      <c r="Y60" s="11">
        <f t="shared" si="97"/>
        <v>-9.7425357312937999E-3</v>
      </c>
      <c r="Z60" s="4">
        <f t="shared" si="98"/>
        <v>12222.51545428879</v>
      </c>
      <c r="AA60" s="4">
        <f t="shared" si="99"/>
        <v>15079.446074051251</v>
      </c>
      <c r="AB60" s="4">
        <f t="shared" si="100"/>
        <v>5422.3494031663949</v>
      </c>
      <c r="AC60" s="12">
        <f t="shared" si="101"/>
        <v>2.2775748473561408</v>
      </c>
      <c r="AD60" s="12">
        <f t="shared" si="102"/>
        <v>2.8788561228217606</v>
      </c>
      <c r="AE60" s="12">
        <f t="shared" si="103"/>
        <v>2.4409295268228397</v>
      </c>
      <c r="AF60" s="11">
        <f t="shared" si="104"/>
        <v>-4.0504037456468023E-3</v>
      </c>
      <c r="AG60" s="11">
        <f t="shared" si="105"/>
        <v>2.9673830763510267E-4</v>
      </c>
      <c r="AH60" s="11">
        <f t="shared" si="106"/>
        <v>9.7937136394747881E-3</v>
      </c>
      <c r="AI60" s="1">
        <f t="shared" si="64"/>
        <v>62139.784126811006</v>
      </c>
      <c r="AJ60" s="1">
        <f t="shared" si="65"/>
        <v>13343.445431201339</v>
      </c>
      <c r="AK60" s="1">
        <f t="shared" si="66"/>
        <v>4958.9335384075521</v>
      </c>
      <c r="AL60" s="10">
        <f t="shared" si="107"/>
        <v>16.522601281590887</v>
      </c>
      <c r="AM60" s="10">
        <f t="shared" si="108"/>
        <v>2.5992961569272608</v>
      </c>
      <c r="AN60" s="10">
        <f t="shared" si="109"/>
        <v>0.99344051215612184</v>
      </c>
      <c r="AO60" s="7">
        <f t="shared" si="110"/>
        <v>1.9808566510408902E-2</v>
      </c>
      <c r="AP60" s="7">
        <f t="shared" si="111"/>
        <v>2.4953569362370868E-2</v>
      </c>
      <c r="AQ60" s="7">
        <f t="shared" si="112"/>
        <v>2.2636035910466916E-2</v>
      </c>
      <c r="AR60" s="1">
        <f t="shared" si="67"/>
        <v>40538.19408886286</v>
      </c>
      <c r="AS60" s="1">
        <f t="shared" si="68"/>
        <v>9418.6216664414496</v>
      </c>
      <c r="AT60" s="1">
        <f t="shared" si="69"/>
        <v>3631.2663652454685</v>
      </c>
      <c r="AU60" s="1">
        <f t="shared" si="70"/>
        <v>8107.6388177725721</v>
      </c>
      <c r="AV60" s="1">
        <f t="shared" si="71"/>
        <v>1883.7243332882899</v>
      </c>
      <c r="AW60" s="1">
        <f t="shared" si="72"/>
        <v>726.25327304909376</v>
      </c>
      <c r="AX60">
        <v>0</v>
      </c>
      <c r="AY60">
        <v>0</v>
      </c>
      <c r="AZ60">
        <v>0</v>
      </c>
      <c r="BA60">
        <f t="shared" si="5"/>
        <v>0</v>
      </c>
      <c r="BB60">
        <f t="shared" si="23"/>
        <v>0</v>
      </c>
      <c r="BC60">
        <f t="shared" si="6"/>
        <v>0</v>
      </c>
      <c r="BD60">
        <f t="shared" si="7"/>
        <v>0</v>
      </c>
      <c r="BE60">
        <f t="shared" si="8"/>
        <v>0</v>
      </c>
      <c r="BF60">
        <f t="shared" si="9"/>
        <v>0</v>
      </c>
      <c r="BG60">
        <f t="shared" si="10"/>
        <v>0</v>
      </c>
      <c r="BH60">
        <f t="shared" si="24"/>
        <v>0</v>
      </c>
      <c r="BI60">
        <f t="shared" si="25"/>
        <v>0</v>
      </c>
      <c r="BJ60">
        <f t="shared" si="26"/>
        <v>0</v>
      </c>
      <c r="BK60" s="7">
        <f t="shared" si="27"/>
        <v>5.1905794116508169E-2</v>
      </c>
      <c r="BL60" s="13"/>
      <c r="BM60" s="13"/>
      <c r="BN60" s="8">
        <f>BN$3*temperature!$I170+BN$4*temperature!$I170^2+BN$5*temperature!$I170^6</f>
        <v>3.5821064707471693</v>
      </c>
      <c r="BO60" s="8">
        <f>BO$3*temperature!$I170+BO$4*temperature!$I170^2+BO$5*temperature!$I170^6</f>
        <v>1.8714641466575659</v>
      </c>
      <c r="BP60" s="8">
        <f>BP$3*temperature!$I170+BP$4*temperature!$I170^2+BP$5*temperature!$I170^6</f>
        <v>0.69533573146444416</v>
      </c>
      <c r="BQ60" s="8">
        <f>BQ$3*temperature!$M170+BQ$4*temperature!$M170^2+BQ$5*temperature!$M170^6</f>
        <v>0</v>
      </c>
      <c r="BR60" s="8">
        <f>BR$3*temperature!$M170+BR$4*temperature!$M170^2+BR$5*temperature!$M170^6</f>
        <v>0</v>
      </c>
      <c r="BS60" s="8">
        <f>BS$3*temperature!$M170+BS$4*temperature!$M170^2+BS$5*temperature!$M170^6</f>
        <v>0</v>
      </c>
      <c r="BT60" s="14"/>
      <c r="BU60" s="14"/>
      <c r="BV60" s="14"/>
      <c r="BW60" s="14"/>
      <c r="BX60" s="14"/>
      <c r="BY60" s="14"/>
    </row>
    <row r="61" spans="1:77" x14ac:dyDescent="0.3">
      <c r="A61">
        <f t="shared" si="73"/>
        <v>2015</v>
      </c>
      <c r="B61" s="4">
        <f t="shared" si="74"/>
        <v>1097.1558543808846</v>
      </c>
      <c r="C61" s="4">
        <f t="shared" si="75"/>
        <v>2632.1379552508383</v>
      </c>
      <c r="D61" s="4">
        <f t="shared" si="76"/>
        <v>3430.1655948482567</v>
      </c>
      <c r="E61" s="11">
        <f t="shared" si="77"/>
        <v>3.1786740651932547E-3</v>
      </c>
      <c r="F61" s="11">
        <f t="shared" si="78"/>
        <v>6.2622010559480017E-3</v>
      </c>
      <c r="G61" s="11">
        <f t="shared" si="79"/>
        <v>1.2784060695835708E-2</v>
      </c>
      <c r="H61" s="4">
        <f t="shared" si="80"/>
        <v>41687.777912286263</v>
      </c>
      <c r="I61" s="4">
        <f t="shared" si="81"/>
        <v>9778.2073653384468</v>
      </c>
      <c r="J61" s="4">
        <f t="shared" si="82"/>
        <v>3784.7790634215216</v>
      </c>
      <c r="K61" s="4">
        <f t="shared" si="83"/>
        <v>37996.222456298434</v>
      </c>
      <c r="L61" s="4">
        <f t="shared" si="84"/>
        <v>3714.929662342337</v>
      </c>
      <c r="M61" s="4">
        <f t="shared" si="85"/>
        <v>1103.3808598354133</v>
      </c>
      <c r="N61" s="11">
        <f t="shared" si="86"/>
        <v>2.5099584852307233E-2</v>
      </c>
      <c r="O61" s="11">
        <f t="shared" si="87"/>
        <v>3.1717344283727966E-2</v>
      </c>
      <c r="P61" s="11">
        <f t="shared" si="88"/>
        <v>2.9118932417970811E-2</v>
      </c>
      <c r="Q61" s="4">
        <f t="shared" si="89"/>
        <v>5556.0446802402575</v>
      </c>
      <c r="R61" s="4">
        <f t="shared" si="90"/>
        <v>5512.0835011094669</v>
      </c>
      <c r="S61" s="4">
        <f t="shared" si="91"/>
        <v>2368.45307427025</v>
      </c>
      <c r="T61" s="4">
        <f t="shared" si="92"/>
        <v>133.27754460625195</v>
      </c>
      <c r="U61" s="4">
        <f t="shared" si="93"/>
        <v>563.71104591712458</v>
      </c>
      <c r="V61" s="4">
        <f t="shared" si="94"/>
        <v>625.78370747198051</v>
      </c>
      <c r="W61" s="11">
        <f t="shared" si="95"/>
        <v>-1.0734613539272964E-2</v>
      </c>
      <c r="X61" s="11">
        <f t="shared" si="96"/>
        <v>-1.217998157191269E-2</v>
      </c>
      <c r="Y61" s="11">
        <f t="shared" si="97"/>
        <v>-9.7425357312937999E-3</v>
      </c>
      <c r="Z61" s="4">
        <f t="shared" ref="Z61" si="113">Q60*AC61</f>
        <v>12388.495997258295</v>
      </c>
      <c r="AA61" s="4">
        <f t="shared" ref="AA61" si="114">R60*AD61</f>
        <v>15478.001606555576</v>
      </c>
      <c r="AB61" s="4">
        <f t="shared" ref="AB61" si="115">S60*AE61</f>
        <v>5656.1658826279245</v>
      </c>
      <c r="AC61" s="12">
        <f t="shared" si="101"/>
        <v>2.2683497496634186</v>
      </c>
      <c r="AD61" s="12">
        <f t="shared" si="102"/>
        <v>2.8797103897155716</v>
      </c>
      <c r="AE61" s="12">
        <f t="shared" si="103"/>
        <v>2.4648352916226814</v>
      </c>
      <c r="AF61" s="11">
        <f t="shared" si="104"/>
        <v>-4.0504037456468023E-3</v>
      </c>
      <c r="AG61" s="11">
        <f t="shared" si="105"/>
        <v>2.9673830763510267E-4</v>
      </c>
      <c r="AH61" s="11">
        <f t="shared" si="106"/>
        <v>9.7937136394747881E-3</v>
      </c>
      <c r="AI61" s="1">
        <f t="shared" si="64"/>
        <v>64033.444531902482</v>
      </c>
      <c r="AJ61" s="1">
        <f t="shared" si="65"/>
        <v>13892.825221369494</v>
      </c>
      <c r="AK61" s="1">
        <f t="shared" si="66"/>
        <v>5189.2934576158905</v>
      </c>
      <c r="AL61" s="10">
        <f t="shared" si="107"/>
        <v>16.846617437538136</v>
      </c>
      <c r="AM61" s="10">
        <f t="shared" si="108"/>
        <v>2.663509256703037</v>
      </c>
      <c r="AN61" s="10">
        <f t="shared" si="109"/>
        <v>1.0157031917131196</v>
      </c>
      <c r="AO61" s="7">
        <f t="shared" si="110"/>
        <v>1.9610480845304812E-2</v>
      </c>
      <c r="AP61" s="7">
        <f t="shared" si="111"/>
        <v>2.4704033668747159E-2</v>
      </c>
      <c r="AQ61" s="7">
        <f t="shared" si="112"/>
        <v>2.2409675551362248E-2</v>
      </c>
      <c r="AR61" s="1">
        <f t="shared" ref="AR61" si="116">AL61*AI61^$AR$5*B61^(1-$AR$5)</f>
        <v>41687.777912286263</v>
      </c>
      <c r="AS61" s="1">
        <f t="shared" ref="AS61" si="117">AM61*AJ61^$AR$5*C61^(1-$AR$5)</f>
        <v>9778.2073653384468</v>
      </c>
      <c r="AT61" s="1">
        <f t="shared" ref="AT61" si="118">AN61*AK61^$AR$5*D61^(1-$AR$5)</f>
        <v>3784.7790634215216</v>
      </c>
      <c r="AU61" s="1">
        <f t="shared" si="70"/>
        <v>8337.555582457253</v>
      </c>
      <c r="AV61" s="1">
        <f t="shared" si="71"/>
        <v>1955.6414730676895</v>
      </c>
      <c r="AW61" s="1">
        <f t="shared" si="72"/>
        <v>756.95581268430442</v>
      </c>
      <c r="AX61">
        <v>0</v>
      </c>
      <c r="AY61">
        <v>0</v>
      </c>
      <c r="AZ61">
        <v>0</v>
      </c>
      <c r="BA61">
        <f t="shared" si="5"/>
        <v>0</v>
      </c>
      <c r="BB61">
        <f t="shared" si="23"/>
        <v>0</v>
      </c>
      <c r="BC61">
        <f t="shared" si="6"/>
        <v>0</v>
      </c>
      <c r="BD61">
        <f t="shared" si="7"/>
        <v>0</v>
      </c>
      <c r="BE61">
        <f t="shared" si="8"/>
        <v>0</v>
      </c>
      <c r="BF61">
        <f t="shared" si="9"/>
        <v>0</v>
      </c>
      <c r="BG61">
        <f t="shared" si="10"/>
        <v>0</v>
      </c>
      <c r="BH61">
        <f t="shared" si="24"/>
        <v>0</v>
      </c>
      <c r="BI61">
        <f t="shared" si="25"/>
        <v>0</v>
      </c>
      <c r="BJ61">
        <f t="shared" si="26"/>
        <v>0</v>
      </c>
      <c r="BK61" s="7">
        <f t="shared" si="27"/>
        <v>5.193222953738183E-2</v>
      </c>
      <c r="BL61" s="13"/>
      <c r="BM61" s="13"/>
      <c r="BN61" s="8">
        <f>BN$3*temperature!$I171+BN$4*temperature!$I171^2+BN$5*temperature!$I171^6</f>
        <v>3.6089648692089407</v>
      </c>
      <c r="BO61" s="8">
        <f>BO$3*temperature!$I171+BO$4*temperature!$I171^2+BO$5*temperature!$I171^6</f>
        <v>1.8736446070766182</v>
      </c>
      <c r="BP61" s="8">
        <f>BP$3*temperature!$I171+BP$4*temperature!$I171^2+BP$5*temperature!$I171^6</f>
        <v>0.68123547737368284</v>
      </c>
      <c r="BQ61" s="8">
        <f>BQ$3*temperature!$M171+BQ$4*temperature!$M171^2+BQ$5*temperature!$M171^6</f>
        <v>0</v>
      </c>
      <c r="BR61" s="8">
        <f>BR$3*temperature!$M171+BR$4*temperature!$M171^2+BR$5*temperature!$M171^6</f>
        <v>0</v>
      </c>
      <c r="BS61" s="8">
        <f>BS$3*temperature!$M171+BS$4*temperature!$M171^2+BS$5*temperature!$M171^6</f>
        <v>0</v>
      </c>
      <c r="BT61" s="14"/>
      <c r="BU61" s="14"/>
      <c r="BV61" s="14"/>
      <c r="BW61" s="14"/>
      <c r="BX61" s="14"/>
      <c r="BY61" s="14"/>
    </row>
    <row r="62" spans="1:77" x14ac:dyDescent="0.3">
      <c r="A62">
        <f t="shared" si="73"/>
        <v>2016</v>
      </c>
      <c r="B62" s="4">
        <f t="shared" si="74"/>
        <v>1100.4689801976904</v>
      </c>
      <c r="C62" s="4">
        <f t="shared" si="75"/>
        <v>2647.7967834794722</v>
      </c>
      <c r="D62" s="4">
        <f t="shared" si="76"/>
        <v>3471.8244677514986</v>
      </c>
      <c r="E62" s="11">
        <f t="shared" si="77"/>
        <v>3.019740361933592E-3</v>
      </c>
      <c r="F62" s="11">
        <f t="shared" si="78"/>
        <v>5.9490910031506014E-3</v>
      </c>
      <c r="G62" s="11">
        <f t="shared" si="79"/>
        <v>1.2144857661043923E-2</v>
      </c>
      <c r="H62" s="4">
        <f t="shared" si="80"/>
        <v>44400.642712921464</v>
      </c>
      <c r="I62" s="4">
        <f t="shared" si="81"/>
        <v>10335.851564070377</v>
      </c>
      <c r="J62" s="4">
        <f t="shared" si="82"/>
        <v>3968.3356183666733</v>
      </c>
      <c r="K62" s="4">
        <f t="shared" si="83"/>
        <v>40347.018872758454</v>
      </c>
      <c r="L62" s="4">
        <f t="shared" si="84"/>
        <v>3903.5667799581001</v>
      </c>
      <c r="M62" s="4">
        <f t="shared" si="85"/>
        <v>1143.0115938254035</v>
      </c>
      <c r="N62" s="11">
        <f t="shared" si="86"/>
        <v>6.1869213950513036E-2</v>
      </c>
      <c r="O62" s="11">
        <f t="shared" si="87"/>
        <v>5.0778112847720491E-2</v>
      </c>
      <c r="P62" s="11">
        <f t="shared" si="88"/>
        <v>3.5917547088773816E-2</v>
      </c>
      <c r="Q62" s="4">
        <f t="shared" si="89"/>
        <v>5854.0853978936138</v>
      </c>
      <c r="R62" s="4">
        <f t="shared" si="90"/>
        <v>5755.4678405835621</v>
      </c>
      <c r="S62" s="4">
        <f t="shared" si="91"/>
        <v>2459.1259441070933</v>
      </c>
      <c r="T62" s="4">
        <f t="shared" si="92"/>
        <v>131.84686167144062</v>
      </c>
      <c r="U62" s="4">
        <f t="shared" si="93"/>
        <v>556.84505576597041</v>
      </c>
      <c r="V62" s="4">
        <f t="shared" si="94"/>
        <v>619.68698734187319</v>
      </c>
      <c r="W62" s="11">
        <f t="shared" si="95"/>
        <v>-1.0734613539272964E-2</v>
      </c>
      <c r="X62" s="11">
        <f t="shared" si="96"/>
        <v>-1.217998157191269E-2</v>
      </c>
      <c r="Y62" s="11">
        <f t="shared" si="97"/>
        <v>-9.7425357312937999E-3</v>
      </c>
      <c r="Z62" s="4">
        <f t="shared" ref="Z62:Z125" si="119">Q61*AC62*(1-AX61)</f>
        <v>12552.005108248006</v>
      </c>
      <c r="AA62" s="4">
        <f t="shared" ref="AA62:AA125" si="120">R61*AD62*(1-AY61)</f>
        <v>15877.914314854143</v>
      </c>
      <c r="AB62" s="4">
        <f t="shared" ref="AB62:AB125" si="121">S61*AE62*(1-AZ61)</f>
        <v>5895.0209230996825</v>
      </c>
      <c r="AC62" s="12">
        <f t="shared" si="101"/>
        <v>2.259162017340945</v>
      </c>
      <c r="AD62" s="12">
        <f t="shared" si="102"/>
        <v>2.8805649101030948</v>
      </c>
      <c r="AE62" s="12">
        <f t="shared" si="103"/>
        <v>2.4889751826373052</v>
      </c>
      <c r="AF62" s="11">
        <f t="shared" si="104"/>
        <v>-4.0504037456468023E-3</v>
      </c>
      <c r="AG62" s="11">
        <f t="shared" si="105"/>
        <v>2.9673830763510267E-4</v>
      </c>
      <c r="AH62" s="11">
        <f t="shared" si="106"/>
        <v>9.7937136394747881E-3</v>
      </c>
      <c r="AI62" s="1">
        <f t="shared" si="64"/>
        <v>65967.655661169483</v>
      </c>
      <c r="AJ62" s="1">
        <f t="shared" si="65"/>
        <v>14459.184172300234</v>
      </c>
      <c r="AK62" s="1">
        <f t="shared" si="66"/>
        <v>5427.3199245386058</v>
      </c>
      <c r="AL62" s="10">
        <f t="shared" si="107"/>
        <v>17.173684003419485</v>
      </c>
      <c r="AM62" s="10">
        <f t="shared" si="108"/>
        <v>2.7286506848341023</v>
      </c>
      <c r="AN62" s="10">
        <f t="shared" si="109"/>
        <v>1.0382371549060661</v>
      </c>
      <c r="AO62" s="7">
        <f t="shared" si="110"/>
        <v>1.9414376036851765E-2</v>
      </c>
      <c r="AP62" s="7">
        <f t="shared" si="111"/>
        <v>2.4456993332059685E-2</v>
      </c>
      <c r="AQ62" s="7">
        <f t="shared" si="112"/>
        <v>2.2185578795848624E-2</v>
      </c>
      <c r="AR62" s="1">
        <f>AL62*AI62^$AR$5*B62^(1-$AR$5)*(1-BB61+BN61/100)</f>
        <v>44400.642712921464</v>
      </c>
      <c r="AS62" s="1">
        <f t="shared" ref="AS62:AS125" si="122">AM62*AJ62^$AR$5*C62^(1-$AR$5)*(1-BC61+BO61/100)</f>
        <v>10335.851564070377</v>
      </c>
      <c r="AT62" s="1">
        <f t="shared" ref="AT62:AT125" si="123">AN62*AK62^$AR$5*D62^(1-$AR$5)*(1-BD61+BP61/100)</f>
        <v>3968.3356183666733</v>
      </c>
      <c r="AU62" s="1">
        <f t="shared" si="70"/>
        <v>8880.1285425842925</v>
      </c>
      <c r="AV62" s="1">
        <f t="shared" si="71"/>
        <v>2067.1703128140757</v>
      </c>
      <c r="AW62" s="1">
        <f t="shared" si="72"/>
        <v>793.66712367333469</v>
      </c>
      <c r="AX62">
        <v>0</v>
      </c>
      <c r="AY62">
        <v>0</v>
      </c>
      <c r="AZ62">
        <v>0</v>
      </c>
      <c r="BA62">
        <f t="shared" si="5"/>
        <v>0</v>
      </c>
      <c r="BB62">
        <f t="shared" si="23"/>
        <v>0</v>
      </c>
      <c r="BC62">
        <f t="shared" si="6"/>
        <v>0</v>
      </c>
      <c r="BD62">
        <f t="shared" si="7"/>
        <v>0</v>
      </c>
      <c r="BE62">
        <f t="shared" si="8"/>
        <v>0</v>
      </c>
      <c r="BF62">
        <f t="shared" si="9"/>
        <v>0</v>
      </c>
      <c r="BG62">
        <f t="shared" si="10"/>
        <v>0</v>
      </c>
      <c r="BH62">
        <f t="shared" si="24"/>
        <v>0</v>
      </c>
      <c r="BI62">
        <f t="shared" si="25"/>
        <v>0</v>
      </c>
      <c r="BJ62">
        <f t="shared" si="26"/>
        <v>0</v>
      </c>
      <c r="BK62" s="7">
        <f t="shared" si="27"/>
        <v>8.3593661755615195E-2</v>
      </c>
      <c r="BL62" s="13"/>
      <c r="BM62" s="13"/>
      <c r="BN62" s="8">
        <f>BN$3*temperature!$I172+BN$4*temperature!$I172^2+BN$5*temperature!$I172^6</f>
        <v>3.633745234595803</v>
      </c>
      <c r="BO62" s="8">
        <f>BO$3*temperature!$I172+BO$4*temperature!$I172^2+BO$5*temperature!$I172^6</f>
        <v>1.8740120841560817</v>
      </c>
      <c r="BP62" s="8">
        <f>BP$3*temperature!$I172+BP$4*temperature!$I172^2+BP$5*temperature!$I172^6</f>
        <v>0.66554658599831007</v>
      </c>
      <c r="BQ62" s="8">
        <f>BQ$3*temperature!$M172+BQ$4*temperature!$M172^2+BQ$5*temperature!$M172^6</f>
        <v>0</v>
      </c>
      <c r="BR62" s="8">
        <f>BR$3*temperature!$M172+BR$4*temperature!$M172^2+BR$5*temperature!$M172^6</f>
        <v>0</v>
      </c>
      <c r="BS62" s="8">
        <f>BS$3*temperature!$M172+BS$4*temperature!$M172^2+BS$5*temperature!$M172^6</f>
        <v>0</v>
      </c>
      <c r="BT62" s="14"/>
      <c r="BU62" s="14"/>
      <c r="BV62" s="14"/>
      <c r="BW62" s="14"/>
      <c r="BX62" s="14"/>
      <c r="BY62" s="14"/>
    </row>
    <row r="63" spans="1:77" x14ac:dyDescent="0.3">
      <c r="A63">
        <f t="shared" si="73"/>
        <v>2017</v>
      </c>
      <c r="B63" s="4">
        <f t="shared" si="74"/>
        <v>1103.6259542644214</v>
      </c>
      <c r="C63" s="4">
        <f t="shared" si="75"/>
        <v>2662.7611683011023</v>
      </c>
      <c r="D63" s="4">
        <f t="shared" si="76"/>
        <v>3511.8810410372216</v>
      </c>
      <c r="E63" s="11">
        <f t="shared" si="77"/>
        <v>2.8687533438369124E-3</v>
      </c>
      <c r="F63" s="11">
        <f t="shared" si="78"/>
        <v>5.6516364529930708E-3</v>
      </c>
      <c r="G63" s="11">
        <f t="shared" si="79"/>
        <v>1.1537614777991726E-2</v>
      </c>
      <c r="H63" s="4">
        <f t="shared" si="80"/>
        <v>45678.522610881948</v>
      </c>
      <c r="I63" s="4">
        <f t="shared" si="81"/>
        <v>10723.830561403996</v>
      </c>
      <c r="J63" s="4">
        <f t="shared" si="82"/>
        <v>4129.4072783565052</v>
      </c>
      <c r="K63" s="4">
        <f t="shared" si="83"/>
        <v>41389.496535832361</v>
      </c>
      <c r="L63" s="4">
        <f t="shared" si="84"/>
        <v>4027.3347414954328</v>
      </c>
      <c r="M63" s="4">
        <f t="shared" si="85"/>
        <v>1175.8391671310424</v>
      </c>
      <c r="N63" s="11">
        <f t="shared" si="86"/>
        <v>2.5837786587443956E-2</v>
      </c>
      <c r="O63" s="11">
        <f t="shared" si="87"/>
        <v>3.1706377401505836E-2</v>
      </c>
      <c r="P63" s="11">
        <f t="shared" si="88"/>
        <v>2.8720245256456556E-2</v>
      </c>
      <c r="Q63" s="4">
        <f t="shared" si="89"/>
        <v>5957.9198921578782</v>
      </c>
      <c r="R63" s="4">
        <f t="shared" si="90"/>
        <v>5898.7791205446356</v>
      </c>
      <c r="S63" s="4">
        <f t="shared" si="91"/>
        <v>2534.009391878415</v>
      </c>
      <c r="T63" s="4">
        <f t="shared" si="92"/>
        <v>130.43153656503173</v>
      </c>
      <c r="U63" s="4">
        <f t="shared" si="93"/>
        <v>550.06269324833022</v>
      </c>
      <c r="V63" s="4">
        <f t="shared" si="94"/>
        <v>613.64966472547724</v>
      </c>
      <c r="W63" s="11">
        <f t="shared" si="95"/>
        <v>-1.0734613539272964E-2</v>
      </c>
      <c r="X63" s="11">
        <f t="shared" si="96"/>
        <v>-1.217998157191269E-2</v>
      </c>
      <c r="Y63" s="11">
        <f t="shared" si="97"/>
        <v>-9.7425357312937999E-3</v>
      </c>
      <c r="Z63" s="4">
        <f t="shared" si="119"/>
        <v>13171.759461645523</v>
      </c>
      <c r="AA63" s="4">
        <f t="shared" si="120"/>
        <v>16583.9183268292</v>
      </c>
      <c r="AB63" s="4">
        <f t="shared" si="121"/>
        <v>6180.6478626830085</v>
      </c>
      <c r="AC63" s="12">
        <f t="shared" si="101"/>
        <v>2.2500114990438842</v>
      </c>
      <c r="AD63" s="12">
        <f t="shared" si="102"/>
        <v>2.8814196840595518</v>
      </c>
      <c r="AE63" s="12">
        <f t="shared" si="103"/>
        <v>2.5133514928318146</v>
      </c>
      <c r="AF63" s="11">
        <f t="shared" si="104"/>
        <v>-4.0504037456468023E-3</v>
      </c>
      <c r="AG63" s="11">
        <f t="shared" si="105"/>
        <v>2.9673830763510267E-4</v>
      </c>
      <c r="AH63" s="11">
        <f t="shared" si="106"/>
        <v>9.7937136394747881E-3</v>
      </c>
      <c r="AI63" s="1">
        <f t="shared" si="64"/>
        <v>68251.018637636822</v>
      </c>
      <c r="AJ63" s="1">
        <f t="shared" si="65"/>
        <v>15080.436067884288</v>
      </c>
      <c r="AK63" s="1">
        <f t="shared" si="66"/>
        <v>5678.2550557580798</v>
      </c>
      <c r="AL63" s="10">
        <f t="shared" si="107"/>
        <v>17.50376619900813</v>
      </c>
      <c r="AM63" s="10">
        <f t="shared" si="108"/>
        <v>2.7947179305225651</v>
      </c>
      <c r="AN63" s="10">
        <f t="shared" si="109"/>
        <v>1.061040708192923</v>
      </c>
      <c r="AO63" s="7">
        <f t="shared" si="110"/>
        <v>1.9220232276483246E-2</v>
      </c>
      <c r="AP63" s="7">
        <f t="shared" si="111"/>
        <v>2.4212423398739087E-2</v>
      </c>
      <c r="AQ63" s="7">
        <f t="shared" si="112"/>
        <v>2.1963723007890137E-2</v>
      </c>
      <c r="AR63" s="1">
        <f t="shared" ref="AR63:AR126" si="124">AL63*AI63^$AR$5*B63^(1-$AR$5)*(1-BB62+BN62/100)</f>
        <v>45678.522610881948</v>
      </c>
      <c r="AS63" s="1">
        <f t="shared" si="122"/>
        <v>10723.830561403996</v>
      </c>
      <c r="AT63" s="1">
        <f t="shared" si="123"/>
        <v>4129.4072783565052</v>
      </c>
      <c r="AU63" s="1">
        <f t="shared" si="70"/>
        <v>9135.7045221763892</v>
      </c>
      <c r="AV63" s="1">
        <f t="shared" si="71"/>
        <v>2144.7661122807995</v>
      </c>
      <c r="AW63" s="1">
        <f t="shared" si="72"/>
        <v>825.88145567130107</v>
      </c>
      <c r="AX63">
        <v>0</v>
      </c>
      <c r="AY63">
        <v>0</v>
      </c>
      <c r="AZ63">
        <v>0</v>
      </c>
      <c r="BA63">
        <f t="shared" si="5"/>
        <v>0</v>
      </c>
      <c r="BB63">
        <f t="shared" si="23"/>
        <v>0</v>
      </c>
      <c r="BC63">
        <f t="shared" si="6"/>
        <v>0</v>
      </c>
      <c r="BD63">
        <f t="shared" si="7"/>
        <v>0</v>
      </c>
      <c r="BE63">
        <f t="shared" si="8"/>
        <v>0</v>
      </c>
      <c r="BF63">
        <f t="shared" si="9"/>
        <v>0</v>
      </c>
      <c r="BG63">
        <f t="shared" si="10"/>
        <v>0</v>
      </c>
      <c r="BH63">
        <f t="shared" si="24"/>
        <v>0</v>
      </c>
      <c r="BI63">
        <f t="shared" si="25"/>
        <v>0</v>
      </c>
      <c r="BJ63">
        <f t="shared" si="26"/>
        <v>0</v>
      </c>
      <c r="BK63" s="7">
        <f t="shared" si="27"/>
        <v>5.2878482948388122E-2</v>
      </c>
      <c r="BL63" s="13"/>
      <c r="BM63" s="13"/>
      <c r="BN63" s="8">
        <f>BN$3*temperature!$I173+BN$4*temperature!$I173^2+BN$5*temperature!$I173^6</f>
        <v>3.6563378007947755</v>
      </c>
      <c r="BO63" s="8">
        <f>BO$3*temperature!$I173+BO$4*temperature!$I173^2+BO$5*temperature!$I173^6</f>
        <v>1.8724791940302146</v>
      </c>
      <c r="BP63" s="8">
        <f>BP$3*temperature!$I173+BP$4*temperature!$I173^2+BP$5*temperature!$I173^6</f>
        <v>0.6481988013301927</v>
      </c>
      <c r="BQ63" s="8">
        <f>BQ$3*temperature!$M173+BQ$4*temperature!$M173^2+BQ$5*temperature!$M173^6</f>
        <v>0</v>
      </c>
      <c r="BR63" s="8">
        <f>BR$3*temperature!$M173+BR$4*temperature!$M173^2+BR$5*temperature!$M173^6</f>
        <v>0</v>
      </c>
      <c r="BS63" s="8">
        <f>BS$3*temperature!$M173+BS$4*temperature!$M173^2+BS$5*temperature!$M173^6</f>
        <v>0</v>
      </c>
      <c r="BT63" s="14"/>
      <c r="BU63" s="14"/>
      <c r="BV63" s="14"/>
      <c r="BW63" s="14"/>
      <c r="BX63" s="14"/>
      <c r="BY63" s="14"/>
    </row>
    <row r="64" spans="1:77" x14ac:dyDescent="0.3">
      <c r="A64">
        <f t="shared" si="73"/>
        <v>2018</v>
      </c>
      <c r="B64" s="4">
        <f t="shared" si="74"/>
        <v>1106.6336833787307</v>
      </c>
      <c r="C64" s="4">
        <f t="shared" si="75"/>
        <v>2677.0576784812679</v>
      </c>
      <c r="D64" s="4">
        <f t="shared" si="76"/>
        <v>3550.3738351049601</v>
      </c>
      <c r="E64" s="11">
        <f t="shared" si="77"/>
        <v>2.7253156766450667E-3</v>
      </c>
      <c r="F64" s="11">
        <f t="shared" si="78"/>
        <v>5.3690546303434171E-3</v>
      </c>
      <c r="G64" s="11">
        <f t="shared" si="79"/>
        <v>1.0960734039092139E-2</v>
      </c>
      <c r="H64" s="4">
        <f t="shared" si="80"/>
        <v>46971.054816725249</v>
      </c>
      <c r="I64" s="4">
        <f t="shared" si="81"/>
        <v>11119.44743732399</v>
      </c>
      <c r="J64" s="4">
        <f t="shared" si="82"/>
        <v>4293.4141451758005</v>
      </c>
      <c r="K64" s="4">
        <f t="shared" si="83"/>
        <v>42444.989269904618</v>
      </c>
      <c r="L64" s="4">
        <f t="shared" si="84"/>
        <v>4153.607718916317</v>
      </c>
      <c r="M64" s="4">
        <f t="shared" si="85"/>
        <v>1209.2850906921112</v>
      </c>
      <c r="N64" s="11">
        <f t="shared" si="86"/>
        <v>2.550146347294846E-2</v>
      </c>
      <c r="O64" s="11">
        <f t="shared" si="87"/>
        <v>3.1353981113076301E-2</v>
      </c>
      <c r="P64" s="11">
        <f t="shared" si="88"/>
        <v>2.8444301309229481E-2</v>
      </c>
      <c r="Q64" s="4">
        <f t="shared" si="89"/>
        <v>6060.7411704042825</v>
      </c>
      <c r="R64" s="4">
        <f t="shared" si="90"/>
        <v>6041.8956482865478</v>
      </c>
      <c r="S64" s="4">
        <f t="shared" si="91"/>
        <v>2608.983957996883</v>
      </c>
      <c r="T64" s="4">
        <f t="shared" si="92"/>
        <v>129.03140442667257</v>
      </c>
      <c r="U64" s="4">
        <f t="shared" si="93"/>
        <v>543.36293978116885</v>
      </c>
      <c r="V64" s="4">
        <f t="shared" si="94"/>
        <v>607.67116094039284</v>
      </c>
      <c r="W64" s="11">
        <f t="shared" si="95"/>
        <v>-1.0734613539272964E-2</v>
      </c>
      <c r="X64" s="11">
        <f t="shared" si="96"/>
        <v>-1.217998157191269E-2</v>
      </c>
      <c r="Y64" s="11">
        <f t="shared" si="97"/>
        <v>-9.7425357312937999E-3</v>
      </c>
      <c r="Z64" s="4">
        <f t="shared" si="119"/>
        <v>13351.09103288603</v>
      </c>
      <c r="AA64" s="4">
        <f t="shared" si="120"/>
        <v>17001.901888814915</v>
      </c>
      <c r="AB64" s="4">
        <f t="shared" si="121"/>
        <v>6431.231042622383</v>
      </c>
      <c r="AC64" s="12">
        <f t="shared" si="101"/>
        <v>2.2408980440404083</v>
      </c>
      <c r="AD64" s="12">
        <f t="shared" si="102"/>
        <v>2.8822747116601861</v>
      </c>
      <c r="AE64" s="12">
        <f t="shared" si="103"/>
        <v>2.5379665376279559</v>
      </c>
      <c r="AF64" s="11">
        <f t="shared" si="104"/>
        <v>-4.0504037456468023E-3</v>
      </c>
      <c r="AG64" s="11">
        <f t="shared" si="105"/>
        <v>2.9673830763510267E-4</v>
      </c>
      <c r="AH64" s="11">
        <f t="shared" si="106"/>
        <v>9.7937136394747881E-3</v>
      </c>
      <c r="AI64" s="1">
        <f t="shared" si="64"/>
        <v>70561.621296049532</v>
      </c>
      <c r="AJ64" s="1">
        <f t="shared" si="65"/>
        <v>15717.158573376659</v>
      </c>
      <c r="AK64" s="1">
        <f t="shared" si="66"/>
        <v>5936.3110058535731</v>
      </c>
      <c r="AL64" s="10">
        <f t="shared" si="107"/>
        <v>17.83682838654574</v>
      </c>
      <c r="AM64" s="10">
        <f t="shared" si="108"/>
        <v>2.8617081553982868</v>
      </c>
      <c r="AN64" s="10">
        <f t="shared" si="109"/>
        <v>1.0841120683656196</v>
      </c>
      <c r="AO64" s="7">
        <f t="shared" si="110"/>
        <v>1.9028029953718415E-2</v>
      </c>
      <c r="AP64" s="7">
        <f t="shared" si="111"/>
        <v>2.3970299164751695E-2</v>
      </c>
      <c r="AQ64" s="7">
        <f t="shared" si="112"/>
        <v>2.1744085777811235E-2</v>
      </c>
      <c r="AR64" s="1">
        <f t="shared" si="124"/>
        <v>46971.054816725249</v>
      </c>
      <c r="AS64" s="1">
        <f t="shared" si="122"/>
        <v>11119.44743732399</v>
      </c>
      <c r="AT64" s="1">
        <f t="shared" si="123"/>
        <v>4293.4141451758005</v>
      </c>
      <c r="AU64" s="1">
        <f t="shared" si="70"/>
        <v>9394.2109633450509</v>
      </c>
      <c r="AV64" s="1">
        <f t="shared" si="71"/>
        <v>2223.8894874647981</v>
      </c>
      <c r="AW64" s="1">
        <f t="shared" si="72"/>
        <v>858.68282903516013</v>
      </c>
      <c r="AX64">
        <v>0</v>
      </c>
      <c r="AY64">
        <v>0</v>
      </c>
      <c r="AZ64">
        <v>0</v>
      </c>
      <c r="BA64">
        <f t="shared" si="5"/>
        <v>0</v>
      </c>
      <c r="BB64">
        <f t="shared" si="23"/>
        <v>0</v>
      </c>
      <c r="BC64">
        <f t="shared" si="6"/>
        <v>0</v>
      </c>
      <c r="BD64">
        <f t="shared" si="7"/>
        <v>0</v>
      </c>
      <c r="BE64">
        <f t="shared" si="8"/>
        <v>0</v>
      </c>
      <c r="BF64">
        <f t="shared" si="9"/>
        <v>0</v>
      </c>
      <c r="BG64">
        <f t="shared" si="10"/>
        <v>0</v>
      </c>
      <c r="BH64">
        <f t="shared" si="24"/>
        <v>0</v>
      </c>
      <c r="BI64">
        <f t="shared" si="25"/>
        <v>0</v>
      </c>
      <c r="BJ64">
        <f t="shared" si="26"/>
        <v>0</v>
      </c>
      <c r="BK64" s="7">
        <f t="shared" si="27"/>
        <v>5.2757369853022346E-2</v>
      </c>
      <c r="BL64" s="13"/>
      <c r="BM64" s="13"/>
      <c r="BN64" s="8">
        <f>BN$3*temperature!$I174+BN$4*temperature!$I174^2+BN$5*temperature!$I174^6</f>
        <v>3.676660928584377</v>
      </c>
      <c r="BO64" s="8">
        <f>BO$3*temperature!$I174+BO$4*temperature!$I174^2+BO$5*temperature!$I174^6</f>
        <v>1.8689465052448884</v>
      </c>
      <c r="BP64" s="8">
        <f>BP$3*temperature!$I174+BP$4*temperature!$I174^2+BP$5*temperature!$I174^6</f>
        <v>0.62908374686280455</v>
      </c>
      <c r="BQ64" s="8">
        <f>BQ$3*temperature!$M174+BQ$4*temperature!$M174^2+BQ$5*temperature!$M174^6</f>
        <v>0</v>
      </c>
      <c r="BR64" s="8">
        <f>BR$3*temperature!$M174+BR$4*temperature!$M174^2+BR$5*temperature!$M174^6</f>
        <v>0</v>
      </c>
      <c r="BS64" s="8">
        <f>BS$3*temperature!$M174+BS$4*temperature!$M174^2+BS$5*temperature!$M174^6</f>
        <v>0</v>
      </c>
      <c r="BT64" s="14"/>
      <c r="BU64" s="14"/>
      <c r="BV64" s="14"/>
      <c r="BW64" s="14"/>
      <c r="BX64" s="14"/>
      <c r="BY64" s="14"/>
    </row>
    <row r="65" spans="1:77" x14ac:dyDescent="0.3">
      <c r="A65">
        <f t="shared" si="73"/>
        <v>2019</v>
      </c>
      <c r="B65" s="4">
        <f t="shared" si="74"/>
        <v>1109.4988131980654</v>
      </c>
      <c r="C65" s="4">
        <f t="shared" si="75"/>
        <v>2690.7122839593967</v>
      </c>
      <c r="D65" s="4">
        <f t="shared" si="76"/>
        <v>3587.3428032836</v>
      </c>
      <c r="E65" s="11">
        <f t="shared" si="77"/>
        <v>2.5890498928128132E-3</v>
      </c>
      <c r="F65" s="11">
        <f t="shared" si="78"/>
        <v>5.1006018988262458E-3</v>
      </c>
      <c r="G65" s="11">
        <f t="shared" si="79"/>
        <v>1.0412697337137532E-2</v>
      </c>
      <c r="H65" s="4">
        <f t="shared" si="80"/>
        <v>48278.108857106883</v>
      </c>
      <c r="I65" s="4">
        <f t="shared" si="81"/>
        <v>11522.662482569893</v>
      </c>
      <c r="J65" s="4">
        <f t="shared" si="82"/>
        <v>4460.2903111523538</v>
      </c>
      <c r="K65" s="4">
        <f t="shared" si="83"/>
        <v>43513.438935502832</v>
      </c>
      <c r="L65" s="4">
        <f t="shared" si="84"/>
        <v>4282.3837209433023</v>
      </c>
      <c r="M65" s="4">
        <f t="shared" si="85"/>
        <v>1243.3409784729017</v>
      </c>
      <c r="N65" s="11">
        <f t="shared" si="86"/>
        <v>2.5172574760333299E-2</v>
      </c>
      <c r="O65" s="11">
        <f t="shared" si="87"/>
        <v>3.1003409744380761E-2</v>
      </c>
      <c r="P65" s="11">
        <f t="shared" si="88"/>
        <v>2.8162000873837911E-2</v>
      </c>
      <c r="Q65" s="4">
        <f t="shared" si="89"/>
        <v>6162.522071163914</v>
      </c>
      <c r="R65" s="4">
        <f t="shared" si="90"/>
        <v>6184.7290450888486</v>
      </c>
      <c r="S65" s="4">
        <f t="shared" si="91"/>
        <v>2683.9837221196253</v>
      </c>
      <c r="T65" s="4">
        <f t="shared" si="92"/>
        <v>127.6463021657226</v>
      </c>
      <c r="U65" s="4">
        <f t="shared" si="93"/>
        <v>536.7447891877739</v>
      </c>
      <c r="V65" s="4">
        <f t="shared" si="94"/>
        <v>601.75090294205427</v>
      </c>
      <c r="W65" s="11">
        <f t="shared" si="95"/>
        <v>-1.0734613539272964E-2</v>
      </c>
      <c r="X65" s="11">
        <f t="shared" si="96"/>
        <v>-1.217998157191269E-2</v>
      </c>
      <c r="Y65" s="11">
        <f t="shared" si="97"/>
        <v>-9.7425357312937999E-3</v>
      </c>
      <c r="Z65" s="4">
        <f t="shared" si="119"/>
        <v>13526.492463432916</v>
      </c>
      <c r="AA65" s="4">
        <f t="shared" si="120"/>
        <v>17419.570558031879</v>
      </c>
      <c r="AB65" s="4">
        <f t="shared" si="121"/>
        <v>6686.3631944096333</v>
      </c>
      <c r="AC65" s="12">
        <f t="shared" si="101"/>
        <v>2.2318215022092143</v>
      </c>
      <c r="AD65" s="12">
        <f t="shared" si="102"/>
        <v>2.8831299929802636</v>
      </c>
      <c r="AE65" s="12">
        <f t="shared" si="103"/>
        <v>2.5628226551240534</v>
      </c>
      <c r="AF65" s="11">
        <f t="shared" si="104"/>
        <v>-4.0504037456468023E-3</v>
      </c>
      <c r="AG65" s="11">
        <f t="shared" si="105"/>
        <v>2.9673830763510267E-4</v>
      </c>
      <c r="AH65" s="11">
        <f t="shared" si="106"/>
        <v>9.7937136394747881E-3</v>
      </c>
      <c r="AI65" s="1">
        <f t="shared" si="64"/>
        <v>72899.670129789636</v>
      </c>
      <c r="AJ65" s="1">
        <f t="shared" si="65"/>
        <v>16369.332203503791</v>
      </c>
      <c r="AK65" s="1">
        <f t="shared" si="66"/>
        <v>6201.3627343033768</v>
      </c>
      <c r="AL65" s="10">
        <f t="shared" si="107"/>
        <v>18.17283409431608</v>
      </c>
      <c r="AM65" s="10">
        <f t="shared" si="108"/>
        <v>2.9296181959993226</v>
      </c>
      <c r="AN65" s="10">
        <f t="shared" si="109"/>
        <v>1.1074493639148488</v>
      </c>
      <c r="AO65" s="7">
        <f t="shared" si="110"/>
        <v>1.8837749654181231E-2</v>
      </c>
      <c r="AP65" s="7">
        <f t="shared" si="111"/>
        <v>2.373059617310418E-2</v>
      </c>
      <c r="AQ65" s="7">
        <f t="shared" si="112"/>
        <v>2.1526644920033124E-2</v>
      </c>
      <c r="AR65" s="1">
        <f t="shared" si="124"/>
        <v>48278.108857106883</v>
      </c>
      <c r="AS65" s="1">
        <f t="shared" si="122"/>
        <v>11522.662482569893</v>
      </c>
      <c r="AT65" s="1">
        <f t="shared" si="123"/>
        <v>4460.2903111523538</v>
      </c>
      <c r="AU65" s="1">
        <f t="shared" si="70"/>
        <v>9655.6217714213763</v>
      </c>
      <c r="AV65" s="1">
        <f t="shared" si="71"/>
        <v>2304.5324965139785</v>
      </c>
      <c r="AW65" s="1">
        <f t="shared" si="72"/>
        <v>892.0580622304708</v>
      </c>
      <c r="AX65">
        <v>0</v>
      </c>
      <c r="AY65">
        <v>0</v>
      </c>
      <c r="AZ65">
        <v>0</v>
      </c>
      <c r="BA65">
        <f t="shared" si="5"/>
        <v>0</v>
      </c>
      <c r="BB65">
        <f t="shared" si="23"/>
        <v>0</v>
      </c>
      <c r="BC65">
        <f t="shared" si="6"/>
        <v>0</v>
      </c>
      <c r="BD65">
        <f t="shared" si="7"/>
        <v>0</v>
      </c>
      <c r="BE65">
        <f t="shared" si="8"/>
        <v>0</v>
      </c>
      <c r="BF65">
        <f t="shared" si="9"/>
        <v>0</v>
      </c>
      <c r="BG65">
        <f t="shared" si="10"/>
        <v>0</v>
      </c>
      <c r="BH65">
        <f t="shared" si="24"/>
        <v>0</v>
      </c>
      <c r="BI65">
        <f t="shared" si="25"/>
        <v>0</v>
      </c>
      <c r="BJ65">
        <f t="shared" si="26"/>
        <v>0</v>
      </c>
      <c r="BK65" s="7">
        <f t="shared" si="27"/>
        <v>5.263196630865738E-2</v>
      </c>
      <c r="BL65" s="13"/>
      <c r="BM65" s="13"/>
      <c r="BN65" s="8">
        <f>BN$3*temperature!$I175+BN$4*temperature!$I175^2+BN$5*temperature!$I175^6</f>
        <v>3.6945762371499558</v>
      </c>
      <c r="BO65" s="8">
        <f>BO$3*temperature!$I175+BO$4*temperature!$I175^2+BO$5*temperature!$I175^6</f>
        <v>1.8633089353081607</v>
      </c>
      <c r="BP65" s="8">
        <f>BP$3*temperature!$I175+BP$4*temperature!$I175^2+BP$5*temperature!$I175^6</f>
        <v>0.60812113233280285</v>
      </c>
      <c r="BQ65" s="8">
        <f>BQ$3*temperature!$M175+BQ$4*temperature!$M175^2+BQ$5*temperature!$M175^6</f>
        <v>0</v>
      </c>
      <c r="BR65" s="8">
        <f>BR$3*temperature!$M175+BR$4*temperature!$M175^2+BR$5*temperature!$M175^6</f>
        <v>0</v>
      </c>
      <c r="BS65" s="8">
        <f>BS$3*temperature!$M175+BS$4*temperature!$M175^2+BS$5*temperature!$M175^6</f>
        <v>0</v>
      </c>
      <c r="BT65" s="14"/>
      <c r="BU65" s="14"/>
      <c r="BV65" s="14"/>
      <c r="BW65" s="14"/>
      <c r="BX65" s="14"/>
      <c r="BY65" s="14"/>
    </row>
    <row r="66" spans="1:77" x14ac:dyDescent="0.3">
      <c r="A66">
        <f t="shared" si="73"/>
        <v>2020</v>
      </c>
      <c r="B66" s="4">
        <f t="shared" si="74"/>
        <v>1112.2277335922824</v>
      </c>
      <c r="C66" s="4">
        <f t="shared" si="75"/>
        <v>2703.7503235349172</v>
      </c>
      <c r="D66" s="4">
        <f t="shared" si="76"/>
        <v>3622.8290223959934</v>
      </c>
      <c r="E66" s="11">
        <f t="shared" si="77"/>
        <v>2.4595973981721723E-3</v>
      </c>
      <c r="F66" s="11">
        <f t="shared" si="78"/>
        <v>4.8455718038849334E-3</v>
      </c>
      <c r="G66" s="11">
        <f t="shared" si="79"/>
        <v>9.8920624702806548E-3</v>
      </c>
      <c r="H66" s="4">
        <f t="shared" si="80"/>
        <v>49599.510331855636</v>
      </c>
      <c r="I66" s="4">
        <f t="shared" si="81"/>
        <v>11933.431564206601</v>
      </c>
      <c r="J66" s="4">
        <f t="shared" si="82"/>
        <v>4629.9712775275766</v>
      </c>
      <c r="K66" s="4">
        <f t="shared" si="83"/>
        <v>44594.743354995044</v>
      </c>
      <c r="L66" s="4">
        <f t="shared" si="84"/>
        <v>4413.6588575992037</v>
      </c>
      <c r="M66" s="4">
        <f t="shared" si="85"/>
        <v>1277.9988370705664</v>
      </c>
      <c r="N66" s="11">
        <f t="shared" si="86"/>
        <v>2.4849895709115444E-2</v>
      </c>
      <c r="O66" s="11">
        <f t="shared" si="87"/>
        <v>3.0654687951920501E-2</v>
      </c>
      <c r="P66" s="11">
        <f t="shared" si="88"/>
        <v>2.7874781896300327E-2</v>
      </c>
      <c r="Q66" s="4">
        <f t="shared" si="89"/>
        <v>6263.2311613678012</v>
      </c>
      <c r="R66" s="4">
        <f t="shared" si="90"/>
        <v>6327.1919034442553</v>
      </c>
      <c r="S66" s="4">
        <f t="shared" si="91"/>
        <v>2758.945821348625</v>
      </c>
      <c r="T66" s="4">
        <f t="shared" si="92"/>
        <v>126.2760684422563</v>
      </c>
      <c r="U66" s="4">
        <f t="shared" si="93"/>
        <v>530.20724754664661</v>
      </c>
      <c r="V66" s="4">
        <f t="shared" si="94"/>
        <v>595.88832326880299</v>
      </c>
      <c r="W66" s="11">
        <f t="shared" si="95"/>
        <v>-1.0734613539272964E-2</v>
      </c>
      <c r="X66" s="11">
        <f t="shared" si="96"/>
        <v>-1.217998157191269E-2</v>
      </c>
      <c r="Y66" s="11">
        <f t="shared" si="97"/>
        <v>-9.7425357312937999E-3</v>
      </c>
      <c r="Z66" s="4">
        <f t="shared" si="119"/>
        <v>13697.941433758104</v>
      </c>
      <c r="AA66" s="4">
        <f t="shared" si="120"/>
        <v>17836.669061225497</v>
      </c>
      <c r="AB66" s="4">
        <f t="shared" si="121"/>
        <v>6945.9410758669947</v>
      </c>
      <c r="AC66" s="12">
        <f t="shared" si="101"/>
        <v>2.2227817240370511</v>
      </c>
      <c r="AD66" s="12">
        <f t="shared" si="102"/>
        <v>2.8839855280950726</v>
      </c>
      <c r="AE66" s="12">
        <f t="shared" si="103"/>
        <v>2.587922206317097</v>
      </c>
      <c r="AF66" s="11">
        <f t="shared" si="104"/>
        <v>-4.0504037456468023E-3</v>
      </c>
      <c r="AG66" s="11">
        <f t="shared" si="105"/>
        <v>2.9673830763510267E-4</v>
      </c>
      <c r="AH66" s="11">
        <f t="shared" si="106"/>
        <v>9.7937136394747881E-3</v>
      </c>
      <c r="AI66" s="1">
        <f t="shared" si="64"/>
        <v>75265.324888232048</v>
      </c>
      <c r="AJ66" s="1">
        <f t="shared" si="65"/>
        <v>17036.93147966739</v>
      </c>
      <c r="AK66" s="1">
        <f t="shared" si="66"/>
        <v>6473.2845231035099</v>
      </c>
      <c r="AL66" s="10">
        <f t="shared" si="107"/>
        <v>18.511746040500022</v>
      </c>
      <c r="AM66" s="10">
        <f t="shared" si="108"/>
        <v>2.9984445664864543</v>
      </c>
      <c r="AN66" s="10">
        <f t="shared" si="109"/>
        <v>1.1310506364465212</v>
      </c>
      <c r="AO66" s="7">
        <f t="shared" si="110"/>
        <v>1.864937215763942E-2</v>
      </c>
      <c r="AP66" s="7">
        <f t="shared" si="111"/>
        <v>2.3493290211373138E-2</v>
      </c>
      <c r="AQ66" s="7">
        <f t="shared" si="112"/>
        <v>2.1311378470832792E-2</v>
      </c>
      <c r="AR66" s="1">
        <f t="shared" si="124"/>
        <v>49599.510331855636</v>
      </c>
      <c r="AS66" s="1">
        <f t="shared" si="122"/>
        <v>11933.431564206601</v>
      </c>
      <c r="AT66" s="1">
        <f t="shared" si="123"/>
        <v>4629.9712775275766</v>
      </c>
      <c r="AU66" s="1">
        <f t="shared" si="70"/>
        <v>9919.9020663711271</v>
      </c>
      <c r="AV66" s="1">
        <f t="shared" si="71"/>
        <v>2386.6863128413202</v>
      </c>
      <c r="AW66" s="1">
        <f t="shared" si="72"/>
        <v>925.99425550551541</v>
      </c>
      <c r="AX66">
        <v>0</v>
      </c>
      <c r="AY66">
        <v>0</v>
      </c>
      <c r="AZ66">
        <v>0</v>
      </c>
      <c r="BA66">
        <f t="shared" si="5"/>
        <v>0</v>
      </c>
      <c r="BB66">
        <f t="shared" si="23"/>
        <v>0</v>
      </c>
      <c r="BC66">
        <f t="shared" si="6"/>
        <v>0</v>
      </c>
      <c r="BD66">
        <f t="shared" si="7"/>
        <v>0</v>
      </c>
      <c r="BE66">
        <f t="shared" si="8"/>
        <v>0</v>
      </c>
      <c r="BF66">
        <f t="shared" si="9"/>
        <v>0</v>
      </c>
      <c r="BG66">
        <f t="shared" si="10"/>
        <v>0</v>
      </c>
      <c r="BH66">
        <f t="shared" si="24"/>
        <v>0</v>
      </c>
      <c r="BI66">
        <f t="shared" si="25"/>
        <v>0</v>
      </c>
      <c r="BJ66">
        <f t="shared" si="26"/>
        <v>0</v>
      </c>
      <c r="BK66" s="7">
        <f t="shared" si="27"/>
        <v>5.2501820041389563E-2</v>
      </c>
      <c r="BL66" s="13"/>
      <c r="BM66" s="13"/>
      <c r="BN66" s="8">
        <f>BN$3*temperature!$I176+BN$4*temperature!$I176^2+BN$5*temperature!$I176^6</f>
        <v>3.7099409802563934</v>
      </c>
      <c r="BO66" s="8">
        <f>BO$3*temperature!$I176+BO$4*temperature!$I176^2+BO$5*temperature!$I176^6</f>
        <v>1.8554584403424905</v>
      </c>
      <c r="BP66" s="8">
        <f>BP$3*temperature!$I176+BP$4*temperature!$I176^2+BP$5*temperature!$I176^6</f>
        <v>0.5852287108301728</v>
      </c>
      <c r="BQ66" s="8">
        <f>BQ$3*temperature!$M176+BQ$4*temperature!$M176^2+BQ$5*temperature!$M176^6</f>
        <v>0</v>
      </c>
      <c r="BR66" s="8">
        <f>BR$3*temperature!$M176+BR$4*temperature!$M176^2+BR$5*temperature!$M176^6</f>
        <v>0</v>
      </c>
      <c r="BS66" s="8">
        <f>BS$3*temperature!$M176+BS$4*temperature!$M176^2+BS$5*temperature!$M176^6</f>
        <v>0</v>
      </c>
      <c r="BT66" s="14"/>
      <c r="BU66" s="14"/>
      <c r="BV66" s="14"/>
      <c r="BW66" s="14"/>
      <c r="BX66" s="14"/>
      <c r="BY66" s="14"/>
    </row>
    <row r="67" spans="1:77" x14ac:dyDescent="0.3">
      <c r="A67">
        <f t="shared" si="73"/>
        <v>2021</v>
      </c>
      <c r="B67" s="4">
        <f t="shared" si="74"/>
        <v>1114.8265844100149</v>
      </c>
      <c r="C67" s="4">
        <f t="shared" si="75"/>
        <v>2716.19647905076</v>
      </c>
      <c r="D67" s="4">
        <f t="shared" si="76"/>
        <v>3656.8744108542464</v>
      </c>
      <c r="E67" s="11">
        <f t="shared" si="77"/>
        <v>2.3366175282635636E-3</v>
      </c>
      <c r="F67" s="11">
        <f t="shared" si="78"/>
        <v>4.6032932136906863E-3</v>
      </c>
      <c r="G67" s="11">
        <f t="shared" si="79"/>
        <v>9.397459346766621E-3</v>
      </c>
      <c r="H67" s="4">
        <f t="shared" si="80"/>
        <v>50935.062706013006</v>
      </c>
      <c r="I67" s="4">
        <f t="shared" si="81"/>
        <v>12351.706177779852</v>
      </c>
      <c r="J67" s="4">
        <f t="shared" si="82"/>
        <v>4802.3927912584368</v>
      </c>
      <c r="K67" s="4">
        <f t="shared" si="83"/>
        <v>45688.776549016999</v>
      </c>
      <c r="L67" s="4">
        <f t="shared" si="84"/>
        <v>4547.4273577206213</v>
      </c>
      <c r="M67" s="4">
        <f t="shared" si="85"/>
        <v>1313.2506757694741</v>
      </c>
      <c r="N67" s="11">
        <f t="shared" si="86"/>
        <v>2.4532783725492946E-2</v>
      </c>
      <c r="O67" s="11">
        <f t="shared" si="87"/>
        <v>3.0307847624222672E-2</v>
      </c>
      <c r="P67" s="11">
        <f t="shared" si="88"/>
        <v>2.7583623455958772E-2</v>
      </c>
      <c r="Q67" s="4">
        <f t="shared" si="89"/>
        <v>6362.8357239938623</v>
      </c>
      <c r="R67" s="4">
        <f t="shared" si="90"/>
        <v>6469.1978725458384</v>
      </c>
      <c r="S67" s="4">
        <f t="shared" si="91"/>
        <v>2833.809673049112</v>
      </c>
      <c r="T67" s="4">
        <f t="shared" si="92"/>
        <v>124.9205436482699</v>
      </c>
      <c r="U67" s="4">
        <f t="shared" si="93"/>
        <v>523.74933304223396</v>
      </c>
      <c r="V67" s="4">
        <f t="shared" si="94"/>
        <v>590.08285998749591</v>
      </c>
      <c r="W67" s="11">
        <f t="shared" si="95"/>
        <v>-1.0734613539272964E-2</v>
      </c>
      <c r="X67" s="11">
        <f t="shared" si="96"/>
        <v>-1.217998157191269E-2</v>
      </c>
      <c r="Y67" s="11">
        <f t="shared" si="97"/>
        <v>-9.7425357312937999E-3</v>
      </c>
      <c r="Z67" s="4">
        <f t="shared" si="119"/>
        <v>13865.406865219693</v>
      </c>
      <c r="AA67" s="4">
        <f t="shared" si="120"/>
        <v>18252.944624149557</v>
      </c>
      <c r="AB67" s="4">
        <f t="shared" si="121"/>
        <v>7209.8636570142917</v>
      </c>
      <c r="AC67" s="12">
        <f t="shared" si="101"/>
        <v>2.2137785606162561</v>
      </c>
      <c r="AD67" s="12">
        <f t="shared" si="102"/>
        <v>2.8848413170799239</v>
      </c>
      <c r="AE67" s="12">
        <f t="shared" si="103"/>
        <v>2.6132675753270043</v>
      </c>
      <c r="AF67" s="11">
        <f t="shared" si="104"/>
        <v>-4.0504037456468023E-3</v>
      </c>
      <c r="AG67" s="11">
        <f t="shared" si="105"/>
        <v>2.9673830763510267E-4</v>
      </c>
      <c r="AH67" s="11">
        <f t="shared" si="106"/>
        <v>9.7937136394747881E-3</v>
      </c>
      <c r="AI67" s="1">
        <f t="shared" si="64"/>
        <v>77658.694465779976</v>
      </c>
      <c r="AJ67" s="1">
        <f t="shared" si="65"/>
        <v>17719.92464454197</v>
      </c>
      <c r="AK67" s="1">
        <f t="shared" si="66"/>
        <v>6751.9503262986746</v>
      </c>
      <c r="AL67" s="10">
        <f t="shared" si="107"/>
        <v>18.853526157285042</v>
      </c>
      <c r="AM67" s="10">
        <f t="shared" si="108"/>
        <v>3.0681834615858041</v>
      </c>
      <c r="AN67" s="10">
        <f t="shared" si="109"/>
        <v>1.1549138421476792</v>
      </c>
      <c r="AO67" s="7">
        <f t="shared" si="110"/>
        <v>1.8462878436063025E-2</v>
      </c>
      <c r="AP67" s="7">
        <f t="shared" si="111"/>
        <v>2.3258357309259407E-2</v>
      </c>
      <c r="AQ67" s="7">
        <f t="shared" si="112"/>
        <v>2.1098264686124465E-2</v>
      </c>
      <c r="AR67" s="1">
        <f t="shared" si="124"/>
        <v>50935.062706013006</v>
      </c>
      <c r="AS67" s="1">
        <f t="shared" si="122"/>
        <v>12351.706177779852</v>
      </c>
      <c r="AT67" s="1">
        <f t="shared" si="123"/>
        <v>4802.3927912584368</v>
      </c>
      <c r="AU67" s="1">
        <f t="shared" si="70"/>
        <v>10187.012541202603</v>
      </c>
      <c r="AV67" s="1">
        <f t="shared" si="71"/>
        <v>2470.3412355559703</v>
      </c>
      <c r="AW67" s="1">
        <f t="shared" si="72"/>
        <v>960.47855825168745</v>
      </c>
      <c r="AX67">
        <v>0</v>
      </c>
      <c r="AY67">
        <v>0</v>
      </c>
      <c r="AZ67">
        <v>0</v>
      </c>
      <c r="BA67">
        <f t="shared" si="5"/>
        <v>0</v>
      </c>
      <c r="BB67">
        <f t="shared" si="23"/>
        <v>0</v>
      </c>
      <c r="BC67">
        <f t="shared" si="6"/>
        <v>0</v>
      </c>
      <c r="BD67">
        <f t="shared" si="7"/>
        <v>0</v>
      </c>
      <c r="BE67">
        <f t="shared" si="8"/>
        <v>0</v>
      </c>
      <c r="BF67">
        <f t="shared" si="9"/>
        <v>0</v>
      </c>
      <c r="BG67">
        <f t="shared" si="10"/>
        <v>0</v>
      </c>
      <c r="BH67">
        <f t="shared" si="24"/>
        <v>0</v>
      </c>
      <c r="BI67">
        <f t="shared" si="25"/>
        <v>0</v>
      </c>
      <c r="BJ67">
        <f t="shared" si="26"/>
        <v>0</v>
      </c>
      <c r="BK67" s="7">
        <f t="shared" si="27"/>
        <v>5.2366885923273071E-2</v>
      </c>
      <c r="BL67" s="13"/>
      <c r="BM67" s="13"/>
      <c r="BN67" s="8">
        <f>BN$3*temperature!$I177+BN$4*temperature!$I177^2+BN$5*temperature!$I177^6</f>
        <v>3.7226080832184842</v>
      </c>
      <c r="BO67" s="8">
        <f>BO$3*temperature!$I177+BO$4*temperature!$I177^2+BO$5*temperature!$I177^6</f>
        <v>1.8452842018654789</v>
      </c>
      <c r="BP67" s="8">
        <f>BP$3*temperature!$I177+BP$4*temperature!$I177^2+BP$5*temperature!$I177^6</f>
        <v>0.56032255888205307</v>
      </c>
      <c r="BQ67" s="8">
        <f>BQ$3*temperature!$M177+BQ$4*temperature!$M177^2+BQ$5*temperature!$M177^6</f>
        <v>0</v>
      </c>
      <c r="BR67" s="8">
        <f>BR$3*temperature!$M177+BR$4*temperature!$M177^2+BR$5*temperature!$M177^6</f>
        <v>0</v>
      </c>
      <c r="BS67" s="8">
        <f>BS$3*temperature!$M177+BS$4*temperature!$M177^2+BS$5*temperature!$M177^6</f>
        <v>0</v>
      </c>
      <c r="BT67" s="14"/>
      <c r="BU67" s="14"/>
      <c r="BV67" s="14"/>
      <c r="BW67" s="14"/>
      <c r="BX67" s="14"/>
      <c r="BY67" s="14"/>
    </row>
    <row r="68" spans="1:77" x14ac:dyDescent="0.3">
      <c r="A68">
        <f t="shared" si="73"/>
        <v>2022</v>
      </c>
      <c r="B68" s="4">
        <f t="shared" si="74"/>
        <v>1117.3012615812161</v>
      </c>
      <c r="C68" s="4">
        <f t="shared" si="75"/>
        <v>2728.0747554288719</v>
      </c>
      <c r="D68" s="4">
        <f t="shared" si="76"/>
        <v>3689.5214730358684</v>
      </c>
      <c r="E68" s="11">
        <f t="shared" si="77"/>
        <v>2.2197866518503854E-3</v>
      </c>
      <c r="F68" s="11">
        <f t="shared" si="78"/>
        <v>4.3731285530061517E-3</v>
      </c>
      <c r="G68" s="11">
        <f t="shared" si="79"/>
        <v>8.9275863794282904E-3</v>
      </c>
      <c r="H68" s="4">
        <f t="shared" si="80"/>
        <v>52284.547253249075</v>
      </c>
      <c r="I68" s="4">
        <f t="shared" si="81"/>
        <v>12777.433252501556</v>
      </c>
      <c r="J68" s="4">
        <f t="shared" si="82"/>
        <v>4977.4908264532887</v>
      </c>
      <c r="K68" s="4">
        <f t="shared" si="83"/>
        <v>46795.389078193162</v>
      </c>
      <c r="L68" s="4">
        <f t="shared" si="84"/>
        <v>4683.6814962912767</v>
      </c>
      <c r="M68" s="4">
        <f t="shared" si="85"/>
        <v>1349.0884557334298</v>
      </c>
      <c r="N68" s="11">
        <f t="shared" si="86"/>
        <v>2.4220664521164004E-2</v>
      </c>
      <c r="O68" s="11">
        <f t="shared" si="87"/>
        <v>2.9962906024067149E-2</v>
      </c>
      <c r="P68" s="11">
        <f t="shared" si="88"/>
        <v>2.7289367235967532E-2</v>
      </c>
      <c r="Q68" s="4">
        <f t="shared" si="89"/>
        <v>6461.301861402314</v>
      </c>
      <c r="R68" s="4">
        <f t="shared" si="90"/>
        <v>6610.6616105994945</v>
      </c>
      <c r="S68" s="4">
        <f t="shared" si="91"/>
        <v>2908.5169087589802</v>
      </c>
      <c r="T68" s="4">
        <f t="shared" si="92"/>
        <v>123.57956988908984</v>
      </c>
      <c r="U68" s="4">
        <f t="shared" si="93"/>
        <v>517.37007581747798</v>
      </c>
      <c r="V68" s="4">
        <f t="shared" si="94"/>
        <v>584.3339566396437</v>
      </c>
      <c r="W68" s="11">
        <f t="shared" si="95"/>
        <v>-1.0734613539272964E-2</v>
      </c>
      <c r="X68" s="11">
        <f t="shared" si="96"/>
        <v>-1.217998157191269E-2</v>
      </c>
      <c r="Y68" s="11">
        <f t="shared" si="97"/>
        <v>-9.7425357312937999E-3</v>
      </c>
      <c r="Z68" s="4">
        <f t="shared" si="119"/>
        <v>14028.855690668732</v>
      </c>
      <c r="AA68" s="4">
        <f t="shared" si="120"/>
        <v>18668.147222188807</v>
      </c>
      <c r="AB68" s="4">
        <f t="shared" si="121"/>
        <v>7478.0303083115823</v>
      </c>
      <c r="AC68" s="12">
        <f t="shared" si="101"/>
        <v>2.2048118636423033</v>
      </c>
      <c r="AD68" s="12">
        <f t="shared" si="102"/>
        <v>2.8856973600101501</v>
      </c>
      <c r="AE68" s="12">
        <f t="shared" si="103"/>
        <v>2.6388611696230817</v>
      </c>
      <c r="AF68" s="11">
        <f t="shared" si="104"/>
        <v>-4.0504037456468023E-3</v>
      </c>
      <c r="AG68" s="11">
        <f t="shared" si="105"/>
        <v>2.9673830763510267E-4</v>
      </c>
      <c r="AH68" s="11">
        <f t="shared" si="106"/>
        <v>9.7937136394747881E-3</v>
      </c>
      <c r="AI68" s="1">
        <f t="shared" si="64"/>
        <v>80079.837560404587</v>
      </c>
      <c r="AJ68" s="1">
        <f t="shared" si="65"/>
        <v>18418.273415643744</v>
      </c>
      <c r="AK68" s="1">
        <f t="shared" si="66"/>
        <v>7037.233851920495</v>
      </c>
      <c r="AL68" s="10">
        <f t="shared" si="107"/>
        <v>19.198135615202801</v>
      </c>
      <c r="AM68" s="10">
        <f t="shared" si="108"/>
        <v>3.1388307597533278</v>
      </c>
      <c r="AN68" s="10">
        <f t="shared" si="109"/>
        <v>1.1790368532996669</v>
      </c>
      <c r="AO68" s="7">
        <f t="shared" si="110"/>
        <v>1.8278249651702393E-2</v>
      </c>
      <c r="AP68" s="7">
        <f t="shared" si="111"/>
        <v>2.3025773736166811E-2</v>
      </c>
      <c r="AQ68" s="7">
        <f t="shared" si="112"/>
        <v>2.0887282039263221E-2</v>
      </c>
      <c r="AR68" s="1">
        <f t="shared" si="124"/>
        <v>52284.547253249075</v>
      </c>
      <c r="AS68" s="1">
        <f t="shared" si="122"/>
        <v>12777.433252501556</v>
      </c>
      <c r="AT68" s="1">
        <f t="shared" si="123"/>
        <v>4977.4908264532887</v>
      </c>
      <c r="AU68" s="1">
        <f t="shared" si="70"/>
        <v>10456.909450649815</v>
      </c>
      <c r="AV68" s="1">
        <f t="shared" si="71"/>
        <v>2555.4866505003115</v>
      </c>
      <c r="AW68" s="1">
        <f t="shared" si="72"/>
        <v>995.49816529065777</v>
      </c>
      <c r="AX68">
        <v>0</v>
      </c>
      <c r="AY68">
        <v>0</v>
      </c>
      <c r="AZ68">
        <v>0</v>
      </c>
      <c r="BA68">
        <f t="shared" si="5"/>
        <v>0</v>
      </c>
      <c r="BB68">
        <f t="shared" si="23"/>
        <v>0</v>
      </c>
      <c r="BC68">
        <f t="shared" si="6"/>
        <v>0</v>
      </c>
      <c r="BD68">
        <f t="shared" si="7"/>
        <v>0</v>
      </c>
      <c r="BE68">
        <f t="shared" si="8"/>
        <v>0</v>
      </c>
      <c r="BF68">
        <f t="shared" si="9"/>
        <v>0</v>
      </c>
      <c r="BG68">
        <f t="shared" si="10"/>
        <v>0</v>
      </c>
      <c r="BH68">
        <f t="shared" si="24"/>
        <v>0</v>
      </c>
      <c r="BI68">
        <f t="shared" si="25"/>
        <v>0</v>
      </c>
      <c r="BJ68">
        <f t="shared" si="26"/>
        <v>0</v>
      </c>
      <c r="BK68" s="7">
        <f t="shared" si="27"/>
        <v>5.2227154234986334E-2</v>
      </c>
      <c r="BL68" s="13"/>
      <c r="BM68" s="13"/>
      <c r="BN68" s="8">
        <f>BN$3*temperature!$I178+BN$4*temperature!$I178^2+BN$5*temperature!$I178^6</f>
        <v>3.7324263692919417</v>
      </c>
      <c r="BO68" s="8">
        <f>BO$3*temperature!$I178+BO$4*temperature!$I178^2+BO$5*temperature!$I178^6</f>
        <v>1.8326728793914402</v>
      </c>
      <c r="BP68" s="8">
        <f>BP$3*temperature!$I178+BP$4*temperature!$I178^2+BP$5*temperature!$I178^6</f>
        <v>0.5333173392971049</v>
      </c>
      <c r="BQ68" s="8">
        <f>BQ$3*temperature!$M178+BQ$4*temperature!$M178^2+BQ$5*temperature!$M178^6</f>
        <v>0</v>
      </c>
      <c r="BR68" s="8">
        <f>BR$3*temperature!$M178+BR$4*temperature!$M178^2+BR$5*temperature!$M178^6</f>
        <v>0</v>
      </c>
      <c r="BS68" s="8">
        <f>BS$3*temperature!$M178+BS$4*temperature!$M178^2+BS$5*temperature!$M178^6</f>
        <v>0</v>
      </c>
      <c r="BT68" s="14"/>
      <c r="BU68" s="14"/>
      <c r="BV68" s="14"/>
      <c r="BW68" s="14"/>
      <c r="BX68" s="14"/>
      <c r="BY68" s="14"/>
    </row>
    <row r="69" spans="1:77" x14ac:dyDescent="0.3">
      <c r="A69">
        <f t="shared" si="73"/>
        <v>2023</v>
      </c>
      <c r="B69" s="4">
        <f t="shared" si="74"/>
        <v>1119.657423486442</v>
      </c>
      <c r="C69" s="4">
        <f t="shared" si="75"/>
        <v>2739.4084659561881</v>
      </c>
      <c r="D69" s="4">
        <f t="shared" si="76"/>
        <v>3720.813068602688</v>
      </c>
      <c r="E69" s="11">
        <f t="shared" si="77"/>
        <v>2.1087973192578662E-3</v>
      </c>
      <c r="F69" s="11">
        <f t="shared" si="78"/>
        <v>4.154472125355844E-3</v>
      </c>
      <c r="G69" s="11">
        <f t="shared" si="79"/>
        <v>8.4812070604568749E-3</v>
      </c>
      <c r="H69" s="4">
        <f t="shared" si="80"/>
        <v>53647.723036982788</v>
      </c>
      <c r="I69" s="4">
        <f t="shared" si="81"/>
        <v>13210.554965117079</v>
      </c>
      <c r="J69" s="4">
        <f t="shared" si="82"/>
        <v>5155.2015546601533</v>
      </c>
      <c r="K69" s="4">
        <f t="shared" si="83"/>
        <v>47914.408382103145</v>
      </c>
      <c r="L69" s="4">
        <f t="shared" si="84"/>
        <v>4822.4115276310013</v>
      </c>
      <c r="M69" s="4">
        <f t="shared" si="85"/>
        <v>1385.5040443072123</v>
      </c>
      <c r="N69" s="11">
        <f t="shared" si="86"/>
        <v>2.3913024893118084E-2</v>
      </c>
      <c r="O69" s="11">
        <f t="shared" si="87"/>
        <v>2.9619868782618131E-2</v>
      </c>
      <c r="P69" s="11">
        <f t="shared" si="88"/>
        <v>2.6992736035225562E-2</v>
      </c>
      <c r="Q69" s="4">
        <f t="shared" si="89"/>
        <v>6558.5945997320532</v>
      </c>
      <c r="R69" s="4">
        <f t="shared" si="90"/>
        <v>6751.4987457098523</v>
      </c>
      <c r="S69" s="4">
        <f t="shared" si="91"/>
        <v>2983.0113033821599</v>
      </c>
      <c r="T69" s="4">
        <f t="shared" si="92"/>
        <v>122.25299096498088</v>
      </c>
      <c r="U69" s="4">
        <f t="shared" si="93"/>
        <v>511.06851782816204</v>
      </c>
      <c r="V69" s="4">
        <f t="shared" si="94"/>
        <v>578.64106218807365</v>
      </c>
      <c r="W69" s="11">
        <f t="shared" si="95"/>
        <v>-1.0734613539272964E-2</v>
      </c>
      <c r="X69" s="11">
        <f t="shared" si="96"/>
        <v>-1.217998157191269E-2</v>
      </c>
      <c r="Y69" s="11">
        <f t="shared" si="97"/>
        <v>-9.7425357312937999E-3</v>
      </c>
      <c r="Z69" s="4">
        <f t="shared" si="119"/>
        <v>14188.253129107299</v>
      </c>
      <c r="AA69" s="4">
        <f t="shared" si="120"/>
        <v>19082.029447008368</v>
      </c>
      <c r="AB69" s="4">
        <f t="shared" si="121"/>
        <v>7750.3407716666816</v>
      </c>
      <c r="AC69" s="12">
        <f t="shared" si="101"/>
        <v>2.19588148541136</v>
      </c>
      <c r="AD69" s="12">
        <f t="shared" si="102"/>
        <v>2.8865536569611066</v>
      </c>
      <c r="AE69" s="12">
        <f t="shared" si="103"/>
        <v>2.6647054202526999</v>
      </c>
      <c r="AF69" s="11">
        <f t="shared" si="104"/>
        <v>-4.0504037456468023E-3</v>
      </c>
      <c r="AG69" s="11">
        <f t="shared" si="105"/>
        <v>2.9673830763510267E-4</v>
      </c>
      <c r="AH69" s="11">
        <f t="shared" si="106"/>
        <v>9.7937136394747881E-3</v>
      </c>
      <c r="AI69" s="1">
        <f t="shared" si="64"/>
        <v>82528.763255013939</v>
      </c>
      <c r="AJ69" s="1">
        <f t="shared" si="65"/>
        <v>19131.932724579681</v>
      </c>
      <c r="AK69" s="1">
        <f t="shared" si="66"/>
        <v>7329.008632019104</v>
      </c>
      <c r="AL69" s="10">
        <f t="shared" si="107"/>
        <v>19.545534847668499</v>
      </c>
      <c r="AM69" s="10">
        <f t="shared" si="108"/>
        <v>3.2103820265548264</v>
      </c>
      <c r="AN69" s="10">
        <f t="shared" si="109"/>
        <v>1.2034174598363268</v>
      </c>
      <c r="AO69" s="7">
        <f t="shared" si="110"/>
        <v>1.8095467155185369E-2</v>
      </c>
      <c r="AP69" s="7">
        <f t="shared" si="111"/>
        <v>2.2795515998805142E-2</v>
      </c>
      <c r="AQ69" s="7">
        <f t="shared" si="112"/>
        <v>2.067840921887059E-2</v>
      </c>
      <c r="AR69" s="1">
        <f t="shared" si="124"/>
        <v>53647.723036982788</v>
      </c>
      <c r="AS69" s="1">
        <f t="shared" si="122"/>
        <v>13210.554965117079</v>
      </c>
      <c r="AT69" s="1">
        <f t="shared" si="123"/>
        <v>5155.2015546601533</v>
      </c>
      <c r="AU69" s="1">
        <f t="shared" si="70"/>
        <v>10729.544607396558</v>
      </c>
      <c r="AV69" s="1">
        <f t="shared" si="71"/>
        <v>2642.1109930234161</v>
      </c>
      <c r="AW69" s="1">
        <f t="shared" si="72"/>
        <v>1031.0403109320307</v>
      </c>
      <c r="AX69">
        <v>0</v>
      </c>
      <c r="AY69">
        <v>0</v>
      </c>
      <c r="AZ69">
        <v>0</v>
      </c>
      <c r="BA69">
        <f t="shared" si="5"/>
        <v>0</v>
      </c>
      <c r="BB69">
        <f t="shared" si="23"/>
        <v>0</v>
      </c>
      <c r="BC69">
        <f t="shared" si="6"/>
        <v>0</v>
      </c>
      <c r="BD69">
        <f t="shared" si="7"/>
        <v>0</v>
      </c>
      <c r="BE69">
        <f t="shared" si="8"/>
        <v>0</v>
      </c>
      <c r="BF69">
        <f t="shared" si="9"/>
        <v>0</v>
      </c>
      <c r="BG69">
        <f t="shared" si="10"/>
        <v>0</v>
      </c>
      <c r="BH69">
        <f t="shared" si="24"/>
        <v>0</v>
      </c>
      <c r="BI69">
        <f t="shared" si="25"/>
        <v>0</v>
      </c>
      <c r="BJ69">
        <f t="shared" si="26"/>
        <v>0</v>
      </c>
      <c r="BK69" s="7">
        <f t="shared" si="27"/>
        <v>5.2082645349106088E-2</v>
      </c>
      <c r="BL69" s="13"/>
      <c r="BM69" s="13"/>
      <c r="BN69" s="8">
        <f>BN$3*temperature!$I179+BN$4*temperature!$I179^2+BN$5*temperature!$I179^6</f>
        <v>3.7392408947363922</v>
      </c>
      <c r="BO69" s="8">
        <f>BO$3*temperature!$I179+BO$4*temperature!$I179^2+BO$5*temperature!$I179^6</f>
        <v>1.8175088987057681</v>
      </c>
      <c r="BP69" s="8">
        <f>BP$3*temperature!$I179+BP$4*temperature!$I179^2+BP$5*temperature!$I179^6</f>
        <v>0.50412655071501389</v>
      </c>
      <c r="BQ69" s="8">
        <f>BQ$3*temperature!$M179+BQ$4*temperature!$M179^2+BQ$5*temperature!$M179^6</f>
        <v>0</v>
      </c>
      <c r="BR69" s="8">
        <f>BR$3*temperature!$M179+BR$4*temperature!$M179^2+BR$5*temperature!$M179^6</f>
        <v>0</v>
      </c>
      <c r="BS69" s="8">
        <f>BS$3*temperature!$M179+BS$4*temperature!$M179^2+BS$5*temperature!$M179^6</f>
        <v>0</v>
      </c>
      <c r="BT69" s="14"/>
      <c r="BU69" s="14"/>
      <c r="BV69" s="14"/>
      <c r="BW69" s="14"/>
      <c r="BX69" s="14"/>
      <c r="BY69" s="14"/>
    </row>
    <row r="70" spans="1:77" x14ac:dyDescent="0.3">
      <c r="A70">
        <f t="shared" si="73"/>
        <v>2024</v>
      </c>
      <c r="B70" s="4">
        <f t="shared" si="74"/>
        <v>1121.9004975309206</v>
      </c>
      <c r="C70" s="4">
        <f t="shared" si="75"/>
        <v>2750.2202222623778</v>
      </c>
      <c r="D70" s="4">
        <f t="shared" si="76"/>
        <v>3750.7922053673574</v>
      </c>
      <c r="E70" s="11">
        <f t="shared" si="77"/>
        <v>2.0033574532949726E-3</v>
      </c>
      <c r="F70" s="11">
        <f t="shared" si="78"/>
        <v>3.946748519088052E-3</v>
      </c>
      <c r="G70" s="11">
        <f t="shared" si="79"/>
        <v>8.0571467074340309E-3</v>
      </c>
      <c r="H70" s="4">
        <f t="shared" si="80"/>
        <v>55024.326915280384</v>
      </c>
      <c r="I70" s="4">
        <f t="shared" si="81"/>
        <v>13651.008561610453</v>
      </c>
      <c r="J70" s="4">
        <f t="shared" si="82"/>
        <v>5335.4613062924127</v>
      </c>
      <c r="K70" s="4">
        <f t="shared" si="83"/>
        <v>49045.639106478659</v>
      </c>
      <c r="L70" s="4">
        <f t="shared" si="84"/>
        <v>4963.6056236910745</v>
      </c>
      <c r="M70" s="4">
        <f t="shared" si="85"/>
        <v>1422.4891740623234</v>
      </c>
      <c r="N70" s="11">
        <f t="shared" si="86"/>
        <v>2.3609406075815187E-2</v>
      </c>
      <c r="O70" s="11">
        <f t="shared" si="87"/>
        <v>2.9278732279705455E-2</v>
      </c>
      <c r="P70" s="11">
        <f t="shared" si="88"/>
        <v>2.6694349906141612E-2</v>
      </c>
      <c r="Q70" s="4">
        <f t="shared" si="89"/>
        <v>6654.6779924160819</v>
      </c>
      <c r="R70" s="4">
        <f t="shared" si="90"/>
        <v>6891.6258443296701</v>
      </c>
      <c r="S70" s="4">
        <f t="shared" si="91"/>
        <v>3057.2387013740795</v>
      </c>
      <c r="T70" s="4">
        <f t="shared" si="92"/>
        <v>120.94065235295159</v>
      </c>
      <c r="U70" s="4">
        <f t="shared" si="93"/>
        <v>504.84371269903028</v>
      </c>
      <c r="V70" s="4">
        <f t="shared" si="94"/>
        <v>573.00363096411252</v>
      </c>
      <c r="W70" s="11">
        <f t="shared" si="95"/>
        <v>-1.0734613539272964E-2</v>
      </c>
      <c r="X70" s="11">
        <f t="shared" si="96"/>
        <v>-1.217998157191269E-2</v>
      </c>
      <c r="Y70" s="11">
        <f t="shared" si="97"/>
        <v>-9.7425357312937999E-3</v>
      </c>
      <c r="Z70" s="4">
        <f t="shared" si="119"/>
        <v>14343.562956537473</v>
      </c>
      <c r="AA70" s="4">
        <f t="shared" si="120"/>
        <v>19494.346397716992</v>
      </c>
      <c r="AB70" s="4">
        <f t="shared" si="121"/>
        <v>8026.6951140935689</v>
      </c>
      <c r="AC70" s="12">
        <f t="shared" si="101"/>
        <v>2.1869872788178535</v>
      </c>
      <c r="AD70" s="12">
        <f t="shared" si="102"/>
        <v>2.8874102080081712</v>
      </c>
      <c r="AE70" s="12">
        <f t="shared" si="103"/>
        <v>2.6908027820722111</v>
      </c>
      <c r="AF70" s="11">
        <f t="shared" si="104"/>
        <v>-4.0504037456468023E-3</v>
      </c>
      <c r="AG70" s="11">
        <f t="shared" si="105"/>
        <v>2.9673830763510267E-4</v>
      </c>
      <c r="AH70" s="11">
        <f t="shared" si="106"/>
        <v>9.7937136394747881E-3</v>
      </c>
      <c r="AI70" s="1">
        <f t="shared" si="64"/>
        <v>85005.431536909105</v>
      </c>
      <c r="AJ70" s="1">
        <f t="shared" si="65"/>
        <v>19860.85044514513</v>
      </c>
      <c r="AK70" s="1">
        <f t="shared" si="66"/>
        <v>7627.1480797492241</v>
      </c>
      <c r="AL70" s="10">
        <f t="shared" si="107"/>
        <v>19.895683575696349</v>
      </c>
      <c r="AM70" s="10">
        <f t="shared" si="108"/>
        <v>3.2828325182549478</v>
      </c>
      <c r="AN70" s="10">
        <f t="shared" si="109"/>
        <v>1.2280533709449999</v>
      </c>
      <c r="AO70" s="7">
        <f t="shared" si="110"/>
        <v>1.7914512483633516E-2</v>
      </c>
      <c r="AP70" s="7">
        <f t="shared" si="111"/>
        <v>2.2567560838817089E-2</v>
      </c>
      <c r="AQ70" s="7">
        <f t="shared" si="112"/>
        <v>2.0471625126681884E-2</v>
      </c>
      <c r="AR70" s="1">
        <f t="shared" si="124"/>
        <v>55024.326915280384</v>
      </c>
      <c r="AS70" s="1">
        <f t="shared" si="122"/>
        <v>13651.008561610453</v>
      </c>
      <c r="AT70" s="1">
        <f t="shared" si="123"/>
        <v>5335.4613062924127</v>
      </c>
      <c r="AU70" s="1">
        <f t="shared" si="70"/>
        <v>11004.865383056078</v>
      </c>
      <c r="AV70" s="1">
        <f t="shared" si="71"/>
        <v>2730.2017123220908</v>
      </c>
      <c r="AW70" s="1">
        <f t="shared" si="72"/>
        <v>1067.0922612584825</v>
      </c>
      <c r="AX70">
        <v>0</v>
      </c>
      <c r="AY70">
        <v>0</v>
      </c>
      <c r="AZ70">
        <v>0</v>
      </c>
      <c r="BA70">
        <f t="shared" ref="BA70:BA133" si="125">(AX70*Z70+AY70*AA70+AZ70*AB70)/(Z70+AA70+AB70)</f>
        <v>0</v>
      </c>
      <c r="BB70">
        <f t="shared" si="23"/>
        <v>0</v>
      </c>
      <c r="BC70">
        <f t="shared" ref="BC70:BC133" si="126">BC$5*AY70^2</f>
        <v>0</v>
      </c>
      <c r="BD70">
        <f t="shared" ref="BD70:BD133" si="127">BD$5*AZ70^2</f>
        <v>0</v>
      </c>
      <c r="BE70">
        <f t="shared" ref="BE70:BE133" si="128">BB70*AR70</f>
        <v>0</v>
      </c>
      <c r="BF70">
        <f t="shared" ref="BF70:BF133" si="129">BC70*AS70</f>
        <v>0</v>
      </c>
      <c r="BG70">
        <f t="shared" ref="BG70:BG133" si="130">BD70*AT70</f>
        <v>0</v>
      </c>
      <c r="BH70">
        <f t="shared" si="24"/>
        <v>0</v>
      </c>
      <c r="BI70">
        <f t="shared" si="25"/>
        <v>0</v>
      </c>
      <c r="BJ70">
        <f t="shared" si="26"/>
        <v>0</v>
      </c>
      <c r="BK70" s="7">
        <f t="shared" si="27"/>
        <v>5.1933404902542363E-2</v>
      </c>
      <c r="BL70" s="13"/>
      <c r="BM70" s="13"/>
      <c r="BN70" s="8">
        <f>BN$3*temperature!$I180+BN$4*temperature!$I180^2+BN$5*temperature!$I180^6</f>
        <v>3.7428933454913427</v>
      </c>
      <c r="BO70" s="8">
        <f>BO$3*temperature!$I180+BO$4*temperature!$I180^2+BO$5*temperature!$I180^6</f>
        <v>1.7996747589758573</v>
      </c>
      <c r="BP70" s="8">
        <f>BP$3*temperature!$I180+BP$4*temperature!$I180^2+BP$5*temperature!$I180^6</f>
        <v>0.47266276735542223</v>
      </c>
      <c r="BQ70" s="8">
        <f>BQ$3*temperature!$M180+BQ$4*temperature!$M180^2+BQ$5*temperature!$M180^6</f>
        <v>0</v>
      </c>
      <c r="BR70" s="8">
        <f>BR$3*temperature!$M180+BR$4*temperature!$M180^2+BR$5*temperature!$M180^6</f>
        <v>0</v>
      </c>
      <c r="BS70" s="8">
        <f>BS$3*temperature!$M180+BS$4*temperature!$M180^2+BS$5*temperature!$M180^6</f>
        <v>0</v>
      </c>
      <c r="BT70" s="14"/>
      <c r="BU70" s="14"/>
      <c r="BV70" s="14"/>
      <c r="BW70" s="14"/>
      <c r="BX70" s="14"/>
      <c r="BY70" s="14"/>
    </row>
    <row r="71" spans="1:77" x14ac:dyDescent="0.3">
      <c r="A71">
        <f t="shared" si="73"/>
        <v>2025</v>
      </c>
      <c r="B71" s="4">
        <f t="shared" si="74"/>
        <v>1124.0356868683255</v>
      </c>
      <c r="C71" s="4">
        <f t="shared" si="75"/>
        <v>2760.5319284722891</v>
      </c>
      <c r="D71" s="4">
        <f t="shared" si="76"/>
        <v>3779.5018542817152</v>
      </c>
      <c r="E71" s="11">
        <f t="shared" si="77"/>
        <v>1.9031895806302238E-3</v>
      </c>
      <c r="F71" s="11">
        <f t="shared" si="78"/>
        <v>3.749411093133649E-3</v>
      </c>
      <c r="G71" s="11">
        <f t="shared" si="79"/>
        <v>7.6542893720623287E-3</v>
      </c>
      <c r="H71" s="4">
        <f t="shared" si="80"/>
        <v>56414.073563856473</v>
      </c>
      <c r="I71" s="4">
        <f t="shared" si="81"/>
        <v>14098.726186707421</v>
      </c>
      <c r="J71" s="4">
        <f t="shared" si="82"/>
        <v>5518.2065252092552</v>
      </c>
      <c r="K71" s="4">
        <f t="shared" si="83"/>
        <v>50188.863416811662</v>
      </c>
      <c r="L71" s="4">
        <f t="shared" si="84"/>
        <v>5107.2498170705176</v>
      </c>
      <c r="M71" s="4">
        <f t="shared" si="85"/>
        <v>1460.0354062421743</v>
      </c>
      <c r="N71" s="11">
        <f t="shared" si="86"/>
        <v>2.3309397760136186E-2</v>
      </c>
      <c r="O71" s="11">
        <f t="shared" si="87"/>
        <v>2.8939485581577218E-2</v>
      </c>
      <c r="P71" s="11">
        <f t="shared" si="88"/>
        <v>2.6394740195193833E-2</v>
      </c>
      <c r="Q71" s="4">
        <f t="shared" si="89"/>
        <v>6749.5152220188584</v>
      </c>
      <c r="R71" s="4">
        <f t="shared" si="90"/>
        <v>7030.9603867310234</v>
      </c>
      <c r="S71" s="4">
        <f t="shared" si="91"/>
        <v>3131.1469413572186</v>
      </c>
      <c r="T71" s="4">
        <f t="shared" si="92"/>
        <v>119.64240118875509</v>
      </c>
      <c r="U71" s="4">
        <f t="shared" si="93"/>
        <v>498.69472558166012</v>
      </c>
      <c r="V71" s="4">
        <f t="shared" si="94"/>
        <v>567.42112261528359</v>
      </c>
      <c r="W71" s="11">
        <f t="shared" si="95"/>
        <v>-1.0734613539272964E-2</v>
      </c>
      <c r="X71" s="11">
        <f t="shared" si="96"/>
        <v>-1.217998157191269E-2</v>
      </c>
      <c r="Y71" s="11">
        <f t="shared" si="97"/>
        <v>-9.7425357312937999E-3</v>
      </c>
      <c r="Z71" s="4">
        <f t="shared" si="119"/>
        <v>14494.747768789779</v>
      </c>
      <c r="AA71" s="4">
        <f t="shared" si="120"/>
        <v>19904.85559367829</v>
      </c>
      <c r="AB71" s="4">
        <f t="shared" si="121"/>
        <v>8306.993667584542</v>
      </c>
      <c r="AC71" s="12">
        <f t="shared" si="101"/>
        <v>2.178129097352048</v>
      </c>
      <c r="AD71" s="12">
        <f t="shared" si="102"/>
        <v>2.8882670132267436</v>
      </c>
      <c r="AE71" s="12">
        <f t="shared" si="103"/>
        <v>2.7171557339801287</v>
      </c>
      <c r="AF71" s="11">
        <f t="shared" si="104"/>
        <v>-4.0504037456468023E-3</v>
      </c>
      <c r="AG71" s="11">
        <f t="shared" si="105"/>
        <v>2.9673830763510267E-4</v>
      </c>
      <c r="AH71" s="11">
        <f t="shared" si="106"/>
        <v>9.7937136394747881E-3</v>
      </c>
      <c r="AI71" s="1">
        <f t="shared" si="64"/>
        <v>87509.753766274283</v>
      </c>
      <c r="AJ71" s="1">
        <f t="shared" si="65"/>
        <v>20604.967112952709</v>
      </c>
      <c r="AK71" s="1">
        <f t="shared" si="66"/>
        <v>7931.5255330327846</v>
      </c>
      <c r="AL71" s="10">
        <f t="shared" si="107"/>
        <v>20.248540832765713</v>
      </c>
      <c r="AM71" s="10">
        <f t="shared" si="108"/>
        <v>3.3561771856085199</v>
      </c>
      <c r="AN71" s="10">
        <f t="shared" si="109"/>
        <v>1.2529422167080884</v>
      </c>
      <c r="AO71" s="7">
        <f t="shared" si="110"/>
        <v>1.7735367358797181E-2</v>
      </c>
      <c r="AP71" s="7">
        <f t="shared" si="111"/>
        <v>2.2341885230428918E-2</v>
      </c>
      <c r="AQ71" s="7">
        <f t="shared" si="112"/>
        <v>2.0266908875415064E-2</v>
      </c>
      <c r="AR71" s="1">
        <f t="shared" si="124"/>
        <v>56414.073563856473</v>
      </c>
      <c r="AS71" s="1">
        <f t="shared" si="122"/>
        <v>14098.726186707421</v>
      </c>
      <c r="AT71" s="1">
        <f t="shared" si="123"/>
        <v>5518.2065252092552</v>
      </c>
      <c r="AU71" s="1">
        <f t="shared" si="70"/>
        <v>11282.814712771295</v>
      </c>
      <c r="AV71" s="1">
        <f t="shared" si="71"/>
        <v>2819.7452373414844</v>
      </c>
      <c r="AW71" s="1">
        <f t="shared" si="72"/>
        <v>1103.6413050418512</v>
      </c>
      <c r="AX71">
        <v>0</v>
      </c>
      <c r="AY71">
        <v>0</v>
      </c>
      <c r="AZ71">
        <v>0</v>
      </c>
      <c r="BA71">
        <f t="shared" si="125"/>
        <v>0</v>
      </c>
      <c r="BB71">
        <f t="shared" ref="BB71:BB134" si="131">BB$5*AX71^2</f>
        <v>0</v>
      </c>
      <c r="BC71">
        <f t="shared" si="126"/>
        <v>0</v>
      </c>
      <c r="BD71">
        <f t="shared" si="127"/>
        <v>0</v>
      </c>
      <c r="BE71">
        <f t="shared" si="128"/>
        <v>0</v>
      </c>
      <c r="BF71">
        <f t="shared" si="129"/>
        <v>0</v>
      </c>
      <c r="BG71">
        <f t="shared" si="130"/>
        <v>0</v>
      </c>
      <c r="BH71">
        <f t="shared" ref="BH71:BH134" si="132">2*BB$5*AX71*AR71/Z71*1000</f>
        <v>0</v>
      </c>
      <c r="BI71">
        <f t="shared" ref="BI71:BI134" si="133">2*BC$5*AY71*AS71/AA71*1000</f>
        <v>0</v>
      </c>
      <c r="BJ71">
        <f t="shared" ref="BJ71:BJ134" si="134">2*BD$5*AZ71*AT71/AB71*1000</f>
        <v>0</v>
      </c>
      <c r="BK71" s="7">
        <f t="shared" ref="BK71:BK134" si="135">SUM(H71:J71)*SUM(B70:D70)/SUM(H70:J70)/SUM(B71:D71)-1+BK$5</f>
        <v>5.1779499531744405E-2</v>
      </c>
      <c r="BL71" s="13"/>
      <c r="BM71" s="13"/>
      <c r="BN71" s="8">
        <f>BN$3*temperature!$I181+BN$4*temperature!$I181^2+BN$5*temperature!$I181^6</f>
        <v>3.7432224680603761</v>
      </c>
      <c r="BO71" s="8">
        <f>BO$3*temperature!$I181+BO$4*temperature!$I181^2+BO$5*temperature!$I181^6</f>
        <v>1.7790513492594999</v>
      </c>
      <c r="BP71" s="8">
        <f>BP$3*temperature!$I181+BP$4*temperature!$I181^2+BP$5*temperature!$I181^6</f>
        <v>0.43883787159674492</v>
      </c>
      <c r="BQ71" s="8">
        <f>BQ$3*temperature!$M181+BQ$4*temperature!$M181^2+BQ$5*temperature!$M181^6</f>
        <v>0</v>
      </c>
      <c r="BR71" s="8">
        <f>BR$3*temperature!$M181+BR$4*temperature!$M181^2+BR$5*temperature!$M181^6</f>
        <v>0</v>
      </c>
      <c r="BS71" s="8">
        <f>BS$3*temperature!$M181+BS$4*temperature!$M181^2+BS$5*temperature!$M181^6</f>
        <v>0</v>
      </c>
      <c r="BT71" s="14"/>
      <c r="BU71" s="14"/>
      <c r="BV71" s="14"/>
      <c r="BW71" s="14"/>
      <c r="BX71" s="14"/>
      <c r="BY71" s="14"/>
    </row>
    <row r="72" spans="1:77" x14ac:dyDescent="0.3">
      <c r="A72">
        <f t="shared" si="73"/>
        <v>2026</v>
      </c>
      <c r="B72" s="4">
        <f t="shared" si="74"/>
        <v>1126.0679772254546</v>
      </c>
      <c r="C72" s="4">
        <f t="shared" si="75"/>
        <v>2770.3647790560749</v>
      </c>
      <c r="D72" s="4">
        <f t="shared" si="76"/>
        <v>3806.9847851128879</v>
      </c>
      <c r="E72" s="11">
        <f t="shared" si="77"/>
        <v>1.8080301015987125E-3</v>
      </c>
      <c r="F72" s="11">
        <f t="shared" si="78"/>
        <v>3.5619405384769666E-3</v>
      </c>
      <c r="G72" s="11">
        <f t="shared" si="79"/>
        <v>7.2715749034592122E-3</v>
      </c>
      <c r="H72" s="4">
        <f t="shared" si="80"/>
        <v>57816.655516204519</v>
      </c>
      <c r="I72" s="4">
        <f t="shared" si="81"/>
        <v>14553.634721585617</v>
      </c>
      <c r="J72" s="4">
        <f t="shared" si="82"/>
        <v>5703.3737182172154</v>
      </c>
      <c r="K72" s="4">
        <f t="shared" si="83"/>
        <v>51343.841300469569</v>
      </c>
      <c r="L72" s="4">
        <f t="shared" si="84"/>
        <v>5253.3279485831335</v>
      </c>
      <c r="M72" s="4">
        <f t="shared" si="85"/>
        <v>1498.1340982816914</v>
      </c>
      <c r="N72" s="11">
        <f t="shared" si="86"/>
        <v>2.3012632784009668E-2</v>
      </c>
      <c r="O72" s="11">
        <f t="shared" si="87"/>
        <v>2.8602112045579497E-2</v>
      </c>
      <c r="P72" s="11">
        <f t="shared" si="88"/>
        <v>2.6094361737141192E-2</v>
      </c>
      <c r="Q72" s="4">
        <f t="shared" si="89"/>
        <v>6843.0687002204631</v>
      </c>
      <c r="R72" s="4">
        <f t="shared" si="90"/>
        <v>7169.4207492029891</v>
      </c>
      <c r="S72" s="4">
        <f t="shared" si="91"/>
        <v>3204.6857803621797</v>
      </c>
      <c r="T72" s="4">
        <f t="shared" si="92"/>
        <v>118.35808624908314</v>
      </c>
      <c r="U72" s="4">
        <f t="shared" si="93"/>
        <v>492.62063301406545</v>
      </c>
      <c r="V72" s="4">
        <f t="shared" si="94"/>
        <v>561.89300205351333</v>
      </c>
      <c r="W72" s="11">
        <f t="shared" si="95"/>
        <v>-1.0734613539272964E-2</v>
      </c>
      <c r="X72" s="11">
        <f t="shared" si="96"/>
        <v>-1.217998157191269E-2</v>
      </c>
      <c r="Y72" s="11">
        <f t="shared" si="97"/>
        <v>-9.7425357312937999E-3</v>
      </c>
      <c r="Z72" s="4">
        <f t="shared" si="119"/>
        <v>14641.769234740404</v>
      </c>
      <c r="AA72" s="4">
        <f t="shared" si="120"/>
        <v>20313.316907450189</v>
      </c>
      <c r="AB72" s="4">
        <f t="shared" si="121"/>
        <v>8591.1369583411688</v>
      </c>
      <c r="AC72" s="12">
        <f t="shared" si="101"/>
        <v>2.169306795097631</v>
      </c>
      <c r="AD72" s="12">
        <f t="shared" si="102"/>
        <v>2.8891240726922467</v>
      </c>
      <c r="AE72" s="12">
        <f t="shared" si="103"/>
        <v>2.7437667791525868</v>
      </c>
      <c r="AF72" s="11">
        <f t="shared" si="104"/>
        <v>-4.0504037456468023E-3</v>
      </c>
      <c r="AG72" s="11">
        <f t="shared" si="105"/>
        <v>2.9673830763510267E-4</v>
      </c>
      <c r="AH72" s="11">
        <f t="shared" si="106"/>
        <v>9.7937136394747881E-3</v>
      </c>
      <c r="AI72" s="1">
        <f t="shared" si="64"/>
        <v>90041.593102418148</v>
      </c>
      <c r="AJ72" s="1">
        <f t="shared" si="65"/>
        <v>21364.215638998925</v>
      </c>
      <c r="AK72" s="1">
        <f t="shared" si="66"/>
        <v>8242.0142847713578</v>
      </c>
      <c r="AL72" s="10">
        <f t="shared" si="107"/>
        <v>20.60406498981293</v>
      </c>
      <c r="AM72" s="10">
        <f t="shared" si="108"/>
        <v>3.4304106778474308</v>
      </c>
      <c r="AN72" s="10">
        <f t="shared" si="109"/>
        <v>1.2780815497829499</v>
      </c>
      <c r="AO72" s="7">
        <f t="shared" si="110"/>
        <v>1.755801368520921E-2</v>
      </c>
      <c r="AP72" s="7">
        <f t="shared" si="111"/>
        <v>2.2118466378124629E-2</v>
      </c>
      <c r="AQ72" s="7">
        <f t="shared" si="112"/>
        <v>2.0064239786660911E-2</v>
      </c>
      <c r="AR72" s="1">
        <f t="shared" si="124"/>
        <v>57816.655516204519</v>
      </c>
      <c r="AS72" s="1">
        <f t="shared" si="122"/>
        <v>14553.634721585617</v>
      </c>
      <c r="AT72" s="1">
        <f t="shared" si="123"/>
        <v>5703.3737182172154</v>
      </c>
      <c r="AU72" s="1">
        <f t="shared" si="70"/>
        <v>11563.331103240904</v>
      </c>
      <c r="AV72" s="1">
        <f t="shared" si="71"/>
        <v>2910.7269443171235</v>
      </c>
      <c r="AW72" s="1">
        <f t="shared" si="72"/>
        <v>1140.6747436434432</v>
      </c>
      <c r="AX72">
        <v>0</v>
      </c>
      <c r="AY72">
        <v>0</v>
      </c>
      <c r="AZ72">
        <v>0</v>
      </c>
      <c r="BA72">
        <f t="shared" si="125"/>
        <v>0</v>
      </c>
      <c r="BB72">
        <f t="shared" si="131"/>
        <v>0</v>
      </c>
      <c r="BC72">
        <f t="shared" si="126"/>
        <v>0</v>
      </c>
      <c r="BD72">
        <f t="shared" si="127"/>
        <v>0</v>
      </c>
      <c r="BE72">
        <f t="shared" si="128"/>
        <v>0</v>
      </c>
      <c r="BF72">
        <f t="shared" si="129"/>
        <v>0</v>
      </c>
      <c r="BG72">
        <f t="shared" si="130"/>
        <v>0</v>
      </c>
      <c r="BH72">
        <f t="shared" si="132"/>
        <v>0</v>
      </c>
      <c r="BI72">
        <f t="shared" si="133"/>
        <v>0</v>
      </c>
      <c r="BJ72">
        <f t="shared" si="134"/>
        <v>0</v>
      </c>
      <c r="BK72" s="7">
        <f t="shared" si="135"/>
        <v>5.16210131692387E-2</v>
      </c>
      <c r="BL72" s="13"/>
      <c r="BM72" s="13"/>
      <c r="BN72" s="8">
        <f>BN$3*temperature!$I182+BN$4*temperature!$I182^2+BN$5*temperature!$I182^6</f>
        <v>3.7400645185235049</v>
      </c>
      <c r="BO72" s="8">
        <f>BO$3*temperature!$I182+BO$4*temperature!$I182^2+BO$5*temperature!$I182^6</f>
        <v>1.755518269045143</v>
      </c>
      <c r="BP72" s="8">
        <f>BP$3*temperature!$I182+BP$4*temperature!$I182^2+BP$5*temperature!$I182^6</f>
        <v>0.40256328121009011</v>
      </c>
      <c r="BQ72" s="8">
        <f>BQ$3*temperature!$M182+BQ$4*temperature!$M182^2+BQ$5*temperature!$M182^6</f>
        <v>0</v>
      </c>
      <c r="BR72" s="8">
        <f>BR$3*temperature!$M182+BR$4*temperature!$M182^2+BR$5*temperature!$M182^6</f>
        <v>0</v>
      </c>
      <c r="BS72" s="8">
        <f>BS$3*temperature!$M182+BS$4*temperature!$M182^2+BS$5*temperature!$M182^6</f>
        <v>0</v>
      </c>
      <c r="BT72" s="14"/>
      <c r="BU72" s="14"/>
      <c r="BV72" s="14"/>
      <c r="BW72" s="14"/>
      <c r="BX72" s="14"/>
      <c r="BY72" s="14"/>
    </row>
    <row r="73" spans="1:77" x14ac:dyDescent="0.3">
      <c r="A73">
        <f t="shared" si="73"/>
        <v>2027</v>
      </c>
      <c r="B73" s="4">
        <f t="shared" si="74"/>
        <v>1128.0021437847611</v>
      </c>
      <c r="C73" s="4">
        <f t="shared" si="75"/>
        <v>2779.7392599383193</v>
      </c>
      <c r="D73" s="4">
        <f t="shared" si="76"/>
        <v>3833.283421383102</v>
      </c>
      <c r="E73" s="11">
        <f t="shared" si="77"/>
        <v>1.7176285965187768E-3</v>
      </c>
      <c r="F73" s="11">
        <f t="shared" si="78"/>
        <v>3.3838435115531181E-3</v>
      </c>
      <c r="G73" s="11">
        <f t="shared" si="79"/>
        <v>6.9079961582862509E-3</v>
      </c>
      <c r="H73" s="4">
        <f t="shared" si="80"/>
        <v>59231.743222398909</v>
      </c>
      <c r="I73" s="4">
        <f t="shared" si="81"/>
        <v>15015.655630438669</v>
      </c>
      <c r="J73" s="4">
        <f t="shared" si="82"/>
        <v>5890.8994010357546</v>
      </c>
      <c r="K73" s="4">
        <f t="shared" si="83"/>
        <v>52510.310861342812</v>
      </c>
      <c r="L73" s="4">
        <f t="shared" si="84"/>
        <v>5401.8216193312519</v>
      </c>
      <c r="M73" s="4">
        <f t="shared" si="85"/>
        <v>1536.7763750978361</v>
      </c>
      <c r="N73" s="11">
        <f t="shared" si="86"/>
        <v>2.2718782454295594E-2</v>
      </c>
      <c r="O73" s="11">
        <f t="shared" si="87"/>
        <v>2.8266590664336455E-2</v>
      </c>
      <c r="P73" s="11">
        <f t="shared" si="88"/>
        <v>2.5793603430070755E-2</v>
      </c>
      <c r="Q73" s="4">
        <f t="shared" si="89"/>
        <v>6935.3001660815598</v>
      </c>
      <c r="R73" s="4">
        <f t="shared" si="90"/>
        <v>7306.926192798699</v>
      </c>
      <c r="S73" s="4">
        <f t="shared" si="91"/>
        <v>3277.8068186791684</v>
      </c>
      <c r="T73" s="4">
        <f t="shared" si="92"/>
        <v>117.0875579339513</v>
      </c>
      <c r="U73" s="4">
        <f t="shared" si="93"/>
        <v>486.62052278201014</v>
      </c>
      <c r="V73" s="4">
        <f t="shared" si="94"/>
        <v>556.41873940384301</v>
      </c>
      <c r="W73" s="11">
        <f t="shared" si="95"/>
        <v>-1.0734613539272964E-2</v>
      </c>
      <c r="X73" s="11">
        <f t="shared" si="96"/>
        <v>-1.217998157191269E-2</v>
      </c>
      <c r="Y73" s="11">
        <f t="shared" si="97"/>
        <v>-9.7425357312937999E-3</v>
      </c>
      <c r="Z73" s="4">
        <f t="shared" si="119"/>
        <v>14784.588339724563</v>
      </c>
      <c r="AA73" s="4">
        <f t="shared" si="120"/>
        <v>20719.492517041035</v>
      </c>
      <c r="AB73" s="4">
        <f t="shared" si="121"/>
        <v>8879.0256281171551</v>
      </c>
      <c r="AC73" s="12">
        <f t="shared" si="101"/>
        <v>2.1605202267293104</v>
      </c>
      <c r="AD73" s="12">
        <f t="shared" si="102"/>
        <v>2.8899813864801254</v>
      </c>
      <c r="AE73" s="12">
        <f t="shared" si="103"/>
        <v>2.7706384452811115</v>
      </c>
      <c r="AF73" s="11">
        <f t="shared" si="104"/>
        <v>-4.0504037456468023E-3</v>
      </c>
      <c r="AG73" s="11">
        <f t="shared" si="105"/>
        <v>2.9673830763510267E-4</v>
      </c>
      <c r="AH73" s="11">
        <f t="shared" si="106"/>
        <v>9.7937136394747881E-3</v>
      </c>
      <c r="AI73" s="1">
        <f t="shared" si="64"/>
        <v>92600.764895417233</v>
      </c>
      <c r="AJ73" s="1">
        <f t="shared" si="65"/>
        <v>22138.521019416159</v>
      </c>
      <c r="AK73" s="1">
        <f t="shared" si="66"/>
        <v>8558.4875999376654</v>
      </c>
      <c r="AL73" s="10">
        <f t="shared" si="107"/>
        <v>20.962213780324387</v>
      </c>
      <c r="AM73" s="10">
        <f t="shared" si="108"/>
        <v>3.5055273468561481</v>
      </c>
      <c r="AN73" s="10">
        <f t="shared" si="109"/>
        <v>1.3034688471178848</v>
      </c>
      <c r="AO73" s="7">
        <f t="shared" si="110"/>
        <v>1.7382433548357116E-2</v>
      </c>
      <c r="AP73" s="7">
        <f t="shared" si="111"/>
        <v>2.1897281714343381E-2</v>
      </c>
      <c r="AQ73" s="7">
        <f t="shared" si="112"/>
        <v>1.9863597388794303E-2</v>
      </c>
      <c r="AR73" s="1">
        <f t="shared" si="124"/>
        <v>59231.743222398909</v>
      </c>
      <c r="AS73" s="1">
        <f t="shared" si="122"/>
        <v>15015.655630438669</v>
      </c>
      <c r="AT73" s="1">
        <f t="shared" si="123"/>
        <v>5890.8994010357546</v>
      </c>
      <c r="AU73" s="1">
        <f t="shared" si="70"/>
        <v>11846.348644479782</v>
      </c>
      <c r="AV73" s="1">
        <f t="shared" si="71"/>
        <v>3003.1311260877337</v>
      </c>
      <c r="AW73" s="1">
        <f t="shared" si="72"/>
        <v>1178.179880207151</v>
      </c>
      <c r="AX73">
        <v>0</v>
      </c>
      <c r="AY73">
        <v>0</v>
      </c>
      <c r="AZ73">
        <v>0</v>
      </c>
      <c r="BA73">
        <f t="shared" si="125"/>
        <v>0</v>
      </c>
      <c r="BB73">
        <f t="shared" si="131"/>
        <v>0</v>
      </c>
      <c r="BC73">
        <f t="shared" si="126"/>
        <v>0</v>
      </c>
      <c r="BD73">
        <f t="shared" si="127"/>
        <v>0</v>
      </c>
      <c r="BE73">
        <f t="shared" si="128"/>
        <v>0</v>
      </c>
      <c r="BF73">
        <f t="shared" si="129"/>
        <v>0</v>
      </c>
      <c r="BG73">
        <f t="shared" si="130"/>
        <v>0</v>
      </c>
      <c r="BH73">
        <f t="shared" si="132"/>
        <v>0</v>
      </c>
      <c r="BI73">
        <f t="shared" si="133"/>
        <v>0</v>
      </c>
      <c r="BJ73">
        <f t="shared" si="134"/>
        <v>0</v>
      </c>
      <c r="BK73" s="7">
        <f t="shared" si="135"/>
        <v>5.1458043862847552E-2</v>
      </c>
      <c r="BL73" s="13"/>
      <c r="BM73" s="13"/>
      <c r="BN73" s="8">
        <f>BN$3*temperature!$I183+BN$4*temperature!$I183^2+BN$5*temperature!$I183^6</f>
        <v>3.7332537201012688</v>
      </c>
      <c r="BO73" s="8">
        <f>BO$3*temperature!$I183+BO$4*temperature!$I183^2+BO$5*temperature!$I183^6</f>
        <v>1.7289541496760323</v>
      </c>
      <c r="BP73" s="8">
        <f>BP$3*temperature!$I183+BP$4*temperature!$I183^2+BP$5*temperature!$I183^6</f>
        <v>0.36375017241265928</v>
      </c>
      <c r="BQ73" s="8">
        <f>BQ$3*temperature!$M183+BQ$4*temperature!$M183^2+BQ$5*temperature!$M183^6</f>
        <v>0</v>
      </c>
      <c r="BR73" s="8">
        <f>BR$3*temperature!$M183+BR$4*temperature!$M183^2+BR$5*temperature!$M183^6</f>
        <v>0</v>
      </c>
      <c r="BS73" s="8">
        <f>BS$3*temperature!$M183+BS$4*temperature!$M183^2+BS$5*temperature!$M183^6</f>
        <v>0</v>
      </c>
      <c r="BT73" s="14"/>
      <c r="BU73" s="14"/>
      <c r="BV73" s="14"/>
      <c r="BW73" s="14"/>
      <c r="BX73" s="14"/>
      <c r="BY73" s="14"/>
    </row>
    <row r="74" spans="1:77" x14ac:dyDescent="0.3">
      <c r="A74">
        <f t="shared" si="73"/>
        <v>2028</v>
      </c>
      <c r="B74" s="4">
        <f t="shared" si="74"/>
        <v>1129.8427580869054</v>
      </c>
      <c r="C74" s="4">
        <f t="shared" si="75"/>
        <v>2788.6751524639435</v>
      </c>
      <c r="D74" s="4">
        <f t="shared" si="76"/>
        <v>3858.4397131742121</v>
      </c>
      <c r="E74" s="11">
        <f t="shared" si="77"/>
        <v>1.6317471666928379E-3</v>
      </c>
      <c r="F74" s="11">
        <f t="shared" si="78"/>
        <v>3.2146513359754621E-3</v>
      </c>
      <c r="G74" s="11">
        <f t="shared" si="79"/>
        <v>6.5625963503719376E-3</v>
      </c>
      <c r="H74" s="4">
        <f t="shared" si="80"/>
        <v>60658.985129344022</v>
      </c>
      <c r="I74" s="4">
        <f t="shared" si="81"/>
        <v>15484.704816653933</v>
      </c>
      <c r="J74" s="4">
        <f t="shared" si="82"/>
        <v>6080.7200420741983</v>
      </c>
      <c r="K74" s="4">
        <f t="shared" si="83"/>
        <v>53687.988611843852</v>
      </c>
      <c r="L74" s="4">
        <f t="shared" si="84"/>
        <v>5552.7101473157854</v>
      </c>
      <c r="M74" s="4">
        <f t="shared" si="85"/>
        <v>1575.9531038705252</v>
      </c>
      <c r="N74" s="11">
        <f t="shared" si="86"/>
        <v>2.2427552440334564E-2</v>
      </c>
      <c r="O74" s="11">
        <f t="shared" si="87"/>
        <v>2.7932897199817841E-2</v>
      </c>
      <c r="P74" s="11">
        <f t="shared" si="88"/>
        <v>2.5492797395584077E-2</v>
      </c>
      <c r="Q74" s="4">
        <f t="shared" si="89"/>
        <v>7026.1707828546378</v>
      </c>
      <c r="R74" s="4">
        <f t="shared" si="90"/>
        <v>7443.3968585005096</v>
      </c>
      <c r="S74" s="4">
        <f t="shared" si="91"/>
        <v>3350.4634261240867</v>
      </c>
      <c r="T74" s="4">
        <f t="shared" si="92"/>
        <v>115.8306682492731</v>
      </c>
      <c r="U74" s="4">
        <f t="shared" si="93"/>
        <v>480.69349378201076</v>
      </c>
      <c r="V74" s="4">
        <f t="shared" si="94"/>
        <v>550.9978099536396</v>
      </c>
      <c r="W74" s="11">
        <f t="shared" si="95"/>
        <v>-1.0734613539272964E-2</v>
      </c>
      <c r="X74" s="11">
        <f t="shared" si="96"/>
        <v>-1.217998157191269E-2</v>
      </c>
      <c r="Y74" s="11">
        <f t="shared" si="97"/>
        <v>-9.7425357312937999E-3</v>
      </c>
      <c r="Z74" s="4">
        <f t="shared" si="119"/>
        <v>14923.165619628211</v>
      </c>
      <c r="AA74" s="4">
        <f t="shared" si="120"/>
        <v>21123.146877010684</v>
      </c>
      <c r="AB74" s="4">
        <f t="shared" si="121"/>
        <v>9170.5603500775287</v>
      </c>
      <c r="AC74" s="12">
        <f t="shared" si="101"/>
        <v>2.1517692475104204</v>
      </c>
      <c r="AD74" s="12">
        <f t="shared" si="102"/>
        <v>2.8908389546658464</v>
      </c>
      <c r="AE74" s="12">
        <f t="shared" si="103"/>
        <v>2.7977732848127141</v>
      </c>
      <c r="AF74" s="11">
        <f t="shared" si="104"/>
        <v>-4.0504037456468023E-3</v>
      </c>
      <c r="AG74" s="11">
        <f t="shared" si="105"/>
        <v>2.9673830763510267E-4</v>
      </c>
      <c r="AH74" s="11">
        <f t="shared" si="106"/>
        <v>9.7937136394747881E-3</v>
      </c>
      <c r="AI74" s="1">
        <f t="shared" si="64"/>
        <v>95187.037050355284</v>
      </c>
      <c r="AJ74" s="1">
        <f t="shared" si="65"/>
        <v>22927.800043562278</v>
      </c>
      <c r="AK74" s="1">
        <f t="shared" si="66"/>
        <v>8880.81872015105</v>
      </c>
      <c r="AL74" s="10">
        <f t="shared" si="107"/>
        <v>21.322944325506704</v>
      </c>
      <c r="AM74" s="10">
        <f t="shared" si="108"/>
        <v>3.5815212515288772</v>
      </c>
      <c r="AN74" s="10">
        <f t="shared" si="109"/>
        <v>1.3291015117019904</v>
      </c>
      <c r="AO74" s="7">
        <f t="shared" si="110"/>
        <v>1.7208609212873545E-2</v>
      </c>
      <c r="AP74" s="7">
        <f t="shared" si="111"/>
        <v>2.1678308897199947E-2</v>
      </c>
      <c r="AQ74" s="7">
        <f t="shared" si="112"/>
        <v>1.9664961414906361E-2</v>
      </c>
      <c r="AR74" s="1">
        <f t="shared" si="124"/>
        <v>60658.985129344022</v>
      </c>
      <c r="AS74" s="1">
        <f t="shared" si="122"/>
        <v>15484.704816653933</v>
      </c>
      <c r="AT74" s="1">
        <f t="shared" si="123"/>
        <v>6080.7200420741983</v>
      </c>
      <c r="AU74" s="1">
        <f t="shared" si="70"/>
        <v>12131.797025868806</v>
      </c>
      <c r="AV74" s="1">
        <f t="shared" si="71"/>
        <v>3096.9409633307869</v>
      </c>
      <c r="AW74" s="1">
        <f t="shared" si="72"/>
        <v>1216.1440084148396</v>
      </c>
      <c r="AX74">
        <v>0</v>
      </c>
      <c r="AY74">
        <v>0</v>
      </c>
      <c r="AZ74">
        <v>0</v>
      </c>
      <c r="BA74">
        <f t="shared" si="125"/>
        <v>0</v>
      </c>
      <c r="BB74">
        <f t="shared" si="131"/>
        <v>0</v>
      </c>
      <c r="BC74">
        <f t="shared" si="126"/>
        <v>0</v>
      </c>
      <c r="BD74">
        <f t="shared" si="127"/>
        <v>0</v>
      </c>
      <c r="BE74">
        <f t="shared" si="128"/>
        <v>0</v>
      </c>
      <c r="BF74">
        <f t="shared" si="129"/>
        <v>0</v>
      </c>
      <c r="BG74">
        <f t="shared" si="130"/>
        <v>0</v>
      </c>
      <c r="BH74">
        <f t="shared" si="132"/>
        <v>0</v>
      </c>
      <c r="BI74">
        <f t="shared" si="133"/>
        <v>0</v>
      </c>
      <c r="BJ74">
        <f t="shared" si="134"/>
        <v>0</v>
      </c>
      <c r="BK74" s="7">
        <f t="shared" si="135"/>
        <v>5.129070106376396E-2</v>
      </c>
      <c r="BL74" s="13"/>
      <c r="BM74" s="13"/>
      <c r="BN74" s="8">
        <f>BN$3*temperature!$I184+BN$4*temperature!$I184^2+BN$5*temperature!$I184^6</f>
        <v>3.7226227234165057</v>
      </c>
      <c r="BO74" s="8">
        <f>BO$3*temperature!$I184+BO$4*temperature!$I184^2+BO$5*temperature!$I184^6</f>
        <v>1.6992369747012623</v>
      </c>
      <c r="BP74" s="8">
        <f>BP$3*temperature!$I184+BP$4*temperature!$I184^2+BP$5*temperature!$I184^6</f>
        <v>0.32230969939926224</v>
      </c>
      <c r="BQ74" s="8">
        <f>BQ$3*temperature!$M184+BQ$4*temperature!$M184^2+BQ$5*temperature!$M184^6</f>
        <v>0</v>
      </c>
      <c r="BR74" s="8">
        <f>BR$3*temperature!$M184+BR$4*temperature!$M184^2+BR$5*temperature!$M184^6</f>
        <v>0</v>
      </c>
      <c r="BS74" s="8">
        <f>BS$3*temperature!$M184+BS$4*temperature!$M184^2+BS$5*temperature!$M184^6</f>
        <v>0</v>
      </c>
      <c r="BT74" s="14"/>
      <c r="BU74" s="14"/>
      <c r="BV74" s="14"/>
      <c r="BW74" s="14"/>
      <c r="BX74" s="14"/>
      <c r="BY74" s="14"/>
    </row>
    <row r="75" spans="1:77" x14ac:dyDescent="0.3">
      <c r="A75">
        <f t="shared" si="73"/>
        <v>2029</v>
      </c>
      <c r="B75" s="4">
        <f t="shared" si="74"/>
        <v>1131.5941949202563</v>
      </c>
      <c r="C75" s="4">
        <f t="shared" si="75"/>
        <v>2797.1915398531901</v>
      </c>
      <c r="D75" s="4">
        <f t="shared" si="76"/>
        <v>3882.4950264350286</v>
      </c>
      <c r="E75" s="11">
        <f t="shared" si="77"/>
        <v>1.5501598083581959E-3</v>
      </c>
      <c r="F75" s="11">
        <f t="shared" si="78"/>
        <v>3.053918769176689E-3</v>
      </c>
      <c r="G75" s="11">
        <f t="shared" si="79"/>
        <v>6.2344665328533406E-3</v>
      </c>
      <c r="H75" s="4">
        <f t="shared" si="80"/>
        <v>62098.007785734393</v>
      </c>
      <c r="I75" s="4">
        <f t="shared" si="81"/>
        <v>15960.692489400533</v>
      </c>
      <c r="J75" s="4">
        <f t="shared" si="82"/>
        <v>6272.7720051946735</v>
      </c>
      <c r="K75" s="4">
        <f t="shared" si="83"/>
        <v>54876.56976723043</v>
      </c>
      <c r="L75" s="4">
        <f t="shared" si="84"/>
        <v>5705.9705286532599</v>
      </c>
      <c r="M75" s="4">
        <f t="shared" si="85"/>
        <v>1615.6548720564458</v>
      </c>
      <c r="N75" s="11">
        <f t="shared" si="86"/>
        <v>2.2138679174216191E-2</v>
      </c>
      <c r="O75" s="11">
        <f t="shared" si="87"/>
        <v>2.7601005143688573E-2</v>
      </c>
      <c r="P75" s="11">
        <f t="shared" si="88"/>
        <v>2.5192226905999648E-2</v>
      </c>
      <c r="Q75" s="4">
        <f t="shared" si="89"/>
        <v>7115.6412336399653</v>
      </c>
      <c r="R75" s="4">
        <f t="shared" si="90"/>
        <v>7578.7537686768446</v>
      </c>
      <c r="S75" s="4">
        <f t="shared" si="91"/>
        <v>3422.6106703678511</v>
      </c>
      <c r="T75" s="4">
        <f t="shared" si="92"/>
        <v>114.58727078962141</v>
      </c>
      <c r="U75" s="4">
        <f t="shared" si="93"/>
        <v>474.83865588600753</v>
      </c>
      <c r="V75" s="4">
        <f t="shared" si="94"/>
        <v>545.62969410230164</v>
      </c>
      <c r="W75" s="11">
        <f t="shared" si="95"/>
        <v>-1.0734613539272964E-2</v>
      </c>
      <c r="X75" s="11">
        <f t="shared" si="96"/>
        <v>-1.217998157191269E-2</v>
      </c>
      <c r="Y75" s="11">
        <f t="shared" si="97"/>
        <v>-9.7425357312937999E-3</v>
      </c>
      <c r="Z75" s="4">
        <f t="shared" si="119"/>
        <v>15057.461386410107</v>
      </c>
      <c r="AA75" s="4">
        <f t="shared" si="120"/>
        <v>21524.046708076206</v>
      </c>
      <c r="AB75" s="4">
        <f t="shared" si="121"/>
        <v>9465.6417412731989</v>
      </c>
      <c r="AC75" s="12">
        <f t="shared" si="101"/>
        <v>2.1430537132905365</v>
      </c>
      <c r="AD75" s="12">
        <f t="shared" si="102"/>
        <v>2.8916967773248996</v>
      </c>
      <c r="AE75" s="12">
        <f t="shared" si="103"/>
        <v>2.8251738751923425</v>
      </c>
      <c r="AF75" s="11">
        <f t="shared" si="104"/>
        <v>-4.0504037456468023E-3</v>
      </c>
      <c r="AG75" s="11">
        <f t="shared" si="105"/>
        <v>2.9673830763510267E-4</v>
      </c>
      <c r="AH75" s="11">
        <f t="shared" si="106"/>
        <v>9.7937136394747881E-3</v>
      </c>
      <c r="AI75" s="1">
        <f t="shared" si="64"/>
        <v>97800.130371188556</v>
      </c>
      <c r="AJ75" s="1">
        <f t="shared" si="65"/>
        <v>23731.961002536838</v>
      </c>
      <c r="AK75" s="1">
        <f t="shared" si="66"/>
        <v>9208.8808565507843</v>
      </c>
      <c r="AL75" s="10">
        <f t="shared" si="107"/>
        <v>21.686213159510551</v>
      </c>
      <c r="AM75" s="10">
        <f t="shared" si="108"/>
        <v>3.6583861623012814</v>
      </c>
      <c r="AN75" s="10">
        <f t="shared" si="109"/>
        <v>1.3549768743466626</v>
      </c>
      <c r="AO75" s="7">
        <f t="shared" si="110"/>
        <v>1.7036523120744808E-2</v>
      </c>
      <c r="AP75" s="7">
        <f t="shared" si="111"/>
        <v>2.1461525808227949E-2</v>
      </c>
      <c r="AQ75" s="7">
        <f t="shared" si="112"/>
        <v>1.9468311800757296E-2</v>
      </c>
      <c r="AR75" s="1">
        <f t="shared" si="124"/>
        <v>62098.007785734393</v>
      </c>
      <c r="AS75" s="1">
        <f t="shared" si="122"/>
        <v>15960.692489400533</v>
      </c>
      <c r="AT75" s="1">
        <f t="shared" si="123"/>
        <v>6272.7720051946735</v>
      </c>
      <c r="AU75" s="1">
        <f t="shared" si="70"/>
        <v>12419.60155714688</v>
      </c>
      <c r="AV75" s="1">
        <f t="shared" si="71"/>
        <v>3192.138497880107</v>
      </c>
      <c r="AW75" s="1">
        <f t="shared" si="72"/>
        <v>1254.5544010389349</v>
      </c>
      <c r="AX75">
        <v>0</v>
      </c>
      <c r="AY75">
        <v>0</v>
      </c>
      <c r="AZ75">
        <v>0</v>
      </c>
      <c r="BA75">
        <f t="shared" si="125"/>
        <v>0</v>
      </c>
      <c r="BB75">
        <f t="shared" si="131"/>
        <v>0</v>
      </c>
      <c r="BC75">
        <f t="shared" si="126"/>
        <v>0</v>
      </c>
      <c r="BD75">
        <f t="shared" si="127"/>
        <v>0</v>
      </c>
      <c r="BE75">
        <f t="shared" si="128"/>
        <v>0</v>
      </c>
      <c r="BF75">
        <f t="shared" si="129"/>
        <v>0</v>
      </c>
      <c r="BG75">
        <f t="shared" si="130"/>
        <v>0</v>
      </c>
      <c r="BH75">
        <f t="shared" si="132"/>
        <v>0</v>
      </c>
      <c r="BI75">
        <f t="shared" si="133"/>
        <v>0</v>
      </c>
      <c r="BJ75">
        <f t="shared" si="134"/>
        <v>0</v>
      </c>
      <c r="BK75" s="7">
        <f t="shared" si="135"/>
        <v>5.1119103325951015E-2</v>
      </c>
      <c r="BL75" s="13"/>
      <c r="BM75" s="13"/>
      <c r="BN75" s="8">
        <f>BN$3*temperature!$I185+BN$4*temperature!$I185^2+BN$5*temperature!$I185^6</f>
        <v>3.7080030657238945</v>
      </c>
      <c r="BO75" s="8">
        <f>BO$3*temperature!$I185+BO$4*temperature!$I185^2+BO$5*temperature!$I185^6</f>
        <v>1.6662443978265475</v>
      </c>
      <c r="BP75" s="8">
        <f>BP$3*temperature!$I185+BP$4*temperature!$I185^2+BP$5*temperature!$I185^6</f>
        <v>0.27815321064072807</v>
      </c>
      <c r="BQ75" s="8">
        <f>BQ$3*temperature!$M185+BQ$4*temperature!$M185^2+BQ$5*temperature!$M185^6</f>
        <v>0</v>
      </c>
      <c r="BR75" s="8">
        <f>BR$3*temperature!$M185+BR$4*temperature!$M185^2+BR$5*temperature!$M185^6</f>
        <v>0</v>
      </c>
      <c r="BS75" s="8">
        <f>BS$3*temperature!$M185+BS$4*temperature!$M185^2+BS$5*temperature!$M185^6</f>
        <v>0</v>
      </c>
      <c r="BT75" s="14"/>
      <c r="BU75" s="14"/>
      <c r="BV75" s="14"/>
      <c r="BW75" s="14"/>
      <c r="BX75" s="14"/>
      <c r="BY75" s="14"/>
    </row>
    <row r="76" spans="1:77" x14ac:dyDescent="0.3">
      <c r="A76">
        <f t="shared" si="73"/>
        <v>2030</v>
      </c>
      <c r="B76" s="4">
        <f t="shared" si="74"/>
        <v>1133.2606391685763</v>
      </c>
      <c r="C76" s="4">
        <f t="shared" si="75"/>
        <v>2805.3068158105034</v>
      </c>
      <c r="D76" s="4">
        <f t="shared" si="76"/>
        <v>3905.4900474759938</v>
      </c>
      <c r="E76" s="11">
        <f t="shared" si="77"/>
        <v>1.472651817940286E-3</v>
      </c>
      <c r="F76" s="11">
        <f t="shared" si="78"/>
        <v>2.9012228307178545E-3</v>
      </c>
      <c r="G76" s="11">
        <f t="shared" si="79"/>
        <v>5.9227432062106729E-3</v>
      </c>
      <c r="H76" s="4">
        <f t="shared" si="80"/>
        <v>63548.4159750568</v>
      </c>
      <c r="I76" s="4">
        <f t="shared" si="81"/>
        <v>16443.523041418695</v>
      </c>
      <c r="J76" s="4">
        <f t="shared" si="82"/>
        <v>6466.9914924856448</v>
      </c>
      <c r="K76" s="4">
        <f t="shared" si="83"/>
        <v>56075.728547035294</v>
      </c>
      <c r="L76" s="4">
        <f t="shared" si="84"/>
        <v>5861.5774034926253</v>
      </c>
      <c r="M76" s="4">
        <f t="shared" si="85"/>
        <v>1655.8719684012704</v>
      </c>
      <c r="N76" s="11">
        <f t="shared" si="86"/>
        <v>2.1851926694604451E-2</v>
      </c>
      <c r="O76" s="11">
        <f t="shared" si="87"/>
        <v>2.7270886531566507E-2</v>
      </c>
      <c r="P76" s="11">
        <f t="shared" si="88"/>
        <v>2.4892133239839298E-2</v>
      </c>
      <c r="Q76" s="4">
        <f t="shared" si="89"/>
        <v>7203.6718161655454</v>
      </c>
      <c r="R76" s="4">
        <f t="shared" si="90"/>
        <v>7712.918834688292</v>
      </c>
      <c r="S76" s="4">
        <f t="shared" si="91"/>
        <v>3494.2052478451124</v>
      </c>
      <c r="T76" s="4">
        <f t="shared" si="92"/>
        <v>113.35722072117481</v>
      </c>
      <c r="U76" s="4">
        <f t="shared" si="93"/>
        <v>469.05512980768418</v>
      </c>
      <c r="V76" s="4">
        <f t="shared" si="94"/>
        <v>540.31387731145503</v>
      </c>
      <c r="W76" s="11">
        <f t="shared" si="95"/>
        <v>-1.0734613539272964E-2</v>
      </c>
      <c r="X76" s="11">
        <f t="shared" si="96"/>
        <v>-1.217998157191269E-2</v>
      </c>
      <c r="Y76" s="11">
        <f t="shared" si="97"/>
        <v>-9.7425357312937999E-3</v>
      </c>
      <c r="Z76" s="4">
        <f t="shared" si="119"/>
        <v>15187.435945855521</v>
      </c>
      <c r="AA76" s="4">
        <f t="shared" si="120"/>
        <v>21921.961004894936</v>
      </c>
      <c r="AB76" s="4">
        <f t="shared" si="121"/>
        <v>9764.1702735603212</v>
      </c>
      <c r="AC76" s="12">
        <f t="shared" si="101"/>
        <v>2.1343734805031023</v>
      </c>
      <c r="AD76" s="12">
        <f t="shared" si="102"/>
        <v>2.892554854532797</v>
      </c>
      <c r="AE76" s="12">
        <f t="shared" si="103"/>
        <v>2.8528428191077015</v>
      </c>
      <c r="AF76" s="11">
        <f t="shared" si="104"/>
        <v>-4.0504037456468023E-3</v>
      </c>
      <c r="AG76" s="11">
        <f t="shared" si="105"/>
        <v>2.9673830763510267E-4</v>
      </c>
      <c r="AH76" s="11">
        <f t="shared" si="106"/>
        <v>9.7937136394747881E-3</v>
      </c>
      <c r="AI76" s="1">
        <f t="shared" si="64"/>
        <v>100439.71889121657</v>
      </c>
      <c r="AJ76" s="1">
        <f t="shared" si="65"/>
        <v>24550.903400163261</v>
      </c>
      <c r="AK76" s="1">
        <f t="shared" si="66"/>
        <v>9542.5471719346406</v>
      </c>
      <c r="AL76" s="10">
        <f t="shared" si="107"/>
        <v>22.051976254685016</v>
      </c>
      <c r="AM76" s="10">
        <f t="shared" si="108"/>
        <v>3.736115565849587</v>
      </c>
      <c r="AN76" s="10">
        <f t="shared" si="109"/>
        <v>1.3810921954965329</v>
      </c>
      <c r="AO76" s="7">
        <f t="shared" si="110"/>
        <v>1.686615788953736E-2</v>
      </c>
      <c r="AP76" s="7">
        <f t="shared" si="111"/>
        <v>2.1246910550145669E-2</v>
      </c>
      <c r="AQ76" s="7">
        <f t="shared" si="112"/>
        <v>1.9273628682749722E-2</v>
      </c>
      <c r="AR76" s="1">
        <f t="shared" si="124"/>
        <v>63548.4159750568</v>
      </c>
      <c r="AS76" s="1">
        <f t="shared" si="122"/>
        <v>16443.523041418695</v>
      </c>
      <c r="AT76" s="1">
        <f t="shared" si="123"/>
        <v>6466.9914924856448</v>
      </c>
      <c r="AU76" s="1">
        <f t="shared" si="70"/>
        <v>12709.683195011361</v>
      </c>
      <c r="AV76" s="1">
        <f t="shared" si="71"/>
        <v>3288.7046082837392</v>
      </c>
      <c r="AW76" s="1">
        <f t="shared" si="72"/>
        <v>1293.398298497129</v>
      </c>
      <c r="AX76">
        <v>0</v>
      </c>
      <c r="AY76">
        <v>0</v>
      </c>
      <c r="AZ76">
        <v>0</v>
      </c>
      <c r="BA76">
        <f t="shared" si="125"/>
        <v>0</v>
      </c>
      <c r="BB76">
        <f t="shared" si="131"/>
        <v>0</v>
      </c>
      <c r="BC76">
        <f t="shared" si="126"/>
        <v>0</v>
      </c>
      <c r="BD76">
        <f t="shared" si="127"/>
        <v>0</v>
      </c>
      <c r="BE76">
        <f t="shared" si="128"/>
        <v>0</v>
      </c>
      <c r="BF76">
        <f t="shared" si="129"/>
        <v>0</v>
      </c>
      <c r="BG76">
        <f t="shared" si="130"/>
        <v>0</v>
      </c>
      <c r="BH76">
        <f t="shared" si="132"/>
        <v>0</v>
      </c>
      <c r="BI76">
        <f t="shared" si="133"/>
        <v>0</v>
      </c>
      <c r="BJ76">
        <f t="shared" si="134"/>
        <v>0</v>
      </c>
      <c r="BK76" s="7">
        <f t="shared" si="135"/>
        <v>5.094337636156096E-2</v>
      </c>
      <c r="BL76" s="13"/>
      <c r="BM76" s="13"/>
      <c r="BN76" s="8">
        <f>BN$3*temperature!$I186+BN$4*temperature!$I186^2+BN$5*temperature!$I186^6</f>
        <v>3.6892256265875929</v>
      </c>
      <c r="BO76" s="8">
        <f>BO$3*temperature!$I186+BO$4*temperature!$I186^2+BO$5*temperature!$I186^6</f>
        <v>1.629854057465455</v>
      </c>
      <c r="BP76" s="8">
        <f>BP$3*temperature!$I186+BP$4*temperature!$I186^2+BP$5*temperature!$I186^6</f>
        <v>0.23119246197693455</v>
      </c>
      <c r="BQ76" s="8">
        <f>BQ$3*temperature!$M186+BQ$4*temperature!$M186^2+BQ$5*temperature!$M186^6</f>
        <v>0</v>
      </c>
      <c r="BR76" s="8">
        <f>BR$3*temperature!$M186+BR$4*temperature!$M186^2+BR$5*temperature!$M186^6</f>
        <v>0</v>
      </c>
      <c r="BS76" s="8">
        <f>BS$3*temperature!$M186+BS$4*temperature!$M186^2+BS$5*temperature!$M186^6</f>
        <v>0</v>
      </c>
      <c r="BT76" s="14"/>
      <c r="BU76" s="14"/>
      <c r="BV76" s="14"/>
      <c r="BW76" s="14"/>
      <c r="BX76" s="14"/>
      <c r="BY76" s="14"/>
    </row>
    <row r="77" spans="1:77" x14ac:dyDescent="0.3">
      <c r="A77">
        <f t="shared" si="73"/>
        <v>2031</v>
      </c>
      <c r="B77" s="4">
        <f t="shared" si="74"/>
        <v>1134.8460925920244</v>
      </c>
      <c r="C77" s="4">
        <f t="shared" si="75"/>
        <v>2813.0386949826416</v>
      </c>
      <c r="D77" s="4">
        <f t="shared" si="76"/>
        <v>3927.4647013893245</v>
      </c>
      <c r="E77" s="11">
        <f t="shared" si="77"/>
        <v>1.3990192270432716E-3</v>
      </c>
      <c r="F77" s="11">
        <f t="shared" si="78"/>
        <v>2.7561616891819615E-3</v>
      </c>
      <c r="G77" s="11">
        <f t="shared" si="79"/>
        <v>5.6266060459001389E-3</v>
      </c>
      <c r="H77" s="4">
        <f t="shared" si="80"/>
        <v>65009.792879798253</v>
      </c>
      <c r="I77" s="4">
        <f t="shared" si="81"/>
        <v>16933.094938769096</v>
      </c>
      <c r="J77" s="4">
        <f t="shared" si="82"/>
        <v>6663.3144879376532</v>
      </c>
      <c r="K77" s="4">
        <f t="shared" si="83"/>
        <v>57285.118488017899</v>
      </c>
      <c r="L77" s="4">
        <f t="shared" si="84"/>
        <v>6019.5030267344355</v>
      </c>
      <c r="M77" s="4">
        <f t="shared" si="85"/>
        <v>1696.5943667375377</v>
      </c>
      <c r="N77" s="11">
        <f t="shared" si="86"/>
        <v>2.1567083876015802E-2</v>
      </c>
      <c r="O77" s="11">
        <f t="shared" si="87"/>
        <v>2.6942512632812887E-2</v>
      </c>
      <c r="P77" s="11">
        <f t="shared" si="88"/>
        <v>2.4592721607326062E-2</v>
      </c>
      <c r="Q77" s="4">
        <f t="shared" si="89"/>
        <v>7290.2225369256539</v>
      </c>
      <c r="R77" s="4">
        <f t="shared" si="90"/>
        <v>7845.814870473655</v>
      </c>
      <c r="S77" s="4">
        <f t="shared" si="91"/>
        <v>3565.2054176445768</v>
      </c>
      <c r="T77" s="4">
        <f t="shared" si="92"/>
        <v>112.14037476484694</v>
      </c>
      <c r="U77" s="4">
        <f t="shared" si="93"/>
        <v>463.34204697041548</v>
      </c>
      <c r="V77" s="4">
        <f t="shared" si="94"/>
        <v>535.04985005563424</v>
      </c>
      <c r="W77" s="11">
        <f t="shared" si="95"/>
        <v>-1.0734613539272964E-2</v>
      </c>
      <c r="X77" s="11">
        <f t="shared" si="96"/>
        <v>-1.217998157191269E-2</v>
      </c>
      <c r="Y77" s="11">
        <f t="shared" si="97"/>
        <v>-9.7425357312937999E-3</v>
      </c>
      <c r="Z77" s="4">
        <f t="shared" si="119"/>
        <v>15313.049808299364</v>
      </c>
      <c r="AA77" s="4">
        <f t="shared" si="120"/>
        <v>22316.661061650637</v>
      </c>
      <c r="AB77" s="4">
        <f t="shared" si="121"/>
        <v>10066.046184559835</v>
      </c>
      <c r="AC77" s="12">
        <f t="shared" si="101"/>
        <v>2.1257284061630632</v>
      </c>
      <c r="AD77" s="12">
        <f t="shared" si="102"/>
        <v>2.8934131863650729</v>
      </c>
      <c r="AE77" s="12">
        <f t="shared" si="103"/>
        <v>2.8807827447364742</v>
      </c>
      <c r="AF77" s="11">
        <f t="shared" si="104"/>
        <v>-4.0504037456468023E-3</v>
      </c>
      <c r="AG77" s="11">
        <f t="shared" si="105"/>
        <v>2.9673830763510267E-4</v>
      </c>
      <c r="AH77" s="11">
        <f t="shared" si="106"/>
        <v>9.7937136394747881E-3</v>
      </c>
      <c r="AI77" s="1">
        <f t="shared" si="64"/>
        <v>103105.43019710627</v>
      </c>
      <c r="AJ77" s="1">
        <f t="shared" si="65"/>
        <v>25384.517668430675</v>
      </c>
      <c r="AK77" s="1">
        <f t="shared" si="66"/>
        <v>9881.6907532383048</v>
      </c>
      <c r="AL77" s="10">
        <f t="shared" si="107"/>
        <v>22.42018904683998</v>
      </c>
      <c r="AM77" s="10">
        <f t="shared" si="108"/>
        <v>3.8147026699498738</v>
      </c>
      <c r="AN77" s="10">
        <f t="shared" si="109"/>
        <v>1.4074446670676504</v>
      </c>
      <c r="AO77" s="7">
        <f t="shared" si="110"/>
        <v>1.6697496310641987E-2</v>
      </c>
      <c r="AP77" s="7">
        <f t="shared" si="111"/>
        <v>2.1034441444644211E-2</v>
      </c>
      <c r="AQ77" s="7">
        <f t="shared" si="112"/>
        <v>1.9080892395922224E-2</v>
      </c>
      <c r="AR77" s="1">
        <f t="shared" si="124"/>
        <v>65009.792879798253</v>
      </c>
      <c r="AS77" s="1">
        <f t="shared" si="122"/>
        <v>16933.094938769096</v>
      </c>
      <c r="AT77" s="1">
        <f t="shared" si="123"/>
        <v>6663.3144879376532</v>
      </c>
      <c r="AU77" s="1">
        <f t="shared" si="70"/>
        <v>13001.958575959652</v>
      </c>
      <c r="AV77" s="1">
        <f t="shared" si="71"/>
        <v>3386.6189877538195</v>
      </c>
      <c r="AW77" s="1">
        <f t="shared" si="72"/>
        <v>1332.6628975875308</v>
      </c>
      <c r="AX77">
        <v>0</v>
      </c>
      <c r="AY77">
        <v>0</v>
      </c>
      <c r="AZ77">
        <v>0</v>
      </c>
      <c r="BA77">
        <f t="shared" si="125"/>
        <v>0</v>
      </c>
      <c r="BB77">
        <f t="shared" si="131"/>
        <v>0</v>
      </c>
      <c r="BC77">
        <f t="shared" si="126"/>
        <v>0</v>
      </c>
      <c r="BD77">
        <f t="shared" si="127"/>
        <v>0</v>
      </c>
      <c r="BE77">
        <f t="shared" si="128"/>
        <v>0</v>
      </c>
      <c r="BF77">
        <f t="shared" si="129"/>
        <v>0</v>
      </c>
      <c r="BG77">
        <f t="shared" si="130"/>
        <v>0</v>
      </c>
      <c r="BH77">
        <f t="shared" si="132"/>
        <v>0</v>
      </c>
      <c r="BI77">
        <f t="shared" si="133"/>
        <v>0</v>
      </c>
      <c r="BJ77">
        <f t="shared" si="134"/>
        <v>0</v>
      </c>
      <c r="BK77" s="7">
        <f t="shared" si="135"/>
        <v>5.0763651401838777E-2</v>
      </c>
      <c r="BL77" s="13"/>
      <c r="BM77" s="13"/>
      <c r="BN77" s="8">
        <f>BN$3*temperature!$I187+BN$4*temperature!$I187^2+BN$5*temperature!$I187^6</f>
        <v>3.6661210781782128</v>
      </c>
      <c r="BO77" s="8">
        <f>BO$3*temperature!$I187+BO$4*temperature!$I187^2+BO$5*temperature!$I187^6</f>
        <v>1.5899438870609757</v>
      </c>
      <c r="BP77" s="8">
        <f>BP$3*temperature!$I187+BP$4*temperature!$I187^2+BP$5*temperature!$I187^6</f>
        <v>0.18133982635366275</v>
      </c>
      <c r="BQ77" s="8">
        <f>BQ$3*temperature!$M187+BQ$4*temperature!$M187^2+BQ$5*temperature!$M187^6</f>
        <v>0</v>
      </c>
      <c r="BR77" s="8">
        <f>BR$3*temperature!$M187+BR$4*temperature!$M187^2+BR$5*temperature!$M187^6</f>
        <v>0</v>
      </c>
      <c r="BS77" s="8">
        <f>BS$3*temperature!$M187+BS$4*temperature!$M187^2+BS$5*temperature!$M187^6</f>
        <v>0</v>
      </c>
      <c r="BT77" s="14"/>
      <c r="BU77" s="14"/>
      <c r="BV77" s="14"/>
      <c r="BW77" s="14"/>
      <c r="BX77" s="14"/>
      <c r="BY77" s="14"/>
    </row>
    <row r="78" spans="1:77" x14ac:dyDescent="0.3">
      <c r="A78">
        <f t="shared" si="73"/>
        <v>2032</v>
      </c>
      <c r="B78" s="4">
        <f t="shared" si="74"/>
        <v>1136.3543805201318</v>
      </c>
      <c r="C78" s="4">
        <f t="shared" si="75"/>
        <v>2820.4042249898744</v>
      </c>
      <c r="D78" s="4">
        <f t="shared" si="76"/>
        <v>3948.4580831915264</v>
      </c>
      <c r="E78" s="11">
        <f t="shared" si="77"/>
        <v>1.3290682656911079E-3</v>
      </c>
      <c r="F78" s="11">
        <f t="shared" si="78"/>
        <v>2.6183536047228633E-3</v>
      </c>
      <c r="G78" s="11">
        <f t="shared" si="79"/>
        <v>5.3452757436051315E-3</v>
      </c>
      <c r="H78" s="4">
        <f t="shared" si="80"/>
        <v>66481.70027973433</v>
      </c>
      <c r="I78" s="4">
        <f t="shared" si="81"/>
        <v>17429.30062325345</v>
      </c>
      <c r="J78" s="4">
        <f t="shared" si="82"/>
        <v>6861.6767027959577</v>
      </c>
      <c r="K78" s="4">
        <f t="shared" si="83"/>
        <v>58504.372772606679</v>
      </c>
      <c r="L78" s="4">
        <f t="shared" si="84"/>
        <v>6179.7172436571655</v>
      </c>
      <c r="M78" s="4">
        <f t="shared" si="85"/>
        <v>1737.8117123760082</v>
      </c>
      <c r="N78" s="11">
        <f t="shared" si="86"/>
        <v>2.1283961991696021E-2</v>
      </c>
      <c r="O78" s="11">
        <f t="shared" si="87"/>
        <v>2.6615854533367678E-2</v>
      </c>
      <c r="P78" s="11">
        <f t="shared" si="88"/>
        <v>2.4294166270119932E-2</v>
      </c>
      <c r="Q78" s="4">
        <f t="shared" si="89"/>
        <v>7375.2532048573921</v>
      </c>
      <c r="R78" s="4">
        <f t="shared" si="90"/>
        <v>7977.3656119156694</v>
      </c>
      <c r="S78" s="4">
        <f t="shared" si="91"/>
        <v>3635.5709386858302</v>
      </c>
      <c r="T78" s="4">
        <f t="shared" si="92"/>
        <v>110.93659117959707</v>
      </c>
      <c r="U78" s="4">
        <f t="shared" si="93"/>
        <v>457.69854937682351</v>
      </c>
      <c r="V78" s="4">
        <f t="shared" si="94"/>
        <v>529.83710777344379</v>
      </c>
      <c r="W78" s="11">
        <f t="shared" si="95"/>
        <v>-1.0734613539272964E-2</v>
      </c>
      <c r="X78" s="11">
        <f t="shared" si="96"/>
        <v>-1.217998157191269E-2</v>
      </c>
      <c r="Y78" s="11">
        <f t="shared" si="97"/>
        <v>-9.7425357312937999E-3</v>
      </c>
      <c r="Z78" s="4">
        <f t="shared" si="119"/>
        <v>15434.263892940675</v>
      </c>
      <c r="AA78" s="4">
        <f t="shared" si="120"/>
        <v>22707.920514989662</v>
      </c>
      <c r="AB78" s="4">
        <f t="shared" si="121"/>
        <v>10371.16939004487</v>
      </c>
      <c r="AC78" s="12">
        <f t="shared" si="101"/>
        <v>2.1171183478645124</v>
      </c>
      <c r="AD78" s="12">
        <f t="shared" si="102"/>
        <v>2.8942717728972842</v>
      </c>
      <c r="AE78" s="12">
        <f t="shared" si="103"/>
        <v>2.9089963059959634</v>
      </c>
      <c r="AF78" s="11">
        <f t="shared" si="104"/>
        <v>-4.0504037456468023E-3</v>
      </c>
      <c r="AG78" s="11">
        <f t="shared" si="105"/>
        <v>2.9673830763510267E-4</v>
      </c>
      <c r="AH78" s="11">
        <f t="shared" si="106"/>
        <v>9.7937136394747881E-3</v>
      </c>
      <c r="AI78" s="1">
        <f t="shared" si="64"/>
        <v>105796.8457533553</v>
      </c>
      <c r="AJ78" s="1">
        <f t="shared" si="65"/>
        <v>26232.684889341428</v>
      </c>
      <c r="AK78" s="1">
        <f t="shared" si="66"/>
        <v>10226.184575502004</v>
      </c>
      <c r="AL78" s="10">
        <f t="shared" si="107"/>
        <v>22.790806460494551</v>
      </c>
      <c r="AM78" s="10">
        <f t="shared" si="108"/>
        <v>3.8941404084902649</v>
      </c>
      <c r="AN78" s="10">
        <f t="shared" si="109"/>
        <v>1.4340314143107273</v>
      </c>
      <c r="AO78" s="7">
        <f t="shared" si="110"/>
        <v>1.6530521347535566E-2</v>
      </c>
      <c r="AP78" s="7">
        <f t="shared" si="111"/>
        <v>2.0824097030197768E-2</v>
      </c>
      <c r="AQ78" s="7">
        <f t="shared" si="112"/>
        <v>1.8890083471963002E-2</v>
      </c>
      <c r="AR78" s="1">
        <f t="shared" si="124"/>
        <v>66481.70027973433</v>
      </c>
      <c r="AS78" s="1">
        <f t="shared" si="122"/>
        <v>17429.30062325345</v>
      </c>
      <c r="AT78" s="1">
        <f t="shared" si="123"/>
        <v>6861.6767027959577</v>
      </c>
      <c r="AU78" s="1">
        <f t="shared" si="70"/>
        <v>13296.340055946866</v>
      </c>
      <c r="AV78" s="1">
        <f t="shared" si="71"/>
        <v>3485.8601246506901</v>
      </c>
      <c r="AW78" s="1">
        <f t="shared" si="72"/>
        <v>1372.3353405591915</v>
      </c>
      <c r="AX78">
        <v>0</v>
      </c>
      <c r="AY78">
        <v>0</v>
      </c>
      <c r="AZ78">
        <v>0</v>
      </c>
      <c r="BA78">
        <f t="shared" si="125"/>
        <v>0</v>
      </c>
      <c r="BB78">
        <f t="shared" si="131"/>
        <v>0</v>
      </c>
      <c r="BC78">
        <f t="shared" si="126"/>
        <v>0</v>
      </c>
      <c r="BD78">
        <f t="shared" si="127"/>
        <v>0</v>
      </c>
      <c r="BE78">
        <f t="shared" si="128"/>
        <v>0</v>
      </c>
      <c r="BF78">
        <f t="shared" si="129"/>
        <v>0</v>
      </c>
      <c r="BG78">
        <f t="shared" si="130"/>
        <v>0</v>
      </c>
      <c r="BH78">
        <f t="shared" si="132"/>
        <v>0</v>
      </c>
      <c r="BI78">
        <f t="shared" si="133"/>
        <v>0</v>
      </c>
      <c r="BJ78">
        <f t="shared" si="134"/>
        <v>0</v>
      </c>
      <c r="BK78" s="7">
        <f t="shared" si="135"/>
        <v>5.0580063818724347E-2</v>
      </c>
      <c r="BL78" s="13"/>
      <c r="BM78" s="13"/>
      <c r="BN78" s="8">
        <f>BN$3*temperature!$I188+BN$4*temperature!$I188^2+BN$5*temperature!$I188^6</f>
        <v>3.6385203287586885</v>
      </c>
      <c r="BO78" s="8">
        <f>BO$3*temperature!$I188+BO$4*temperature!$I188^2+BO$5*temperature!$I188^6</f>
        <v>1.5463924204356827</v>
      </c>
      <c r="BP78" s="8">
        <f>BP$3*temperature!$I188+BP$4*temperature!$I188^2+BP$5*temperature!$I188^6</f>
        <v>0.12850849993471236</v>
      </c>
      <c r="BQ78" s="8">
        <f>BQ$3*temperature!$M188+BQ$4*temperature!$M188^2+BQ$5*temperature!$M188^6</f>
        <v>0</v>
      </c>
      <c r="BR78" s="8">
        <f>BR$3*temperature!$M188+BR$4*temperature!$M188^2+BR$5*temperature!$M188^6</f>
        <v>0</v>
      </c>
      <c r="BS78" s="8">
        <f>BS$3*temperature!$M188+BS$4*temperature!$M188^2+BS$5*temperature!$M188^6</f>
        <v>0</v>
      </c>
      <c r="BT78" s="14"/>
      <c r="BU78" s="14"/>
      <c r="BV78" s="14"/>
      <c r="BW78" s="14"/>
      <c r="BX78" s="14"/>
      <c r="BY78" s="14"/>
    </row>
    <row r="79" spans="1:77" x14ac:dyDescent="0.3">
      <c r="A79">
        <f t="shared" si="73"/>
        <v>2033</v>
      </c>
      <c r="B79" s="4">
        <f t="shared" si="74"/>
        <v>1137.7891584385738</v>
      </c>
      <c r="C79" s="4">
        <f t="shared" si="75"/>
        <v>2827.4197997806882</v>
      </c>
      <c r="D79" s="4">
        <f t="shared" si="76"/>
        <v>3968.5084005474155</v>
      </c>
      <c r="E79" s="11">
        <f t="shared" si="77"/>
        <v>1.2626148524065525E-3</v>
      </c>
      <c r="F79" s="11">
        <f t="shared" si="78"/>
        <v>2.4874359244867199E-3</v>
      </c>
      <c r="G79" s="11">
        <f t="shared" si="79"/>
        <v>5.0780119564248745E-3</v>
      </c>
      <c r="H79" s="4">
        <f t="shared" si="80"/>
        <v>67963.678786824312</v>
      </c>
      <c r="I79" s="4">
        <f t="shared" si="81"/>
        <v>17932.026428162026</v>
      </c>
      <c r="J79" s="4">
        <f t="shared" si="82"/>
        <v>7062.0135232606344</v>
      </c>
      <c r="K79" s="4">
        <f t="shared" si="83"/>
        <v>59733.104576328667</v>
      </c>
      <c r="L79" s="4">
        <f t="shared" si="84"/>
        <v>6342.1874705528135</v>
      </c>
      <c r="M79" s="4">
        <f t="shared" si="85"/>
        <v>1779.5133109171447</v>
      </c>
      <c r="N79" s="11">
        <f t="shared" si="86"/>
        <v>2.100239256470271E-2</v>
      </c>
      <c r="O79" s="11">
        <f t="shared" si="87"/>
        <v>2.6290883626173489E-2</v>
      </c>
      <c r="P79" s="11">
        <f t="shared" si="88"/>
        <v>2.3996614963608609E-2</v>
      </c>
      <c r="Q79" s="4">
        <f t="shared" si="89"/>
        <v>7458.7235246773216</v>
      </c>
      <c r="R79" s="4">
        <f t="shared" si="90"/>
        <v>8107.4957417547357</v>
      </c>
      <c r="S79" s="4">
        <f t="shared" si="91"/>
        <v>3705.2630104039727</v>
      </c>
      <c r="T79" s="4">
        <f t="shared" si="92"/>
        <v>109.74572974591977</v>
      </c>
      <c r="U79" s="4">
        <f t="shared" si="93"/>
        <v>452.12378947992261</v>
      </c>
      <c r="V79" s="4">
        <f t="shared" si="94"/>
        <v>524.67515081919566</v>
      </c>
      <c r="W79" s="11">
        <f t="shared" si="95"/>
        <v>-1.0734613539272964E-2</v>
      </c>
      <c r="X79" s="11">
        <f t="shared" si="96"/>
        <v>-1.217998157191269E-2</v>
      </c>
      <c r="Y79" s="11">
        <f t="shared" si="97"/>
        <v>-9.7425357312937999E-3</v>
      </c>
      <c r="Z79" s="4">
        <f t="shared" si="119"/>
        <v>15551.039726236379</v>
      </c>
      <c r="AA79" s="4">
        <f t="shared" si="120"/>
        <v>23095.515403763337</v>
      </c>
      <c r="AB79" s="4">
        <f t="shared" si="121"/>
        <v>10679.439398961322</v>
      </c>
      <c r="AC79" s="12">
        <f t="shared" si="101"/>
        <v>2.1085431637783443</v>
      </c>
      <c r="AD79" s="12">
        <f t="shared" si="102"/>
        <v>2.8951306142050099</v>
      </c>
      <c r="AE79" s="12">
        <f t="shared" si="103"/>
        <v>2.9374861827951779</v>
      </c>
      <c r="AF79" s="11">
        <f t="shared" si="104"/>
        <v>-4.0504037456468023E-3</v>
      </c>
      <c r="AG79" s="11">
        <f t="shared" si="105"/>
        <v>2.9673830763510267E-4</v>
      </c>
      <c r="AH79" s="11">
        <f t="shared" si="106"/>
        <v>9.7937136394747881E-3</v>
      </c>
      <c r="AI79" s="1">
        <f t="shared" si="64"/>
        <v>108513.50123396664</v>
      </c>
      <c r="AJ79" s="1">
        <f t="shared" si="65"/>
        <v>27095.276525057976</v>
      </c>
      <c r="AK79" s="1">
        <f t="shared" si="66"/>
        <v>10575.901458510996</v>
      </c>
      <c r="AL79" s="10">
        <f t="shared" si="107"/>
        <v>23.163782934090079</v>
      </c>
      <c r="AM79" s="10">
        <f t="shared" si="108"/>
        <v>3.9744214466287238</v>
      </c>
      <c r="AN79" s="10">
        <f t="shared" si="109"/>
        <v>1.4608494976972968</v>
      </c>
      <c r="AO79" s="7">
        <f t="shared" si="110"/>
        <v>1.6365216134060209E-2</v>
      </c>
      <c r="AP79" s="7">
        <f t="shared" si="111"/>
        <v>2.0615856059895788E-2</v>
      </c>
      <c r="AQ79" s="7">
        <f t="shared" si="112"/>
        <v>1.8701182637243373E-2</v>
      </c>
      <c r="AR79" s="1">
        <f t="shared" si="124"/>
        <v>67963.678786824312</v>
      </c>
      <c r="AS79" s="1">
        <f t="shared" si="122"/>
        <v>17932.026428162026</v>
      </c>
      <c r="AT79" s="1">
        <f t="shared" si="123"/>
        <v>7062.0135232606344</v>
      </c>
      <c r="AU79" s="1">
        <f t="shared" si="70"/>
        <v>13592.735757364862</v>
      </c>
      <c r="AV79" s="1">
        <f t="shared" si="71"/>
        <v>3586.4052856324051</v>
      </c>
      <c r="AW79" s="1">
        <f t="shared" si="72"/>
        <v>1412.4027046521269</v>
      </c>
      <c r="AX79">
        <v>0</v>
      </c>
      <c r="AY79">
        <v>0</v>
      </c>
      <c r="AZ79">
        <v>0</v>
      </c>
      <c r="BA79">
        <f t="shared" si="125"/>
        <v>0</v>
      </c>
      <c r="BB79">
        <f t="shared" si="131"/>
        <v>0</v>
      </c>
      <c r="BC79">
        <f t="shared" si="126"/>
        <v>0</v>
      </c>
      <c r="BD79">
        <f t="shared" si="127"/>
        <v>0</v>
      </c>
      <c r="BE79">
        <f t="shared" si="128"/>
        <v>0</v>
      </c>
      <c r="BF79">
        <f t="shared" si="129"/>
        <v>0</v>
      </c>
      <c r="BG79">
        <f t="shared" si="130"/>
        <v>0</v>
      </c>
      <c r="BH79">
        <f t="shared" si="132"/>
        <v>0</v>
      </c>
      <c r="BI79">
        <f t="shared" si="133"/>
        <v>0</v>
      </c>
      <c r="BJ79">
        <f t="shared" si="134"/>
        <v>0</v>
      </c>
      <c r="BK79" s="7">
        <f t="shared" si="135"/>
        <v>5.0392751968132837E-2</v>
      </c>
      <c r="BL79" s="13"/>
      <c r="BM79" s="13"/>
      <c r="BN79" s="8">
        <f>BN$3*temperature!$I189+BN$4*temperature!$I189^2+BN$5*temperature!$I189^6</f>
        <v>3.6062549581637908</v>
      </c>
      <c r="BO79" s="8">
        <f>BO$3*temperature!$I189+BO$4*temperature!$I189^2+BO$5*temperature!$I189^6</f>
        <v>1.4990790914782082</v>
      </c>
      <c r="BP79" s="8">
        <f>BP$3*temperature!$I189+BP$4*temperature!$I189^2+BP$5*temperature!$I189^6</f>
        <v>7.2612704246763471E-2</v>
      </c>
      <c r="BQ79" s="8">
        <f>BQ$3*temperature!$M189+BQ$4*temperature!$M189^2+BQ$5*temperature!$M189^6</f>
        <v>0</v>
      </c>
      <c r="BR79" s="8">
        <f>BR$3*temperature!$M189+BR$4*temperature!$M189^2+BR$5*temperature!$M189^6</f>
        <v>0</v>
      </c>
      <c r="BS79" s="8">
        <f>BS$3*temperature!$M189+BS$4*temperature!$M189^2+BS$5*temperature!$M189^6</f>
        <v>0</v>
      </c>
      <c r="BT79" s="14"/>
      <c r="BU79" s="14"/>
      <c r="BV79" s="14"/>
      <c r="BW79" s="14"/>
      <c r="BX79" s="14"/>
      <c r="BY79" s="14"/>
    </row>
    <row r="80" spans="1:77" x14ac:dyDescent="0.3">
      <c r="A80">
        <f t="shared" si="73"/>
        <v>2034</v>
      </c>
      <c r="B80" s="4">
        <f t="shared" si="74"/>
        <v>1139.1539184544079</v>
      </c>
      <c r="C80" s="4">
        <f t="shared" si="75"/>
        <v>2834.1011740850886</v>
      </c>
      <c r="D80" s="4">
        <f t="shared" si="76"/>
        <v>3987.6529269992102</v>
      </c>
      <c r="E80" s="11">
        <f t="shared" si="77"/>
        <v>1.1994841097862248E-3</v>
      </c>
      <c r="F80" s="11">
        <f t="shared" si="78"/>
        <v>2.3630641282623836E-3</v>
      </c>
      <c r="G80" s="11">
        <f t="shared" si="79"/>
        <v>4.8241113586036301E-3</v>
      </c>
      <c r="H80" s="4">
        <f t="shared" si="80"/>
        <v>69455.24811886964</v>
      </c>
      <c r="I80" s="4">
        <f t="shared" si="81"/>
        <v>18441.15250794146</v>
      </c>
      <c r="J80" s="4">
        <f t="shared" si="82"/>
        <v>7264.2599611120168</v>
      </c>
      <c r="K80" s="4">
        <f t="shared" si="83"/>
        <v>60970.90743725466</v>
      </c>
      <c r="L80" s="4">
        <f t="shared" si="84"/>
        <v>6506.8786804672482</v>
      </c>
      <c r="M80" s="4">
        <f t="shared" si="85"/>
        <v>1821.6881193265031</v>
      </c>
      <c r="N80" s="11">
        <f t="shared" si="86"/>
        <v>2.0722225467860733E-2</v>
      </c>
      <c r="O80" s="11">
        <f t="shared" si="87"/>
        <v>2.5967572021342367E-2</v>
      </c>
      <c r="P80" s="11">
        <f t="shared" si="88"/>
        <v>2.3700192715963242E-2</v>
      </c>
      <c r="Q80" s="4">
        <f t="shared" si="89"/>
        <v>7540.5931899453763</v>
      </c>
      <c r="R80" s="4">
        <f t="shared" si="90"/>
        <v>8236.1309197882547</v>
      </c>
      <c r="S80" s="4">
        <f t="shared" si="91"/>
        <v>3774.2442170918603</v>
      </c>
      <c r="T80" s="4">
        <f t="shared" si="92"/>
        <v>108.56765174951184</v>
      </c>
      <c r="U80" s="4">
        <f t="shared" si="93"/>
        <v>446.61693005583379</v>
      </c>
      <c r="V80" s="4">
        <f t="shared" si="94"/>
        <v>519.56348441501768</v>
      </c>
      <c r="W80" s="11">
        <f t="shared" si="95"/>
        <v>-1.0734613539272964E-2</v>
      </c>
      <c r="X80" s="11">
        <f t="shared" si="96"/>
        <v>-1.217998157191269E-2</v>
      </c>
      <c r="Y80" s="11">
        <f t="shared" si="97"/>
        <v>-9.7425357312937999E-3</v>
      </c>
      <c r="Z80" s="4">
        <f t="shared" si="119"/>
        <v>15663.339634728138</v>
      </c>
      <c r="AA80" s="4">
        <f t="shared" si="120"/>
        <v>23479.224244940458</v>
      </c>
      <c r="AB80" s="4">
        <f t="shared" si="121"/>
        <v>10990.755232124398</v>
      </c>
      <c r="AC80" s="12">
        <f t="shared" si="101"/>
        <v>2.1000027126499186</v>
      </c>
      <c r="AD80" s="12">
        <f t="shared" si="102"/>
        <v>2.8959897103638519</v>
      </c>
      <c r="AE80" s="12">
        <f t="shared" si="103"/>
        <v>2.966255081289388</v>
      </c>
      <c r="AF80" s="11">
        <f t="shared" si="104"/>
        <v>-4.0504037456468023E-3</v>
      </c>
      <c r="AG80" s="11">
        <f t="shared" si="105"/>
        <v>2.9673830763510267E-4</v>
      </c>
      <c r="AH80" s="11">
        <f t="shared" si="106"/>
        <v>9.7937136394747881E-3</v>
      </c>
      <c r="AI80" s="1">
        <f t="shared" si="64"/>
        <v>111254.88686793484</v>
      </c>
      <c r="AJ80" s="1">
        <f t="shared" si="65"/>
        <v>27972.154158184585</v>
      </c>
      <c r="AK80" s="1">
        <f t="shared" si="66"/>
        <v>10930.714017312024</v>
      </c>
      <c r="AL80" s="10">
        <f t="shared" si="107"/>
        <v>23.539072445146928</v>
      </c>
      <c r="AM80" s="10">
        <f t="shared" si="108"/>
        <v>4.0555381860891337</v>
      </c>
      <c r="AN80" s="10">
        <f t="shared" si="109"/>
        <v>1.4878959148266395</v>
      </c>
      <c r="AO80" s="7">
        <f t="shared" si="110"/>
        <v>1.6201563972719608E-2</v>
      </c>
      <c r="AP80" s="7">
        <f t="shared" si="111"/>
        <v>2.0409697499296831E-2</v>
      </c>
      <c r="AQ80" s="7">
        <f t="shared" si="112"/>
        <v>1.851417081087094E-2</v>
      </c>
      <c r="AR80" s="1">
        <f t="shared" si="124"/>
        <v>69455.24811886964</v>
      </c>
      <c r="AS80" s="1">
        <f t="shared" si="122"/>
        <v>18441.15250794146</v>
      </c>
      <c r="AT80" s="1">
        <f t="shared" si="123"/>
        <v>7264.2599611120168</v>
      </c>
      <c r="AU80" s="1">
        <f t="shared" si="70"/>
        <v>13891.049623773928</v>
      </c>
      <c r="AV80" s="1">
        <f t="shared" si="71"/>
        <v>3688.2305015882921</v>
      </c>
      <c r="AW80" s="1">
        <f t="shared" si="72"/>
        <v>1452.8519922224034</v>
      </c>
      <c r="AX80">
        <v>0</v>
      </c>
      <c r="AY80">
        <v>0</v>
      </c>
      <c r="AZ80">
        <v>0</v>
      </c>
      <c r="BA80">
        <f t="shared" si="125"/>
        <v>0</v>
      </c>
      <c r="BB80">
        <f t="shared" si="131"/>
        <v>0</v>
      </c>
      <c r="BC80">
        <f t="shared" si="126"/>
        <v>0</v>
      </c>
      <c r="BD80">
        <f t="shared" si="127"/>
        <v>0</v>
      </c>
      <c r="BE80">
        <f t="shared" si="128"/>
        <v>0</v>
      </c>
      <c r="BF80">
        <f t="shared" si="129"/>
        <v>0</v>
      </c>
      <c r="BG80">
        <f t="shared" si="130"/>
        <v>0</v>
      </c>
      <c r="BH80">
        <f t="shared" si="132"/>
        <v>0</v>
      </c>
      <c r="BI80">
        <f t="shared" si="133"/>
        <v>0</v>
      </c>
      <c r="BJ80">
        <f t="shared" si="134"/>
        <v>0</v>
      </c>
      <c r="BK80" s="7">
        <f t="shared" si="135"/>
        <v>5.0201856221269575E-2</v>
      </c>
      <c r="BL80" s="13"/>
      <c r="BM80" s="13"/>
      <c r="BN80" s="8">
        <f>BN$3*temperature!$I190+BN$4*temperature!$I190^2+BN$5*temperature!$I190^6</f>
        <v>3.5691576442239867</v>
      </c>
      <c r="BO80" s="8">
        <f>BO$3*temperature!$I190+BO$4*temperature!$I190^2+BO$5*temperature!$I190^6</f>
        <v>1.4478845275064058</v>
      </c>
      <c r="BP80" s="8">
        <f>BP$3*temperature!$I190+BP$4*temperature!$I190^2+BP$5*temperature!$I190^6</f>
        <v>1.3567883971684402E-2</v>
      </c>
      <c r="BQ80" s="8">
        <f>BQ$3*temperature!$M190+BQ$4*temperature!$M190^2+BQ$5*temperature!$M190^6</f>
        <v>0</v>
      </c>
      <c r="BR80" s="8">
        <f>BR$3*temperature!$M190+BR$4*temperature!$M190^2+BR$5*temperature!$M190^6</f>
        <v>0</v>
      </c>
      <c r="BS80" s="8">
        <f>BS$3*temperature!$M190+BS$4*temperature!$M190^2+BS$5*temperature!$M190^6</f>
        <v>0</v>
      </c>
      <c r="BT80" s="14"/>
      <c r="BU80" s="14"/>
      <c r="BV80" s="14"/>
      <c r="BW80" s="14"/>
      <c r="BX80" s="14"/>
      <c r="BY80" s="14"/>
    </row>
    <row r="81" spans="1:77" x14ac:dyDescent="0.3">
      <c r="A81">
        <f t="shared" si="73"/>
        <v>2035</v>
      </c>
      <c r="B81" s="4">
        <f t="shared" si="74"/>
        <v>1140.4519956270053</v>
      </c>
      <c r="C81" s="4">
        <f t="shared" si="75"/>
        <v>2840.4634787644177</v>
      </c>
      <c r="D81" s="4">
        <f t="shared" si="76"/>
        <v>4005.9279646895507</v>
      </c>
      <c r="E81" s="11">
        <f t="shared" si="77"/>
        <v>1.1395099042969135E-3</v>
      </c>
      <c r="F81" s="11">
        <f t="shared" si="78"/>
        <v>2.2449109218492642E-3</v>
      </c>
      <c r="G81" s="11">
        <f t="shared" si="79"/>
        <v>4.5829057906734486E-3</v>
      </c>
      <c r="H81" s="4">
        <f t="shared" si="80"/>
        <v>70955.907413718553</v>
      </c>
      <c r="I81" s="4">
        <f t="shared" si="81"/>
        <v>18956.55278231292</v>
      </c>
      <c r="J81" s="4">
        <f t="shared" si="82"/>
        <v>7468.3506077558932</v>
      </c>
      <c r="K81" s="4">
        <f t="shared" si="83"/>
        <v>62217.355650035875</v>
      </c>
      <c r="L81" s="4">
        <f t="shared" si="84"/>
        <v>6673.7533941323163</v>
      </c>
      <c r="M81" s="4">
        <f t="shared" si="85"/>
        <v>1864.3247391331142</v>
      </c>
      <c r="N81" s="11">
        <f t="shared" si="86"/>
        <v>2.0443327238715225E-2</v>
      </c>
      <c r="O81" s="11">
        <f t="shared" si="87"/>
        <v>2.5645892886554611E-2</v>
      </c>
      <c r="P81" s="11">
        <f t="shared" si="88"/>
        <v>2.3405005145652691E-2</v>
      </c>
      <c r="Q81" s="4">
        <f t="shared" si="89"/>
        <v>7620.8219758724954</v>
      </c>
      <c r="R81" s="4">
        <f t="shared" si="90"/>
        <v>8363.1978180656188</v>
      </c>
      <c r="S81" s="4">
        <f t="shared" si="91"/>
        <v>3842.4784759883082</v>
      </c>
      <c r="T81" s="4">
        <f t="shared" si="92"/>
        <v>107.40221996511445</v>
      </c>
      <c r="U81" s="4">
        <f t="shared" si="93"/>
        <v>441.17714407804954</v>
      </c>
      <c r="V81" s="4">
        <f t="shared" si="94"/>
        <v>514.50161860342882</v>
      </c>
      <c r="W81" s="11">
        <f t="shared" si="95"/>
        <v>-1.0734613539272964E-2</v>
      </c>
      <c r="X81" s="11">
        <f t="shared" si="96"/>
        <v>-1.217998157191269E-2</v>
      </c>
      <c r="Y81" s="11">
        <f t="shared" si="97"/>
        <v>-9.7425357312937999E-3</v>
      </c>
      <c r="Z81" s="4">
        <f t="shared" si="119"/>
        <v>15771.126932531823</v>
      </c>
      <c r="AA81" s="4">
        <f t="shared" si="120"/>
        <v>23858.828124963267</v>
      </c>
      <c r="AB81" s="4">
        <f t="shared" si="121"/>
        <v>11305.015345489315</v>
      </c>
      <c r="AC81" s="12">
        <f t="shared" si="101"/>
        <v>2.0914968537967327</v>
      </c>
      <c r="AD81" s="12">
        <f t="shared" si="102"/>
        <v>2.896849061449434</v>
      </c>
      <c r="AE81" s="12">
        <f t="shared" si="103"/>
        <v>2.9953057341371734</v>
      </c>
      <c r="AF81" s="11">
        <f t="shared" si="104"/>
        <v>-4.0504037456468023E-3</v>
      </c>
      <c r="AG81" s="11">
        <f t="shared" si="105"/>
        <v>2.9673830763510267E-4</v>
      </c>
      <c r="AH81" s="11">
        <f t="shared" si="106"/>
        <v>9.7937136394747881E-3</v>
      </c>
      <c r="AI81" s="1">
        <f t="shared" si="64"/>
        <v>114020.44780491528</v>
      </c>
      <c r="AJ81" s="1">
        <f t="shared" si="65"/>
        <v>28863.16924395442</v>
      </c>
      <c r="AK81" s="1">
        <f t="shared" si="66"/>
        <v>11290.494607803226</v>
      </c>
      <c r="AL81" s="10">
        <f t="shared" si="107"/>
        <v>23.916628535344675</v>
      </c>
      <c r="AM81" s="10">
        <f t="shared" si="108"/>
        <v>4.1374827705883108</v>
      </c>
      <c r="AN81" s="10">
        <f t="shared" si="109"/>
        <v>1.515167602351378</v>
      </c>
      <c r="AO81" s="7">
        <f t="shared" si="110"/>
        <v>1.6039548332992412E-2</v>
      </c>
      <c r="AP81" s="7">
        <f t="shared" si="111"/>
        <v>2.0205600524303861E-2</v>
      </c>
      <c r="AQ81" s="7">
        <f t="shared" si="112"/>
        <v>1.8329029102762229E-2</v>
      </c>
      <c r="AR81" s="1">
        <f t="shared" si="124"/>
        <v>70955.907413718553</v>
      </c>
      <c r="AS81" s="1">
        <f t="shared" si="122"/>
        <v>18956.55278231292</v>
      </c>
      <c r="AT81" s="1">
        <f t="shared" si="123"/>
        <v>7468.3506077558932</v>
      </c>
      <c r="AU81" s="1">
        <f t="shared" si="70"/>
        <v>14191.181482743712</v>
      </c>
      <c r="AV81" s="1">
        <f t="shared" si="71"/>
        <v>3791.3105564625839</v>
      </c>
      <c r="AW81" s="1">
        <f t="shared" si="72"/>
        <v>1493.6701215511787</v>
      </c>
      <c r="AX81">
        <v>0</v>
      </c>
      <c r="AY81">
        <v>0</v>
      </c>
      <c r="AZ81">
        <v>0</v>
      </c>
      <c r="BA81">
        <f t="shared" si="125"/>
        <v>0</v>
      </c>
      <c r="BB81">
        <f t="shared" si="131"/>
        <v>0</v>
      </c>
      <c r="BC81">
        <f t="shared" si="126"/>
        <v>0</v>
      </c>
      <c r="BD81">
        <f t="shared" si="127"/>
        <v>0</v>
      </c>
      <c r="BE81">
        <f t="shared" si="128"/>
        <v>0</v>
      </c>
      <c r="BF81">
        <f t="shared" si="129"/>
        <v>0</v>
      </c>
      <c r="BG81">
        <f t="shared" si="130"/>
        <v>0</v>
      </c>
      <c r="BH81">
        <f t="shared" si="132"/>
        <v>0</v>
      </c>
      <c r="BI81">
        <f t="shared" si="133"/>
        <v>0</v>
      </c>
      <c r="BJ81">
        <f t="shared" si="134"/>
        <v>0</v>
      </c>
      <c r="BK81" s="7">
        <f t="shared" si="135"/>
        <v>5.0007518155190861E-2</v>
      </c>
      <c r="BL81" s="13"/>
      <c r="BM81" s="13"/>
      <c r="BN81" s="8">
        <f>BN$3*temperature!$I191+BN$4*temperature!$I191^2+BN$5*temperature!$I191^6</f>
        <v>3.5270625791824681</v>
      </c>
      <c r="BO81" s="8">
        <f>BO$3*temperature!$I191+BO$4*temperature!$I191^2+BO$5*temperature!$I191^6</f>
        <v>1.3926908356744159</v>
      </c>
      <c r="BP81" s="8">
        <f>BP$3*temperature!$I191+BP$4*temperature!$I191^2+BP$5*temperature!$I191^6</f>
        <v>-4.8709100019700191E-2</v>
      </c>
      <c r="BQ81" s="8">
        <f>BQ$3*temperature!$M191+BQ$4*temperature!$M191^2+BQ$5*temperature!$M191^6</f>
        <v>0</v>
      </c>
      <c r="BR81" s="8">
        <f>BR$3*temperature!$M191+BR$4*temperature!$M191^2+BR$5*temperature!$M191^6</f>
        <v>0</v>
      </c>
      <c r="BS81" s="8">
        <f>BS$3*temperature!$M191+BS$4*temperature!$M191^2+BS$5*temperature!$M191^6</f>
        <v>0</v>
      </c>
      <c r="BT81" s="14"/>
      <c r="BU81" s="14"/>
      <c r="BV81" s="14"/>
      <c r="BW81" s="14"/>
      <c r="BX81" s="14"/>
      <c r="BY81" s="14"/>
    </row>
    <row r="82" spans="1:77" x14ac:dyDescent="0.3">
      <c r="A82">
        <f t="shared" si="73"/>
        <v>2036</v>
      </c>
      <c r="B82" s="4">
        <f t="shared" si="74"/>
        <v>1141.6865741541778</v>
      </c>
      <c r="C82" s="4">
        <f t="shared" si="75"/>
        <v>2846.5212368766802</v>
      </c>
      <c r="D82" s="4">
        <f t="shared" si="76"/>
        <v>4023.368815632627</v>
      </c>
      <c r="E82" s="11">
        <f t="shared" si="77"/>
        <v>1.0825344090820677E-3</v>
      </c>
      <c r="F82" s="11">
        <f t="shared" si="78"/>
        <v>2.1326653757568008E-3</v>
      </c>
      <c r="G82" s="11">
        <f t="shared" si="79"/>
        <v>4.3537605011397763E-3</v>
      </c>
      <c r="H82" s="4">
        <f t="shared" si="80"/>
        <v>72465.135585433061</v>
      </c>
      <c r="I82" s="4">
        <f t="shared" si="81"/>
        <v>19478.094895303555</v>
      </c>
      <c r="J82" s="4">
        <f t="shared" si="82"/>
        <v>7674.2195921075454</v>
      </c>
      <c r="K82" s="4">
        <f t="shared" si="83"/>
        <v>63472.004686679516</v>
      </c>
      <c r="L82" s="4">
        <f t="shared" si="84"/>
        <v>6842.7716761655774</v>
      </c>
      <c r="M82" s="4">
        <f t="shared" si="85"/>
        <v>1907.4114116234371</v>
      </c>
      <c r="N82" s="11">
        <f t="shared" si="86"/>
        <v>2.0165579580412762E-2</v>
      </c>
      <c r="O82" s="11">
        <f t="shared" si="87"/>
        <v>2.5325820726589177E-2</v>
      </c>
      <c r="P82" s="11">
        <f t="shared" si="88"/>
        <v>2.3111141308116423E-2</v>
      </c>
      <c r="Q82" s="4">
        <f t="shared" si="89"/>
        <v>7699.3698318430997</v>
      </c>
      <c r="R82" s="4">
        <f t="shared" si="90"/>
        <v>8488.6241607632292</v>
      </c>
      <c r="S82" s="4">
        <f t="shared" si="91"/>
        <v>3909.9309891479461</v>
      </c>
      <c r="T82" s="4">
        <f t="shared" si="92"/>
        <v>106.24929864052896</v>
      </c>
      <c r="U82" s="4">
        <f t="shared" si="93"/>
        <v>435.80361459322984</v>
      </c>
      <c r="V82" s="4">
        <f t="shared" si="94"/>
        <v>509.48906820037644</v>
      </c>
      <c r="W82" s="11">
        <f t="shared" si="95"/>
        <v>-1.0734613539272964E-2</v>
      </c>
      <c r="X82" s="11">
        <f t="shared" si="96"/>
        <v>-1.217998157191269E-2</v>
      </c>
      <c r="Y82" s="11">
        <f t="shared" si="97"/>
        <v>-9.7425357312937999E-3</v>
      </c>
      <c r="Z82" s="4">
        <f t="shared" si="119"/>
        <v>15874.366103607843</v>
      </c>
      <c r="AA82" s="4">
        <f t="shared" si="120"/>
        <v>24234.110805738641</v>
      </c>
      <c r="AB82" s="4">
        <f t="shared" si="121"/>
        <v>11622.117558764148</v>
      </c>
      <c r="AC82" s="12">
        <f t="shared" si="101"/>
        <v>2.083025447106106</v>
      </c>
      <c r="AD82" s="12">
        <f t="shared" si="102"/>
        <v>2.8977086675374029</v>
      </c>
      <c r="AE82" s="12">
        <f t="shared" si="103"/>
        <v>3.0246409007599895</v>
      </c>
      <c r="AF82" s="11">
        <f t="shared" si="104"/>
        <v>-4.0504037456468023E-3</v>
      </c>
      <c r="AG82" s="11">
        <f t="shared" si="105"/>
        <v>2.9673830763510267E-4</v>
      </c>
      <c r="AH82" s="11">
        <f t="shared" si="106"/>
        <v>9.7937136394747881E-3</v>
      </c>
      <c r="AI82" s="1">
        <f t="shared" si="64"/>
        <v>116809.58450716746</v>
      </c>
      <c r="AJ82" s="1">
        <f t="shared" si="65"/>
        <v>29768.162876021564</v>
      </c>
      <c r="AK82" s="1">
        <f t="shared" si="66"/>
        <v>11655.115268574082</v>
      </c>
      <c r="AL82" s="10">
        <f t="shared" si="107"/>
        <v>24.296404335506011</v>
      </c>
      <c r="AM82" s="10">
        <f t="shared" si="108"/>
        <v>4.2202470913866206</v>
      </c>
      <c r="AN82" s="10">
        <f t="shared" si="109"/>
        <v>1.5426614379196482</v>
      </c>
      <c r="AO82" s="7">
        <f t="shared" si="110"/>
        <v>1.5879152849662487E-2</v>
      </c>
      <c r="AP82" s="7">
        <f t="shared" si="111"/>
        <v>2.0003544519060824E-2</v>
      </c>
      <c r="AQ82" s="7">
        <f t="shared" si="112"/>
        <v>1.8145738811734608E-2</v>
      </c>
      <c r="AR82" s="1">
        <f t="shared" si="124"/>
        <v>72465.135585433061</v>
      </c>
      <c r="AS82" s="1">
        <f t="shared" si="122"/>
        <v>19478.094895303555</v>
      </c>
      <c r="AT82" s="1">
        <f t="shared" si="123"/>
        <v>7674.2195921075454</v>
      </c>
      <c r="AU82" s="1">
        <f t="shared" si="70"/>
        <v>14493.027117086613</v>
      </c>
      <c r="AV82" s="1">
        <f t="shared" si="71"/>
        <v>3895.6189790607114</v>
      </c>
      <c r="AW82" s="1">
        <f t="shared" si="72"/>
        <v>1534.8439184215092</v>
      </c>
      <c r="AX82">
        <v>0</v>
      </c>
      <c r="AY82">
        <v>0</v>
      </c>
      <c r="AZ82">
        <v>0</v>
      </c>
      <c r="BA82">
        <f t="shared" si="125"/>
        <v>0</v>
      </c>
      <c r="BB82">
        <f t="shared" si="131"/>
        <v>0</v>
      </c>
      <c r="BC82">
        <f t="shared" si="126"/>
        <v>0</v>
      </c>
      <c r="BD82">
        <f t="shared" si="127"/>
        <v>0</v>
      </c>
      <c r="BE82">
        <f t="shared" si="128"/>
        <v>0</v>
      </c>
      <c r="BF82">
        <f t="shared" si="129"/>
        <v>0</v>
      </c>
      <c r="BG82">
        <f t="shared" si="130"/>
        <v>0</v>
      </c>
      <c r="BH82">
        <f t="shared" si="132"/>
        <v>0</v>
      </c>
      <c r="BI82">
        <f t="shared" si="133"/>
        <v>0</v>
      </c>
      <c r="BJ82">
        <f t="shared" si="134"/>
        <v>0</v>
      </c>
      <c r="BK82" s="7">
        <f t="shared" si="135"/>
        <v>4.9809879877992874E-2</v>
      </c>
      <c r="BL82" s="13"/>
      <c r="BM82" s="13"/>
      <c r="BN82" s="8">
        <f>BN$3*temperature!$I192+BN$4*temperature!$I192^2+BN$5*temperature!$I192^6</f>
        <v>3.4798058752276502</v>
      </c>
      <c r="BO82" s="8">
        <f>BO$3*temperature!$I192+BO$4*temperature!$I192^2+BO$5*temperature!$I192^6</f>
        <v>1.3333818818173286</v>
      </c>
      <c r="BP82" s="8">
        <f>BP$3*temperature!$I192+BP$4*temperature!$I192^2+BP$5*temperature!$I192^6</f>
        <v>-0.11429978280353303</v>
      </c>
      <c r="BQ82" s="8">
        <f>BQ$3*temperature!$M192+BQ$4*temperature!$M192^2+BQ$5*temperature!$M192^6</f>
        <v>0</v>
      </c>
      <c r="BR82" s="8">
        <f>BR$3*temperature!$M192+BR$4*temperature!$M192^2+BR$5*temperature!$M192^6</f>
        <v>0</v>
      </c>
      <c r="BS82" s="8">
        <f>BS$3*temperature!$M192+BS$4*temperature!$M192^2+BS$5*temperature!$M192^6</f>
        <v>0</v>
      </c>
      <c r="BT82" s="14"/>
      <c r="BU82" s="14"/>
      <c r="BV82" s="14"/>
      <c r="BW82" s="14"/>
      <c r="BX82" s="14"/>
      <c r="BY82" s="14"/>
    </row>
    <row r="83" spans="1:77" x14ac:dyDescent="0.3">
      <c r="A83">
        <f t="shared" si="73"/>
        <v>2037</v>
      </c>
      <c r="B83" s="4">
        <f t="shared" si="74"/>
        <v>1142.8606934050413</v>
      </c>
      <c r="C83" s="4">
        <f t="shared" si="75"/>
        <v>2852.2883802957613</v>
      </c>
      <c r="D83" s="4">
        <f t="shared" si="76"/>
        <v>4040.0097606520953</v>
      </c>
      <c r="E83" s="11">
        <f t="shared" si="77"/>
        <v>1.0284076886279642E-3</v>
      </c>
      <c r="F83" s="11">
        <f t="shared" si="78"/>
        <v>2.0260321069689607E-3</v>
      </c>
      <c r="G83" s="11">
        <f t="shared" si="79"/>
        <v>4.1360724760827871E-3</v>
      </c>
      <c r="H83" s="4">
        <f t="shared" si="80"/>
        <v>73982.391723486653</v>
      </c>
      <c r="I83" s="4">
        <f t="shared" si="81"/>
        <v>20005.64018958799</v>
      </c>
      <c r="J83" s="4">
        <f t="shared" si="82"/>
        <v>7881.8005426658465</v>
      </c>
      <c r="K83" s="4">
        <f t="shared" si="83"/>
        <v>64734.391645812379</v>
      </c>
      <c r="L83" s="4">
        <f t="shared" si="84"/>
        <v>7013.8911366015354</v>
      </c>
      <c r="M83" s="4">
        <f t="shared" si="85"/>
        <v>1950.9360149153822</v>
      </c>
      <c r="N83" s="11">
        <f t="shared" si="86"/>
        <v>1.9888878023696543E-2</v>
      </c>
      <c r="O83" s="11">
        <f t="shared" si="87"/>
        <v>2.5007331609790961E-2</v>
      </c>
      <c r="P83" s="11">
        <f t="shared" si="88"/>
        <v>2.2818676152776218E-2</v>
      </c>
      <c r="Q83" s="4">
        <f t="shared" si="89"/>
        <v>7776.1969735842395</v>
      </c>
      <c r="R83" s="4">
        <f t="shared" si="90"/>
        <v>8612.3387684021454</v>
      </c>
      <c r="S83" s="4">
        <f t="shared" si="91"/>
        <v>3976.5681990836233</v>
      </c>
      <c r="T83" s="4">
        <f t="shared" si="92"/>
        <v>105.10875348080408</v>
      </c>
      <c r="U83" s="4">
        <f t="shared" si="93"/>
        <v>430.49553459851137</v>
      </c>
      <c r="V83" s="4">
        <f t="shared" si="94"/>
        <v>504.52535274873071</v>
      </c>
      <c r="W83" s="11">
        <f t="shared" si="95"/>
        <v>-1.0734613539272964E-2</v>
      </c>
      <c r="X83" s="11">
        <f t="shared" si="96"/>
        <v>-1.217998157191269E-2</v>
      </c>
      <c r="Y83" s="11">
        <f t="shared" si="97"/>
        <v>-9.7425357312937999E-3</v>
      </c>
      <c r="Z83" s="4">
        <f t="shared" si="119"/>
        <v>15973.02297883434</v>
      </c>
      <c r="AA83" s="4">
        <f t="shared" si="120"/>
        <v>24604.85884437984</v>
      </c>
      <c r="AB83" s="4">
        <f t="shared" si="121"/>
        <v>11941.958990015324</v>
      </c>
      <c r="AC83" s="12">
        <f t="shared" si="101"/>
        <v>2.0745883530328699</v>
      </c>
      <c r="AD83" s="12">
        <f t="shared" si="102"/>
        <v>2.8985685287034273</v>
      </c>
      <c r="AE83" s="12">
        <f t="shared" si="103"/>
        <v>3.0542633676042761</v>
      </c>
      <c r="AF83" s="11">
        <f t="shared" si="104"/>
        <v>-4.0504037456468023E-3</v>
      </c>
      <c r="AG83" s="11">
        <f t="shared" si="105"/>
        <v>2.9673830763510267E-4</v>
      </c>
      <c r="AH83" s="11">
        <f t="shared" si="106"/>
        <v>9.7937136394747881E-3</v>
      </c>
      <c r="AI83" s="1">
        <f t="shared" si="64"/>
        <v>119621.65317353733</v>
      </c>
      <c r="AJ83" s="1">
        <f t="shared" si="65"/>
        <v>30686.965567480118</v>
      </c>
      <c r="AK83" s="1">
        <f t="shared" si="66"/>
        <v>12024.447660138183</v>
      </c>
      <c r="AL83" s="10">
        <f t="shared" si="107"/>
        <v>24.678352590465305</v>
      </c>
      <c r="AM83" s="10">
        <f t="shared" si="108"/>
        <v>4.30382279295487</v>
      </c>
      <c r="AN83" s="10">
        <f t="shared" si="109"/>
        <v>1.5703742421317985</v>
      </c>
      <c r="AO83" s="7">
        <f t="shared" si="110"/>
        <v>1.5720361321165863E-2</v>
      </c>
      <c r="AP83" s="7">
        <f t="shared" si="111"/>
        <v>1.9803509073870216E-2</v>
      </c>
      <c r="AQ83" s="7">
        <f t="shared" si="112"/>
        <v>1.7964281423617261E-2</v>
      </c>
      <c r="AR83" s="1">
        <f t="shared" si="124"/>
        <v>73982.391723486653</v>
      </c>
      <c r="AS83" s="1">
        <f t="shared" si="122"/>
        <v>20005.64018958799</v>
      </c>
      <c r="AT83" s="1">
        <f t="shared" si="123"/>
        <v>7881.8005426658465</v>
      </c>
      <c r="AU83" s="1">
        <f t="shared" si="70"/>
        <v>14796.478344697331</v>
      </c>
      <c r="AV83" s="1">
        <f t="shared" si="71"/>
        <v>4001.1280379175982</v>
      </c>
      <c r="AW83" s="1">
        <f t="shared" si="72"/>
        <v>1576.3601085331693</v>
      </c>
      <c r="AX83">
        <v>0</v>
      </c>
      <c r="AY83">
        <v>0</v>
      </c>
      <c r="AZ83">
        <v>0</v>
      </c>
      <c r="BA83">
        <f t="shared" si="125"/>
        <v>0</v>
      </c>
      <c r="BB83">
        <f t="shared" si="131"/>
        <v>0</v>
      </c>
      <c r="BC83">
        <f t="shared" si="126"/>
        <v>0</v>
      </c>
      <c r="BD83">
        <f t="shared" si="127"/>
        <v>0</v>
      </c>
      <c r="BE83">
        <f t="shared" si="128"/>
        <v>0</v>
      </c>
      <c r="BF83">
        <f t="shared" si="129"/>
        <v>0</v>
      </c>
      <c r="BG83">
        <f t="shared" si="130"/>
        <v>0</v>
      </c>
      <c r="BH83">
        <f t="shared" si="132"/>
        <v>0</v>
      </c>
      <c r="BI83">
        <f t="shared" si="133"/>
        <v>0</v>
      </c>
      <c r="BJ83">
        <f t="shared" si="134"/>
        <v>0</v>
      </c>
      <c r="BK83" s="7">
        <f t="shared" si="135"/>
        <v>4.9609083467805543E-2</v>
      </c>
      <c r="BL83" s="13"/>
      <c r="BM83" s="13"/>
      <c r="BN83" s="8">
        <f>BN$3*temperature!$I193+BN$4*temperature!$I193^2+BN$5*temperature!$I193^6</f>
        <v>3.4272259583250806</v>
      </c>
      <c r="BO83" s="8">
        <f>BO$3*temperature!$I193+BO$4*temperature!$I193^2+BO$5*temperature!$I193^6</f>
        <v>1.2698435611556222</v>
      </c>
      <c r="BP83" s="8">
        <f>BP$3*temperature!$I193+BP$4*temperature!$I193^2+BP$5*temperature!$I193^6</f>
        <v>-0.1832839131138293</v>
      </c>
      <c r="BQ83" s="8">
        <f>BQ$3*temperature!$M193+BQ$4*temperature!$M193^2+BQ$5*temperature!$M193^6</f>
        <v>0</v>
      </c>
      <c r="BR83" s="8">
        <f>BR$3*temperature!$M193+BR$4*temperature!$M193^2+BR$5*temperature!$M193^6</f>
        <v>0</v>
      </c>
      <c r="BS83" s="8">
        <f>BS$3*temperature!$M193+BS$4*temperature!$M193^2+BS$5*temperature!$M193^6</f>
        <v>0</v>
      </c>
      <c r="BT83" s="14"/>
      <c r="BU83" s="14"/>
      <c r="BV83" s="14"/>
      <c r="BW83" s="14"/>
      <c r="BX83" s="14"/>
      <c r="BY83" s="14"/>
    </row>
    <row r="84" spans="1:77" x14ac:dyDescent="0.3">
      <c r="A84">
        <f t="shared" si="73"/>
        <v>2038</v>
      </c>
      <c r="B84" s="4">
        <f t="shared" si="74"/>
        <v>1143.9772537929632</v>
      </c>
      <c r="C84" s="4">
        <f t="shared" si="75"/>
        <v>2857.7782667407346</v>
      </c>
      <c r="D84" s="4">
        <f t="shared" si="76"/>
        <v>4055.8840451675278</v>
      </c>
      <c r="E84" s="11">
        <f t="shared" si="77"/>
        <v>9.7698730419656585E-4</v>
      </c>
      <c r="F84" s="11">
        <f t="shared" si="78"/>
        <v>1.9247305016205126E-3</v>
      </c>
      <c r="G84" s="11">
        <f t="shared" si="79"/>
        <v>3.9292688522786475E-3</v>
      </c>
      <c r="H84" s="4">
        <f t="shared" si="80"/>
        <v>75507.115535718098</v>
      </c>
      <c r="I84" s="4">
        <f t="shared" si="81"/>
        <v>20539.043696468438</v>
      </c>
      <c r="J84" s="4">
        <f t="shared" si="82"/>
        <v>8091.0265540665177</v>
      </c>
      <c r="K84" s="4">
        <f t="shared" si="83"/>
        <v>66004.035731800803</v>
      </c>
      <c r="L84" s="4">
        <f t="shared" si="84"/>
        <v>7187.0669378044486</v>
      </c>
      <c r="M84" s="4">
        <f t="shared" si="85"/>
        <v>1994.8860628071329</v>
      </c>
      <c r="N84" s="11">
        <f t="shared" si="86"/>
        <v>1.9613130728642014E-2</v>
      </c>
      <c r="O84" s="11">
        <f t="shared" si="87"/>
        <v>2.4690403348179402E-2</v>
      </c>
      <c r="P84" s="11">
        <f t="shared" si="88"/>
        <v>2.2527672643152696E-2</v>
      </c>
      <c r="Q84" s="4">
        <f t="shared" si="89"/>
        <v>7851.2639748783431</v>
      </c>
      <c r="R84" s="4">
        <f t="shared" si="90"/>
        <v>8734.2716060515304</v>
      </c>
      <c r="S84" s="4">
        <f t="shared" si="91"/>
        <v>4042.357748133913</v>
      </c>
      <c r="T84" s="4">
        <f t="shared" si="92"/>
        <v>103.98045163259295</v>
      </c>
      <c r="U84" s="4">
        <f t="shared" si="93"/>
        <v>425.25210692031078</v>
      </c>
      <c r="V84" s="4">
        <f t="shared" si="94"/>
        <v>499.60999647223258</v>
      </c>
      <c r="W84" s="11">
        <f t="shared" si="95"/>
        <v>-1.0734613539272964E-2</v>
      </c>
      <c r="X84" s="11">
        <f t="shared" si="96"/>
        <v>-1.217998157191269E-2</v>
      </c>
      <c r="Y84" s="11">
        <f t="shared" si="97"/>
        <v>-9.7425357312937999E-3</v>
      </c>
      <c r="Z84" s="4">
        <f t="shared" si="119"/>
        <v>16067.064907825183</v>
      </c>
      <c r="AA84" s="4">
        <f t="shared" si="120"/>
        <v>24970.861725749</v>
      </c>
      <c r="AB84" s="4">
        <f t="shared" si="121"/>
        <v>12264.435996810391</v>
      </c>
      <c r="AC84" s="12">
        <f t="shared" si="101"/>
        <v>2.0661854325970705</v>
      </c>
      <c r="AD84" s="12">
        <f t="shared" si="102"/>
        <v>2.8994286450231992</v>
      </c>
      <c r="AE84" s="12">
        <f t="shared" si="103"/>
        <v>3.0841759484061302</v>
      </c>
      <c r="AF84" s="11">
        <f t="shared" si="104"/>
        <v>-4.0504037456468023E-3</v>
      </c>
      <c r="AG84" s="11">
        <f t="shared" si="105"/>
        <v>2.9673830763510267E-4</v>
      </c>
      <c r="AH84" s="11">
        <f t="shared" si="106"/>
        <v>9.7937136394747881E-3</v>
      </c>
      <c r="AI84" s="1">
        <f t="shared" si="64"/>
        <v>122455.96620088092</v>
      </c>
      <c r="AJ84" s="1">
        <f t="shared" si="65"/>
        <v>31619.397048649706</v>
      </c>
      <c r="AK84" s="1">
        <f t="shared" si="66"/>
        <v>12398.363002657534</v>
      </c>
      <c r="AL84" s="10">
        <f t="shared" si="107"/>
        <v>25.06242568380322</v>
      </c>
      <c r="AM84" s="10">
        <f t="shared" si="108"/>
        <v>4.388201278750155</v>
      </c>
      <c r="AN84" s="10">
        <f t="shared" si="109"/>
        <v>1.5983027805095935</v>
      </c>
      <c r="AO84" s="7">
        <f t="shared" si="110"/>
        <v>1.5563157707954205E-2</v>
      </c>
      <c r="AP84" s="7">
        <f t="shared" si="111"/>
        <v>1.9605473983131512E-2</v>
      </c>
      <c r="AQ84" s="7">
        <f t="shared" si="112"/>
        <v>1.7784638609381089E-2</v>
      </c>
      <c r="AR84" s="1">
        <f t="shared" si="124"/>
        <v>75507.115535718098</v>
      </c>
      <c r="AS84" s="1">
        <f t="shared" si="122"/>
        <v>20539.043696468438</v>
      </c>
      <c r="AT84" s="1">
        <f t="shared" si="123"/>
        <v>8091.0265540665177</v>
      </c>
      <c r="AU84" s="1">
        <f t="shared" si="70"/>
        <v>15101.423107143621</v>
      </c>
      <c r="AV84" s="1">
        <f t="shared" si="71"/>
        <v>4107.8087392936877</v>
      </c>
      <c r="AW84" s="1">
        <f t="shared" si="72"/>
        <v>1618.2053108133036</v>
      </c>
      <c r="AX84">
        <v>0</v>
      </c>
      <c r="AY84">
        <v>0</v>
      </c>
      <c r="AZ84">
        <v>0</v>
      </c>
      <c r="BA84">
        <f t="shared" si="125"/>
        <v>0</v>
      </c>
      <c r="BB84">
        <f t="shared" si="131"/>
        <v>0</v>
      </c>
      <c r="BC84">
        <f t="shared" si="126"/>
        <v>0</v>
      </c>
      <c r="BD84">
        <f t="shared" si="127"/>
        <v>0</v>
      </c>
      <c r="BE84">
        <f t="shared" si="128"/>
        <v>0</v>
      </c>
      <c r="BF84">
        <f t="shared" si="129"/>
        <v>0</v>
      </c>
      <c r="BG84">
        <f t="shared" si="130"/>
        <v>0</v>
      </c>
      <c r="BH84">
        <f t="shared" si="132"/>
        <v>0</v>
      </c>
      <c r="BI84">
        <f t="shared" si="133"/>
        <v>0</v>
      </c>
      <c r="BJ84">
        <f t="shared" si="134"/>
        <v>0</v>
      </c>
      <c r="BK84" s="7">
        <f t="shared" si="135"/>
        <v>4.9405270507724336E-2</v>
      </c>
      <c r="BL84" s="13"/>
      <c r="BM84" s="13"/>
      <c r="BN84" s="8">
        <f>BN$3*temperature!$I194+BN$4*temperature!$I194^2+BN$5*temperature!$I194^6</f>
        <v>3.369163949589292</v>
      </c>
      <c r="BO84" s="8">
        <f>BO$3*temperature!$I194+BO$4*temperature!$I194^2+BO$5*temperature!$I194^6</f>
        <v>1.2019640603126804</v>
      </c>
      <c r="BP84" s="8">
        <f>BP$3*temperature!$I194+BP$4*temperature!$I194^2+BP$5*temperature!$I194^6</f>
        <v>-0.25573927702003996</v>
      </c>
      <c r="BQ84" s="8">
        <f>BQ$3*temperature!$M194+BQ$4*temperature!$M194^2+BQ$5*temperature!$M194^6</f>
        <v>0</v>
      </c>
      <c r="BR84" s="8">
        <f>BR$3*temperature!$M194+BR$4*temperature!$M194^2+BR$5*temperature!$M194^6</f>
        <v>0</v>
      </c>
      <c r="BS84" s="8">
        <f>BS$3*temperature!$M194+BS$4*temperature!$M194^2+BS$5*temperature!$M194^6</f>
        <v>0</v>
      </c>
      <c r="BT84" s="14"/>
      <c r="BU84" s="14"/>
      <c r="BV84" s="14"/>
      <c r="BW84" s="14"/>
      <c r="BX84" s="14"/>
      <c r="BY84" s="14"/>
    </row>
    <row r="85" spans="1:77" x14ac:dyDescent="0.3">
      <c r="A85">
        <f t="shared" si="73"/>
        <v>2039</v>
      </c>
      <c r="B85" s="4">
        <f t="shared" si="74"/>
        <v>1145.0390224835462</v>
      </c>
      <c r="C85" s="4">
        <f t="shared" si="75"/>
        <v>2863.003697087755</v>
      </c>
      <c r="D85" s="4">
        <f t="shared" si="76"/>
        <v>4071.0238710723024</v>
      </c>
      <c r="E85" s="11">
        <f t="shared" si="77"/>
        <v>9.2813793898673753E-4</v>
      </c>
      <c r="F85" s="11">
        <f t="shared" si="78"/>
        <v>1.8284939765394869E-3</v>
      </c>
      <c r="G85" s="11">
        <f t="shared" si="79"/>
        <v>3.732805409664715E-3</v>
      </c>
      <c r="H85" s="4">
        <f t="shared" si="80"/>
        <v>77038.72783545361</v>
      </c>
      <c r="I85" s="4">
        <f t="shared" si="81"/>
        <v>21078.154141755087</v>
      </c>
      <c r="J85" s="4">
        <f t="shared" si="82"/>
        <v>8301.8301583473549</v>
      </c>
      <c r="K85" s="4">
        <f t="shared" si="83"/>
        <v>67280.438764750157</v>
      </c>
      <c r="L85" s="4">
        <f t="shared" si="84"/>
        <v>7362.2518067984929</v>
      </c>
      <c r="M85" s="4">
        <f t="shared" si="85"/>
        <v>2039.2487053043644</v>
      </c>
      <c r="N85" s="11">
        <f t="shared" si="86"/>
        <v>1.9338257408014536E-2</v>
      </c>
      <c r="O85" s="11">
        <f t="shared" si="87"/>
        <v>2.437501563712452E-2</v>
      </c>
      <c r="P85" s="11">
        <f t="shared" si="88"/>
        <v>2.2238183585685967E-2</v>
      </c>
      <c r="Q85" s="4">
        <f t="shared" si="89"/>
        <v>7924.5318586881676</v>
      </c>
      <c r="R85" s="4">
        <f t="shared" si="90"/>
        <v>8854.3538351452789</v>
      </c>
      <c r="S85" s="4">
        <f t="shared" si="91"/>
        <v>4107.2684414759206</v>
      </c>
      <c r="T85" s="4">
        <f t="shared" si="92"/>
        <v>102.864261668678</v>
      </c>
      <c r="U85" s="4">
        <f t="shared" si="93"/>
        <v>420.07254409460432</v>
      </c>
      <c r="V85" s="4">
        <f t="shared" si="94"/>
        <v>494.7425282298903</v>
      </c>
      <c r="W85" s="11">
        <f t="shared" si="95"/>
        <v>-1.0734613539272964E-2</v>
      </c>
      <c r="X85" s="11">
        <f t="shared" si="96"/>
        <v>-1.217998157191269E-2</v>
      </c>
      <c r="Y85" s="11">
        <f t="shared" si="97"/>
        <v>-9.7425357312937999E-3</v>
      </c>
      <c r="Z85" s="4">
        <f t="shared" si="119"/>
        <v>16156.460925366306</v>
      </c>
      <c r="AA85" s="4">
        <f t="shared" si="120"/>
        <v>25331.91200679171</v>
      </c>
      <c r="AB85" s="4">
        <f t="shared" si="121"/>
        <v>12589.44412434592</v>
      </c>
      <c r="AC85" s="12">
        <f t="shared" si="101"/>
        <v>2.0578165473816785</v>
      </c>
      <c r="AD85" s="12">
        <f t="shared" si="102"/>
        <v>2.9002890165724322</v>
      </c>
      <c r="AE85" s="12">
        <f t="shared" si="103"/>
        <v>3.1143814844585753</v>
      </c>
      <c r="AF85" s="11">
        <f t="shared" si="104"/>
        <v>-4.0504037456468023E-3</v>
      </c>
      <c r="AG85" s="11">
        <f t="shared" si="105"/>
        <v>2.9673830763510267E-4</v>
      </c>
      <c r="AH85" s="11">
        <f t="shared" si="106"/>
        <v>9.7937136394747881E-3</v>
      </c>
      <c r="AI85" s="1">
        <f t="shared" si="64"/>
        <v>125311.79268793645</v>
      </c>
      <c r="AJ85" s="1">
        <f t="shared" si="65"/>
        <v>32565.266083078423</v>
      </c>
      <c r="AK85" s="1">
        <f t="shared" si="66"/>
        <v>12776.732013205085</v>
      </c>
      <c r="AL85" s="10">
        <f t="shared" si="107"/>
        <v>25.448575662429519</v>
      </c>
      <c r="AM85" s="10">
        <f t="shared" si="108"/>
        <v>4.473373717093402</v>
      </c>
      <c r="AN85" s="10">
        <f t="shared" si="109"/>
        <v>1.6264437654759281</v>
      </c>
      <c r="AO85" s="7">
        <f t="shared" si="110"/>
        <v>1.5407526130874663E-2</v>
      </c>
      <c r="AP85" s="7">
        <f t="shared" si="111"/>
        <v>1.9409419243300197E-2</v>
      </c>
      <c r="AQ85" s="7">
        <f t="shared" si="112"/>
        <v>1.7606792223287277E-2</v>
      </c>
      <c r="AR85" s="1">
        <f t="shared" si="124"/>
        <v>77038.72783545361</v>
      </c>
      <c r="AS85" s="1">
        <f t="shared" si="122"/>
        <v>21078.154141755087</v>
      </c>
      <c r="AT85" s="1">
        <f t="shared" si="123"/>
        <v>8301.8301583473549</v>
      </c>
      <c r="AU85" s="1">
        <f t="shared" si="70"/>
        <v>15407.745567090722</v>
      </c>
      <c r="AV85" s="1">
        <f t="shared" si="71"/>
        <v>4215.630828351018</v>
      </c>
      <c r="AW85" s="1">
        <f t="shared" si="72"/>
        <v>1660.3660316694711</v>
      </c>
      <c r="AX85">
        <v>0</v>
      </c>
      <c r="AY85">
        <v>0</v>
      </c>
      <c r="AZ85">
        <v>0</v>
      </c>
      <c r="BA85">
        <f t="shared" si="125"/>
        <v>0</v>
      </c>
      <c r="BB85">
        <f t="shared" si="131"/>
        <v>0</v>
      </c>
      <c r="BC85">
        <f t="shared" si="126"/>
        <v>0</v>
      </c>
      <c r="BD85">
        <f t="shared" si="127"/>
        <v>0</v>
      </c>
      <c r="BE85">
        <f t="shared" si="128"/>
        <v>0</v>
      </c>
      <c r="BF85">
        <f t="shared" si="129"/>
        <v>0</v>
      </c>
      <c r="BG85">
        <f t="shared" si="130"/>
        <v>0</v>
      </c>
      <c r="BH85">
        <f t="shared" si="132"/>
        <v>0</v>
      </c>
      <c r="BI85">
        <f t="shared" si="133"/>
        <v>0</v>
      </c>
      <c r="BJ85">
        <f t="shared" si="134"/>
        <v>0</v>
      </c>
      <c r="BK85" s="7">
        <f t="shared" si="135"/>
        <v>4.9198581701691085E-2</v>
      </c>
      <c r="BL85" s="13"/>
      <c r="BM85" s="13"/>
      <c r="BN85" s="8">
        <f>BN$3*temperature!$I195+BN$4*temperature!$I195^2+BN$5*temperature!$I195^6</f>
        <v>3.3054640334909191</v>
      </c>
      <c r="BO85" s="8">
        <f>BO$3*temperature!$I195+BO$4*temperature!$I195^2+BO$5*temperature!$I195^6</f>
        <v>1.1296341101325478</v>
      </c>
      <c r="BP85" s="8">
        <f>BP$3*temperature!$I195+BP$4*temperature!$I195^2+BP$5*temperature!$I195^6</f>
        <v>-0.33174152794389045</v>
      </c>
      <c r="BQ85" s="8">
        <f>BQ$3*temperature!$M195+BQ$4*temperature!$M195^2+BQ$5*temperature!$M195^6</f>
        <v>0</v>
      </c>
      <c r="BR85" s="8">
        <f>BR$3*temperature!$M195+BR$4*temperature!$M195^2+BR$5*temperature!$M195^6</f>
        <v>0</v>
      </c>
      <c r="BS85" s="8">
        <f>BS$3*temperature!$M195+BS$4*temperature!$M195^2+BS$5*temperature!$M195^6</f>
        <v>0</v>
      </c>
      <c r="BT85" s="14"/>
      <c r="BU85" s="14"/>
      <c r="BV85" s="14"/>
      <c r="BW85" s="14"/>
      <c r="BX85" s="14"/>
      <c r="BY85" s="14"/>
    </row>
    <row r="86" spans="1:77" x14ac:dyDescent="0.3">
      <c r="A86">
        <f t="shared" si="73"/>
        <v>2040</v>
      </c>
      <c r="B86" s="4">
        <f t="shared" si="74"/>
        <v>1146.0486389340142</v>
      </c>
      <c r="C86" s="4">
        <f t="shared" si="75"/>
        <v>2867.9769328519437</v>
      </c>
      <c r="D86" s="4">
        <f t="shared" si="76"/>
        <v>4085.4603940046745</v>
      </c>
      <c r="E86" s="11">
        <f t="shared" si="77"/>
        <v>8.8173104203740065E-4</v>
      </c>
      <c r="F86" s="11">
        <f t="shared" si="78"/>
        <v>1.7370692777125124E-3</v>
      </c>
      <c r="G86" s="11">
        <f t="shared" si="79"/>
        <v>3.5461651391814793E-3</v>
      </c>
      <c r="H86" s="4">
        <f t="shared" si="80"/>
        <v>78576.631072900855</v>
      </c>
      <c r="I86" s="4">
        <f t="shared" si="81"/>
        <v>21622.813967741225</v>
      </c>
      <c r="J86" s="4">
        <f t="shared" si="82"/>
        <v>8514.1433011061763</v>
      </c>
      <c r="K86" s="4">
        <f t="shared" si="83"/>
        <v>68563.085722075572</v>
      </c>
      <c r="L86" s="4">
        <f t="shared" si="84"/>
        <v>7539.3960530356471</v>
      </c>
      <c r="M86" s="4">
        <f t="shared" si="85"/>
        <v>2084.0107307368589</v>
      </c>
      <c r="N86" s="11">
        <f t="shared" si="86"/>
        <v>1.9064188356592959E-2</v>
      </c>
      <c r="O86" s="11">
        <f t="shared" si="87"/>
        <v>2.4061150159734312E-2</v>
      </c>
      <c r="P86" s="11">
        <f t="shared" si="88"/>
        <v>2.1950253206517889E-2</v>
      </c>
      <c r="Q86" s="4">
        <f t="shared" si="89"/>
        <v>7995.9621875376952</v>
      </c>
      <c r="R86" s="4">
        <f t="shared" si="90"/>
        <v>8972.5178685262272</v>
      </c>
      <c r="S86" s="4">
        <f t="shared" si="91"/>
        <v>4171.2702136760963</v>
      </c>
      <c r="T86" s="4">
        <f t="shared" si="92"/>
        <v>101.76005357266209</v>
      </c>
      <c r="U86" s="4">
        <f t="shared" si="93"/>
        <v>414.95606824866559</v>
      </c>
      <c r="V86" s="4">
        <f t="shared" si="94"/>
        <v>489.92248147081995</v>
      </c>
      <c r="W86" s="11">
        <f t="shared" si="95"/>
        <v>-1.0734613539272964E-2</v>
      </c>
      <c r="X86" s="11">
        <f t="shared" si="96"/>
        <v>-1.217998157191269E-2</v>
      </c>
      <c r="Y86" s="11">
        <f t="shared" si="97"/>
        <v>-9.7425357312937999E-3</v>
      </c>
      <c r="Z86" s="4">
        <f t="shared" si="119"/>
        <v>16241.18191229185</v>
      </c>
      <c r="AA86" s="4">
        <f t="shared" si="120"/>
        <v>25687.805471607</v>
      </c>
      <c r="AB86" s="4">
        <f t="shared" si="121"/>
        <v>12916.878060920573</v>
      </c>
      <c r="AC86" s="12">
        <f t="shared" si="101"/>
        <v>2.0494815595303097</v>
      </c>
      <c r="AD86" s="12">
        <f t="shared" si="102"/>
        <v>2.9011496434268627</v>
      </c>
      <c r="AE86" s="12">
        <f t="shared" si="103"/>
        <v>3.1448828448814452</v>
      </c>
      <c r="AF86" s="11">
        <f t="shared" si="104"/>
        <v>-4.0504037456468023E-3</v>
      </c>
      <c r="AG86" s="11">
        <f t="shared" si="105"/>
        <v>2.9673830763510267E-4</v>
      </c>
      <c r="AH86" s="11">
        <f t="shared" si="106"/>
        <v>9.7937136394747881E-3</v>
      </c>
      <c r="AI86" s="1">
        <f t="shared" si="64"/>
        <v>128188.35898623354</v>
      </c>
      <c r="AJ86" s="1">
        <f t="shared" si="65"/>
        <v>33524.370303121599</v>
      </c>
      <c r="AK86" s="1">
        <f t="shared" si="66"/>
        <v>13159.424843554048</v>
      </c>
      <c r="AL86" s="10">
        <f t="shared" si="107"/>
        <v>25.836754260996816</v>
      </c>
      <c r="AM86" s="10">
        <f t="shared" si="108"/>
        <v>4.5593310471413577</v>
      </c>
      <c r="AN86" s="10">
        <f t="shared" si="109"/>
        <v>1.6547938583431077</v>
      </c>
      <c r="AO86" s="7">
        <f t="shared" si="110"/>
        <v>1.5253450869565916E-2</v>
      </c>
      <c r="AP86" s="7">
        <f t="shared" si="111"/>
        <v>1.9215325050867194E-2</v>
      </c>
      <c r="AQ86" s="7">
        <f t="shared" si="112"/>
        <v>1.7430724301054405E-2</v>
      </c>
      <c r="AR86" s="1">
        <f t="shared" si="124"/>
        <v>78576.631072900855</v>
      </c>
      <c r="AS86" s="1">
        <f t="shared" si="122"/>
        <v>21622.813967741225</v>
      </c>
      <c r="AT86" s="1">
        <f t="shared" si="123"/>
        <v>8514.1433011061763</v>
      </c>
      <c r="AU86" s="1">
        <f t="shared" si="70"/>
        <v>15715.326214580171</v>
      </c>
      <c r="AV86" s="1">
        <f t="shared" si="71"/>
        <v>4324.5627935482453</v>
      </c>
      <c r="AW86" s="1">
        <f t="shared" si="72"/>
        <v>1702.8286602212354</v>
      </c>
      <c r="AX86">
        <v>0</v>
      </c>
      <c r="AY86">
        <v>0</v>
      </c>
      <c r="AZ86">
        <v>0</v>
      </c>
      <c r="BA86">
        <f t="shared" si="125"/>
        <v>0</v>
      </c>
      <c r="BB86">
        <f t="shared" si="131"/>
        <v>0</v>
      </c>
      <c r="BC86">
        <f t="shared" si="126"/>
        <v>0</v>
      </c>
      <c r="BD86">
        <f t="shared" si="127"/>
        <v>0</v>
      </c>
      <c r="BE86">
        <f t="shared" si="128"/>
        <v>0</v>
      </c>
      <c r="BF86">
        <f t="shared" si="129"/>
        <v>0</v>
      </c>
      <c r="BG86">
        <f t="shared" si="130"/>
        <v>0</v>
      </c>
      <c r="BH86">
        <f t="shared" si="132"/>
        <v>0</v>
      </c>
      <c r="BI86">
        <f t="shared" si="133"/>
        <v>0</v>
      </c>
      <c r="BJ86">
        <f t="shared" si="134"/>
        <v>0</v>
      </c>
      <c r="BK86" s="7">
        <f t="shared" si="135"/>
        <v>4.8989156558474772E-2</v>
      </c>
      <c r="BL86" s="13"/>
      <c r="BM86" s="13"/>
      <c r="BN86" s="8">
        <f>BN$3*temperature!$I196+BN$4*temperature!$I196^2+BN$5*temperature!$I196^6</f>
        <v>3.2359738122496022</v>
      </c>
      <c r="BO86" s="8">
        <f>BO$3*temperature!$I196+BO$4*temperature!$I196^2+BO$5*temperature!$I196^6</f>
        <v>1.052747228821441</v>
      </c>
      <c r="BP86" s="8">
        <f>BP$3*temperature!$I196+BP$4*temperature!$I196^2+BP$5*temperature!$I196^6</f>
        <v>-0.41136402336505817</v>
      </c>
      <c r="BQ86" s="8">
        <f>BQ$3*temperature!$M196+BQ$4*temperature!$M196^2+BQ$5*temperature!$M196^6</f>
        <v>0</v>
      </c>
      <c r="BR86" s="8">
        <f>BR$3*temperature!$M196+BR$4*temperature!$M196^2+BR$5*temperature!$M196^6</f>
        <v>0</v>
      </c>
      <c r="BS86" s="8">
        <f>BS$3*temperature!$M196+BS$4*temperature!$M196^2+BS$5*temperature!$M196^6</f>
        <v>0</v>
      </c>
      <c r="BT86" s="14"/>
      <c r="BU86" s="14"/>
      <c r="BV86" s="14"/>
      <c r="BW86" s="14"/>
      <c r="BX86" s="14"/>
      <c r="BY86" s="14"/>
    </row>
    <row r="87" spans="1:77" x14ac:dyDescent="0.3">
      <c r="A87">
        <f t="shared" si="73"/>
        <v>2041</v>
      </c>
      <c r="B87" s="4">
        <f t="shared" si="74"/>
        <v>1147.0086202616155</v>
      </c>
      <c r="C87" s="4">
        <f t="shared" si="75"/>
        <v>2872.709713740227</v>
      </c>
      <c r="D87" s="4">
        <f t="shared" si="76"/>
        <v>4099.2237253700641</v>
      </c>
      <c r="E87" s="11">
        <f t="shared" si="77"/>
        <v>8.3764448993553053E-4</v>
      </c>
      <c r="F87" s="11">
        <f t="shared" si="78"/>
        <v>1.6502158138268868E-3</v>
      </c>
      <c r="G87" s="11">
        <f t="shared" si="79"/>
        <v>3.3688568822224053E-3</v>
      </c>
      <c r="H87" s="4">
        <f t="shared" si="80"/>
        <v>80120.209910633246</v>
      </c>
      <c r="I87" s="4">
        <f t="shared" si="81"/>
        <v>22172.859371400122</v>
      </c>
      <c r="J87" s="4">
        <f t="shared" si="82"/>
        <v>8727.8973226858488</v>
      </c>
      <c r="K87" s="4">
        <f t="shared" si="83"/>
        <v>69851.445312031778</v>
      </c>
      <c r="L87" s="4">
        <f t="shared" si="84"/>
        <v>7718.447591605549</v>
      </c>
      <c r="M87" s="4">
        <f t="shared" si="85"/>
        <v>2129.1585693820421</v>
      </c>
      <c r="N87" s="11">
        <f t="shared" si="86"/>
        <v>1.8790863573127981E-2</v>
      </c>
      <c r="O87" s="11">
        <f t="shared" si="87"/>
        <v>2.3748790660467867E-2</v>
      </c>
      <c r="P87" s="11">
        <f t="shared" si="88"/>
        <v>2.1663918510256286E-2</v>
      </c>
      <c r="Q87" s="4">
        <f t="shared" si="89"/>
        <v>8065.5171529731524</v>
      </c>
      <c r="R87" s="4">
        <f t="shared" si="90"/>
        <v>9088.6974283218005</v>
      </c>
      <c r="S87" s="4">
        <f t="shared" si="91"/>
        <v>4234.3340986494286</v>
      </c>
      <c r="T87" s="4">
        <f t="shared" si="92"/>
        <v>100.66769872382385</v>
      </c>
      <c r="U87" s="4">
        <f t="shared" si="93"/>
        <v>409.9019109842435</v>
      </c>
      <c r="V87" s="4">
        <f t="shared" si="94"/>
        <v>485.14939418952633</v>
      </c>
      <c r="W87" s="11">
        <f t="shared" si="95"/>
        <v>-1.0734613539272964E-2</v>
      </c>
      <c r="X87" s="11">
        <f t="shared" si="96"/>
        <v>-1.217998157191269E-2</v>
      </c>
      <c r="Y87" s="11">
        <f t="shared" si="97"/>
        <v>-9.7425357312937999E-3</v>
      </c>
      <c r="Z87" s="4">
        <f t="shared" si="119"/>
        <v>16321.2007505783</v>
      </c>
      <c r="AA87" s="4">
        <f t="shared" si="120"/>
        <v>26038.341296155722</v>
      </c>
      <c r="AB87" s="4">
        <f t="shared" si="121"/>
        <v>13246.631601032295</v>
      </c>
      <c r="AC87" s="12">
        <f t="shared" si="101"/>
        <v>2.0411803317449539</v>
      </c>
      <c r="AD87" s="12">
        <f t="shared" si="102"/>
        <v>2.9020105256622495</v>
      </c>
      <c r="AE87" s="12">
        <f t="shared" si="103"/>
        <v>3.1756829268939111</v>
      </c>
      <c r="AF87" s="11">
        <f t="shared" si="104"/>
        <v>-4.0504037456468023E-3</v>
      </c>
      <c r="AG87" s="11">
        <f t="shared" si="105"/>
        <v>2.9673830763510267E-4</v>
      </c>
      <c r="AH87" s="11">
        <f t="shared" si="106"/>
        <v>9.7937136394747881E-3</v>
      </c>
      <c r="AI87" s="1">
        <f t="shared" si="64"/>
        <v>131084.84930219036</v>
      </c>
      <c r="AJ87" s="1">
        <f t="shared" si="65"/>
        <v>34496.496066357686</v>
      </c>
      <c r="AK87" s="1">
        <f t="shared" si="66"/>
        <v>13546.31101941988</v>
      </c>
      <c r="AL87" s="10">
        <f t="shared" si="107"/>
        <v>26.226912926128485</v>
      </c>
      <c r="AM87" s="10">
        <f t="shared" si="108"/>
        <v>4.6460639849458367</v>
      </c>
      <c r="AN87" s="10">
        <f t="shared" si="109"/>
        <v>1.6833496713077658</v>
      </c>
      <c r="AO87" s="7">
        <f t="shared" si="110"/>
        <v>1.5100916360870256E-2</v>
      </c>
      <c r="AP87" s="7">
        <f t="shared" si="111"/>
        <v>1.9023171800358521E-2</v>
      </c>
      <c r="AQ87" s="7">
        <f t="shared" si="112"/>
        <v>1.7256417058043861E-2</v>
      </c>
      <c r="AR87" s="1">
        <f t="shared" si="124"/>
        <v>80120.209910633246</v>
      </c>
      <c r="AS87" s="1">
        <f t="shared" si="122"/>
        <v>22172.859371400122</v>
      </c>
      <c r="AT87" s="1">
        <f t="shared" si="123"/>
        <v>8727.8973226858488</v>
      </c>
      <c r="AU87" s="1">
        <f t="shared" si="70"/>
        <v>16024.04198212665</v>
      </c>
      <c r="AV87" s="1">
        <f t="shared" si="71"/>
        <v>4434.5718742800245</v>
      </c>
      <c r="AW87" s="1">
        <f t="shared" si="72"/>
        <v>1745.5794645371698</v>
      </c>
      <c r="AX87">
        <v>0</v>
      </c>
      <c r="AY87">
        <v>0</v>
      </c>
      <c r="AZ87">
        <v>0</v>
      </c>
      <c r="BA87">
        <f t="shared" si="125"/>
        <v>0</v>
      </c>
      <c r="BB87">
        <f t="shared" si="131"/>
        <v>0</v>
      </c>
      <c r="BC87">
        <f t="shared" si="126"/>
        <v>0</v>
      </c>
      <c r="BD87">
        <f t="shared" si="127"/>
        <v>0</v>
      </c>
      <c r="BE87">
        <f t="shared" si="128"/>
        <v>0</v>
      </c>
      <c r="BF87">
        <f t="shared" si="129"/>
        <v>0</v>
      </c>
      <c r="BG87">
        <f t="shared" si="130"/>
        <v>0</v>
      </c>
      <c r="BH87">
        <f t="shared" si="132"/>
        <v>0</v>
      </c>
      <c r="BI87">
        <f t="shared" si="133"/>
        <v>0</v>
      </c>
      <c r="BJ87">
        <f t="shared" si="134"/>
        <v>0</v>
      </c>
      <c r="BK87" s="7">
        <f t="shared" si="135"/>
        <v>4.8777133132925615E-2</v>
      </c>
      <c r="BL87" s="13"/>
      <c r="BM87" s="13"/>
      <c r="BN87" s="8">
        <f>BN$3*temperature!$I197+BN$4*temperature!$I197^2+BN$5*temperature!$I197^6</f>
        <v>3.1605446458186846</v>
      </c>
      <c r="BO87" s="8">
        <f>BO$3*temperature!$I197+BO$4*temperature!$I197^2+BO$5*temperature!$I197^6</f>
        <v>0.97119995497469347</v>
      </c>
      <c r="BP87" s="8">
        <f>BP$3*temperature!$I197+BP$4*temperature!$I197^2+BP$5*temperature!$I197^6</f>
        <v>-0.49467766853959105</v>
      </c>
      <c r="BQ87" s="8">
        <f>BQ$3*temperature!$M197+BQ$4*temperature!$M197^2+BQ$5*temperature!$M197^6</f>
        <v>0</v>
      </c>
      <c r="BR87" s="8">
        <f>BR$3*temperature!$M197+BR$4*temperature!$M197^2+BR$5*temperature!$M197^6</f>
        <v>0</v>
      </c>
      <c r="BS87" s="8">
        <f>BS$3*temperature!$M197+BS$4*temperature!$M197^2+BS$5*temperature!$M197^6</f>
        <v>0</v>
      </c>
      <c r="BT87" s="14"/>
      <c r="BU87" s="14"/>
      <c r="BV87" s="14"/>
      <c r="BW87" s="14"/>
      <c r="BX87" s="14"/>
      <c r="BY87" s="14"/>
    </row>
    <row r="88" spans="1:77" x14ac:dyDescent="0.3">
      <c r="A88">
        <f t="shared" si="73"/>
        <v>2042</v>
      </c>
      <c r="B88" s="4">
        <f t="shared" si="74"/>
        <v>1147.9213664397525</v>
      </c>
      <c r="C88" s="4">
        <f t="shared" si="75"/>
        <v>2877.2132751884678</v>
      </c>
      <c r="D88" s="4">
        <f t="shared" si="76"/>
        <v>4112.342938526097</v>
      </c>
      <c r="E88" s="11">
        <f t="shared" si="77"/>
        <v>7.9576226543875397E-4</v>
      </c>
      <c r="F88" s="11">
        <f t="shared" si="78"/>
        <v>1.5677050231355423E-3</v>
      </c>
      <c r="G88" s="11">
        <f t="shared" si="79"/>
        <v>3.2004140381112849E-3</v>
      </c>
      <c r="H88" s="4">
        <f t="shared" si="80"/>
        <v>81668.831842712287</v>
      </c>
      <c r="I88" s="4">
        <f t="shared" si="81"/>
        <v>22728.12035886585</v>
      </c>
      <c r="J88" s="4">
        <f t="shared" si="82"/>
        <v>8943.0229444764336</v>
      </c>
      <c r="K88" s="4">
        <f t="shared" si="83"/>
        <v>71144.970579305431</v>
      </c>
      <c r="L88" s="4">
        <f t="shared" si="84"/>
        <v>7899.3519718753132</v>
      </c>
      <c r="M88" s="4">
        <f t="shared" si="85"/>
        <v>2174.6782985179971</v>
      </c>
      <c r="N88" s="11">
        <f t="shared" si="86"/>
        <v>1.8518231963496001E-2</v>
      </c>
      <c r="O88" s="11">
        <f t="shared" si="87"/>
        <v>2.3437922991990323E-2</v>
      </c>
      <c r="P88" s="11">
        <f t="shared" si="88"/>
        <v>2.1379210449866237E-2</v>
      </c>
      <c r="Q88" s="4">
        <f t="shared" si="89"/>
        <v>8133.1596639125728</v>
      </c>
      <c r="R88" s="4">
        <f t="shared" si="90"/>
        <v>9202.8276062481709</v>
      </c>
      <c r="S88" s="4">
        <f t="shared" si="91"/>
        <v>4296.432202878138</v>
      </c>
      <c r="T88" s="4">
        <f t="shared" si="92"/>
        <v>99.587069882135637</v>
      </c>
      <c r="U88" s="4">
        <f t="shared" si="93"/>
        <v>404.90931326216361</v>
      </c>
      <c r="V88" s="4">
        <f t="shared" si="94"/>
        <v>480.42280888161935</v>
      </c>
      <c r="W88" s="11">
        <f t="shared" si="95"/>
        <v>-1.0734613539272964E-2</v>
      </c>
      <c r="X88" s="11">
        <f t="shared" si="96"/>
        <v>-1.217998157191269E-2</v>
      </c>
      <c r="Y88" s="11">
        <f t="shared" si="97"/>
        <v>-9.7425357312937999E-3</v>
      </c>
      <c r="Z88" s="4">
        <f t="shared" si="119"/>
        <v>16396.492472404225</v>
      </c>
      <c r="AA88" s="4">
        <f t="shared" si="120"/>
        <v>26383.322221477127</v>
      </c>
      <c r="AB88" s="4">
        <f t="shared" si="121"/>
        <v>13578.59761630631</v>
      </c>
      <c r="AC88" s="12">
        <f t="shared" si="101"/>
        <v>2.0329127272837137</v>
      </c>
      <c r="AD88" s="12">
        <f t="shared" si="102"/>
        <v>2.9028716633543739</v>
      </c>
      <c r="AE88" s="12">
        <f t="shared" si="103"/>
        <v>3.2067846560896793</v>
      </c>
      <c r="AF88" s="11">
        <f t="shared" si="104"/>
        <v>-4.0504037456468023E-3</v>
      </c>
      <c r="AG88" s="11">
        <f t="shared" si="105"/>
        <v>2.9673830763510267E-4</v>
      </c>
      <c r="AH88" s="11">
        <f t="shared" si="106"/>
        <v>9.7937136394747881E-3</v>
      </c>
      <c r="AI88" s="1">
        <f t="shared" si="64"/>
        <v>134000.40635409797</v>
      </c>
      <c r="AJ88" s="1">
        <f t="shared" si="65"/>
        <v>35481.418334001944</v>
      </c>
      <c r="AK88" s="1">
        <f t="shared" si="66"/>
        <v>13937.259382015061</v>
      </c>
      <c r="AL88" s="10">
        <f t="shared" si="107"/>
        <v>26.619002840444768</v>
      </c>
      <c r="AM88" s="10">
        <f t="shared" si="108"/>
        <v>4.7335630295931095</v>
      </c>
      <c r="AN88" s="10">
        <f t="shared" si="109"/>
        <v>1.7121077694505478</v>
      </c>
      <c r="AO88" s="7">
        <f t="shared" si="110"/>
        <v>1.4949907197261553E-2</v>
      </c>
      <c r="AP88" s="7">
        <f t="shared" si="111"/>
        <v>1.8832940082354935E-2</v>
      </c>
      <c r="AQ88" s="7">
        <f t="shared" si="112"/>
        <v>1.7083852887463422E-2</v>
      </c>
      <c r="AR88" s="1">
        <f t="shared" si="124"/>
        <v>81668.831842712287</v>
      </c>
      <c r="AS88" s="1">
        <f t="shared" si="122"/>
        <v>22728.12035886585</v>
      </c>
      <c r="AT88" s="1">
        <f t="shared" si="123"/>
        <v>8943.0229444764336</v>
      </c>
      <c r="AU88" s="1">
        <f t="shared" si="70"/>
        <v>16333.766368542458</v>
      </c>
      <c r="AV88" s="1">
        <f t="shared" si="71"/>
        <v>4545.6240717731698</v>
      </c>
      <c r="AW88" s="1">
        <f t="shared" si="72"/>
        <v>1788.6045888952867</v>
      </c>
      <c r="AX88">
        <v>0</v>
      </c>
      <c r="AY88">
        <v>0</v>
      </c>
      <c r="AZ88">
        <v>0</v>
      </c>
      <c r="BA88">
        <f t="shared" si="125"/>
        <v>0</v>
      </c>
      <c r="BB88">
        <f t="shared" si="131"/>
        <v>0</v>
      </c>
      <c r="BC88">
        <f t="shared" si="126"/>
        <v>0</v>
      </c>
      <c r="BD88">
        <f t="shared" si="127"/>
        <v>0</v>
      </c>
      <c r="BE88">
        <f t="shared" si="128"/>
        <v>0</v>
      </c>
      <c r="BF88">
        <f t="shared" si="129"/>
        <v>0</v>
      </c>
      <c r="BG88">
        <f t="shared" si="130"/>
        <v>0</v>
      </c>
      <c r="BH88">
        <f t="shared" si="132"/>
        <v>0</v>
      </c>
      <c r="BI88">
        <f t="shared" si="133"/>
        <v>0</v>
      </c>
      <c r="BJ88">
        <f t="shared" si="134"/>
        <v>0</v>
      </c>
      <c r="BK88" s="7">
        <f t="shared" si="135"/>
        <v>4.8562647815321575E-2</v>
      </c>
      <c r="BL88" s="13"/>
      <c r="BM88" s="13"/>
      <c r="BN88" s="8">
        <f>BN$3*temperature!$I198+BN$4*temperature!$I198^2+BN$5*temperature!$I198^6</f>
        <v>3.0790319769243268</v>
      </c>
      <c r="BO88" s="8">
        <f>BO$3*temperature!$I198+BO$4*temperature!$I198^2+BO$5*temperature!$I198^6</f>
        <v>0.88489207009060955</v>
      </c>
      <c r="BP88" s="8">
        <f>BP$3*temperature!$I198+BP$4*temperature!$I198^2+BP$5*temperature!$I198^6</f>
        <v>-0.58175076752729282</v>
      </c>
      <c r="BQ88" s="8">
        <f>BQ$3*temperature!$M198+BQ$4*temperature!$M198^2+BQ$5*temperature!$M198^6</f>
        <v>0</v>
      </c>
      <c r="BR88" s="8">
        <f>BR$3*temperature!$M198+BR$4*temperature!$M198^2+BR$5*temperature!$M198^6</f>
        <v>0</v>
      </c>
      <c r="BS88" s="8">
        <f>BS$3*temperature!$M198+BS$4*temperature!$M198^2+BS$5*temperature!$M198^6</f>
        <v>0</v>
      </c>
      <c r="BT88" s="14"/>
      <c r="BU88" s="14"/>
      <c r="BV88" s="14"/>
      <c r="BW88" s="14"/>
      <c r="BX88" s="14"/>
      <c r="BY88" s="14"/>
    </row>
    <row r="89" spans="1:77" x14ac:dyDescent="0.3">
      <c r="A89">
        <f t="shared" si="73"/>
        <v>2043</v>
      </c>
      <c r="B89" s="4">
        <f t="shared" si="74"/>
        <v>1148.7891653215011</v>
      </c>
      <c r="C89" s="4">
        <f t="shared" si="75"/>
        <v>2881.4983658074057</v>
      </c>
      <c r="D89" s="4">
        <f t="shared" si="76"/>
        <v>4124.8460785925845</v>
      </c>
      <c r="E89" s="11">
        <f t="shared" si="77"/>
        <v>7.5597415216681623E-4</v>
      </c>
      <c r="F89" s="11">
        <f t="shared" si="78"/>
        <v>1.489319771978765E-3</v>
      </c>
      <c r="G89" s="11">
        <f t="shared" si="79"/>
        <v>3.0403933362057206E-3</v>
      </c>
      <c r="H89" s="4">
        <f t="shared" si="80"/>
        <v>83221.847856736102</v>
      </c>
      <c r="I89" s="4">
        <f t="shared" si="81"/>
        <v>23288.42081619435</v>
      </c>
      <c r="J89" s="4">
        <f t="shared" si="82"/>
        <v>9159.4502603856545</v>
      </c>
      <c r="K89" s="4">
        <f t="shared" si="83"/>
        <v>72443.099542504453</v>
      </c>
      <c r="L89" s="4">
        <f t="shared" si="84"/>
        <v>8082.0524115302951</v>
      </c>
      <c r="M89" s="4">
        <f t="shared" si="85"/>
        <v>2220.555648833059</v>
      </c>
      <c r="N89" s="11">
        <f t="shared" si="86"/>
        <v>1.8246250615171711E-2</v>
      </c>
      <c r="O89" s="11">
        <f t="shared" si="87"/>
        <v>2.3128535138763784E-2</v>
      </c>
      <c r="P89" s="11">
        <f t="shared" si="88"/>
        <v>2.1096154933043065E-2</v>
      </c>
      <c r="Q89" s="4">
        <f t="shared" si="89"/>
        <v>8198.8534336798821</v>
      </c>
      <c r="R89" s="4">
        <f t="shared" si="90"/>
        <v>9314.8449259347544</v>
      </c>
      <c r="S89" s="4">
        <f t="shared" si="91"/>
        <v>4357.5376817262368</v>
      </c>
      <c r="T89" s="4">
        <f t="shared" si="92"/>
        <v>98.518041173442342</v>
      </c>
      <c r="U89" s="4">
        <f t="shared" si="93"/>
        <v>399.97752528833462</v>
      </c>
      <c r="V89" s="4">
        <f t="shared" si="94"/>
        <v>475.74227249996164</v>
      </c>
      <c r="W89" s="11">
        <f t="shared" si="95"/>
        <v>-1.0734613539272964E-2</v>
      </c>
      <c r="X89" s="11">
        <f t="shared" si="96"/>
        <v>-1.217998157191269E-2</v>
      </c>
      <c r="Y89" s="11">
        <f t="shared" si="97"/>
        <v>-9.7425357312937999E-3</v>
      </c>
      <c r="Z89" s="4">
        <f t="shared" si="119"/>
        <v>16467.03440290146</v>
      </c>
      <c r="AA89" s="4">
        <f t="shared" si="120"/>
        <v>26722.554734260968</v>
      </c>
      <c r="AB89" s="4">
        <f t="shared" si="121"/>
        <v>13912.668034391558</v>
      </c>
      <c r="AC89" s="12">
        <f t="shared" si="101"/>
        <v>2.0246786099585505</v>
      </c>
      <c r="AD89" s="12">
        <f t="shared" si="102"/>
        <v>2.9037330565790396</v>
      </c>
      <c r="AE89" s="12">
        <f t="shared" si="103"/>
        <v>3.2381909867148835</v>
      </c>
      <c r="AF89" s="11">
        <f t="shared" si="104"/>
        <v>-4.0504037456468023E-3</v>
      </c>
      <c r="AG89" s="11">
        <f t="shared" si="105"/>
        <v>2.9673830763510267E-4</v>
      </c>
      <c r="AH89" s="11">
        <f t="shared" si="106"/>
        <v>9.7937136394747881E-3</v>
      </c>
      <c r="AI89" s="1">
        <f t="shared" si="64"/>
        <v>136934.13208723062</v>
      </c>
      <c r="AJ89" s="1">
        <f t="shared" si="65"/>
        <v>36478.900572374921</v>
      </c>
      <c r="AK89" s="1">
        <f t="shared" si="66"/>
        <v>14332.138032708843</v>
      </c>
      <c r="AL89" s="10">
        <f t="shared" si="107"/>
        <v>27.012974946371578</v>
      </c>
      <c r="AM89" s="10">
        <f t="shared" si="108"/>
        <v>4.8218184694163639</v>
      </c>
      <c r="AN89" s="10">
        <f t="shared" si="109"/>
        <v>1.7410646727387162</v>
      </c>
      <c r="AO89" s="7">
        <f t="shared" si="110"/>
        <v>1.4800408125288936E-2</v>
      </c>
      <c r="AP89" s="7">
        <f t="shared" si="111"/>
        <v>1.8644610681531386E-2</v>
      </c>
      <c r="AQ89" s="7">
        <f t="shared" si="112"/>
        <v>1.6913014358588788E-2</v>
      </c>
      <c r="AR89" s="1">
        <f t="shared" si="124"/>
        <v>83221.847856736102</v>
      </c>
      <c r="AS89" s="1">
        <f t="shared" si="122"/>
        <v>23288.42081619435</v>
      </c>
      <c r="AT89" s="1">
        <f t="shared" si="123"/>
        <v>9159.4502603856545</v>
      </c>
      <c r="AU89" s="1">
        <f t="shared" si="70"/>
        <v>16644.369571347223</v>
      </c>
      <c r="AV89" s="1">
        <f t="shared" si="71"/>
        <v>4657.6841632388705</v>
      </c>
      <c r="AW89" s="1">
        <f t="shared" si="72"/>
        <v>1831.890052077131</v>
      </c>
      <c r="AX89">
        <v>0</v>
      </c>
      <c r="AY89">
        <v>0</v>
      </c>
      <c r="AZ89">
        <v>0</v>
      </c>
      <c r="BA89">
        <f t="shared" si="125"/>
        <v>0</v>
      </c>
      <c r="BB89">
        <f t="shared" si="131"/>
        <v>0</v>
      </c>
      <c r="BC89">
        <f t="shared" si="126"/>
        <v>0</v>
      </c>
      <c r="BD89">
        <f t="shared" si="127"/>
        <v>0</v>
      </c>
      <c r="BE89">
        <f t="shared" si="128"/>
        <v>0</v>
      </c>
      <c r="BF89">
        <f t="shared" si="129"/>
        <v>0</v>
      </c>
      <c r="BG89">
        <f t="shared" si="130"/>
        <v>0</v>
      </c>
      <c r="BH89">
        <f t="shared" si="132"/>
        <v>0</v>
      </c>
      <c r="BI89">
        <f t="shared" si="133"/>
        <v>0</v>
      </c>
      <c r="BJ89">
        <f t="shared" si="134"/>
        <v>0</v>
      </c>
      <c r="BK89" s="7">
        <f t="shared" si="135"/>
        <v>4.8345835160989531E-2</v>
      </c>
      <c r="BL89" s="13"/>
      <c r="BM89" s="13"/>
      <c r="BN89" s="8">
        <f>BN$3*temperature!$I199+BN$4*temperature!$I199^2+BN$5*temperature!$I199^6</f>
        <v>2.9912956406787741</v>
      </c>
      <c r="BO89" s="8">
        <f>BO$3*temperature!$I199+BO$4*temperature!$I199^2+BO$5*temperature!$I199^6</f>
        <v>0.79372681021346381</v>
      </c>
      <c r="BP89" s="8">
        <f>BP$3*temperature!$I199+BP$4*temperature!$I199^2+BP$5*temperature!$I199^6</f>
        <v>-0.67264888179545501</v>
      </c>
      <c r="BQ89" s="8">
        <f>BQ$3*temperature!$M199+BQ$4*temperature!$M199^2+BQ$5*temperature!$M199^6</f>
        <v>0</v>
      </c>
      <c r="BR89" s="8">
        <f>BR$3*temperature!$M199+BR$4*temperature!$M199^2+BR$5*temperature!$M199^6</f>
        <v>0</v>
      </c>
      <c r="BS89" s="8">
        <f>BS$3*temperature!$M199+BS$4*temperature!$M199^2+BS$5*temperature!$M199^6</f>
        <v>0</v>
      </c>
      <c r="BT89" s="14"/>
      <c r="BU89" s="14"/>
      <c r="BV89" s="14"/>
      <c r="BW89" s="14"/>
      <c r="BX89" s="14"/>
      <c r="BY89" s="14"/>
    </row>
    <row r="90" spans="1:77" x14ac:dyDescent="0.3">
      <c r="A90">
        <f t="shared" si="73"/>
        <v>2044</v>
      </c>
      <c r="B90" s="4">
        <f t="shared" si="74"/>
        <v>1149.6141974910097</v>
      </c>
      <c r="C90" s="4">
        <f t="shared" si="75"/>
        <v>2885.5752646720712</v>
      </c>
      <c r="D90" s="4">
        <f t="shared" si="76"/>
        <v>4136.7601753962999</v>
      </c>
      <c r="E90" s="11">
        <f t="shared" si="77"/>
        <v>7.1817544455847536E-4</v>
      </c>
      <c r="F90" s="11">
        <f t="shared" si="78"/>
        <v>1.4148537833798267E-3</v>
      </c>
      <c r="G90" s="11">
        <f t="shared" si="79"/>
        <v>2.8883736693954346E-3</v>
      </c>
      <c r="H90" s="4">
        <f t="shared" si="80"/>
        <v>84778.593137864926</v>
      </c>
      <c r="I90" s="4">
        <f t="shared" si="81"/>
        <v>23853.578596337007</v>
      </c>
      <c r="J90" s="4">
        <f t="shared" si="82"/>
        <v>9377.1087334919757</v>
      </c>
      <c r="K90" s="4">
        <f t="shared" si="83"/>
        <v>73745.25586313309</v>
      </c>
      <c r="L90" s="4">
        <f t="shared" si="84"/>
        <v>8266.4898359696144</v>
      </c>
      <c r="M90" s="4">
        <f t="shared" si="85"/>
        <v>2266.7760121224946</v>
      </c>
      <c r="N90" s="11">
        <f t="shared" si="86"/>
        <v>1.7974884134611457E-2</v>
      </c>
      <c r="O90" s="11">
        <f t="shared" si="87"/>
        <v>2.282061722047124E-2</v>
      </c>
      <c r="P90" s="11">
        <f t="shared" si="88"/>
        <v>2.0814773686813615E-2</v>
      </c>
      <c r="Q90" s="4">
        <f t="shared" si="89"/>
        <v>8262.5630655111436</v>
      </c>
      <c r="R90" s="4">
        <f t="shared" si="90"/>
        <v>9424.6874068587895</v>
      </c>
      <c r="S90" s="4">
        <f t="shared" si="91"/>
        <v>4417.6247186740175</v>
      </c>
      <c r="T90" s="4">
        <f t="shared" si="92"/>
        <v>97.460488074799258</v>
      </c>
      <c r="U90" s="4">
        <f t="shared" si="93"/>
        <v>395.10580640114347</v>
      </c>
      <c r="V90" s="4">
        <f t="shared" si="94"/>
        <v>471.10733641124386</v>
      </c>
      <c r="W90" s="11">
        <f t="shared" si="95"/>
        <v>-1.0734613539272964E-2</v>
      </c>
      <c r="X90" s="11">
        <f t="shared" si="96"/>
        <v>-1.217998157191269E-2</v>
      </c>
      <c r="Y90" s="11">
        <f t="shared" si="97"/>
        <v>-9.7425357312937999E-3</v>
      </c>
      <c r="Z90" s="4">
        <f t="shared" si="119"/>
        <v>16532.806296309609</v>
      </c>
      <c r="AA90" s="4">
        <f t="shared" si="120"/>
        <v>27055.849253604603</v>
      </c>
      <c r="AB90" s="4">
        <f t="shared" si="121"/>
        <v>14248.733825902784</v>
      </c>
      <c r="AC90" s="12">
        <f t="shared" si="101"/>
        <v>2.0164778441330435</v>
      </c>
      <c r="AD90" s="12">
        <f t="shared" si="102"/>
        <v>2.9045947054120731</v>
      </c>
      <c r="AE90" s="12">
        <f t="shared" si="103"/>
        <v>3.2699049019486974</v>
      </c>
      <c r="AF90" s="11">
        <f t="shared" si="104"/>
        <v>-4.0504037456468023E-3</v>
      </c>
      <c r="AG90" s="11">
        <f t="shared" si="105"/>
        <v>2.9673830763510267E-4</v>
      </c>
      <c r="AH90" s="11">
        <f t="shared" si="106"/>
        <v>9.7937136394747881E-3</v>
      </c>
      <c r="AI90" s="1">
        <f t="shared" si="64"/>
        <v>139885.08844985478</v>
      </c>
      <c r="AJ90" s="1">
        <f t="shared" si="65"/>
        <v>37488.694678376298</v>
      </c>
      <c r="AK90" s="1">
        <f t="shared" si="66"/>
        <v>14730.81428151509</v>
      </c>
      <c r="AL90" s="10">
        <f t="shared" si="107"/>
        <v>27.408779969717241</v>
      </c>
      <c r="AM90" s="10">
        <f t="shared" si="108"/>
        <v>4.9108203882742574</v>
      </c>
      <c r="AN90" s="10">
        <f t="shared" si="109"/>
        <v>1.7702168580298854</v>
      </c>
      <c r="AO90" s="7">
        <f t="shared" si="110"/>
        <v>1.4652404044036046E-2</v>
      </c>
      <c r="AP90" s="7">
        <f t="shared" si="111"/>
        <v>1.8458164574716072E-2</v>
      </c>
      <c r="AQ90" s="7">
        <f t="shared" si="112"/>
        <v>1.6743884215002898E-2</v>
      </c>
      <c r="AR90" s="1">
        <f t="shared" si="124"/>
        <v>84778.593137864926</v>
      </c>
      <c r="AS90" s="1">
        <f t="shared" si="122"/>
        <v>23853.578596337007</v>
      </c>
      <c r="AT90" s="1">
        <f t="shared" si="123"/>
        <v>9377.1087334919757</v>
      </c>
      <c r="AU90" s="1">
        <f t="shared" si="70"/>
        <v>16955.718627572987</v>
      </c>
      <c r="AV90" s="1">
        <f t="shared" si="71"/>
        <v>4770.7157192674013</v>
      </c>
      <c r="AW90" s="1">
        <f t="shared" si="72"/>
        <v>1875.4217466983953</v>
      </c>
      <c r="AX90">
        <v>0</v>
      </c>
      <c r="AY90">
        <v>0</v>
      </c>
      <c r="AZ90">
        <v>0</v>
      </c>
      <c r="BA90">
        <f t="shared" si="125"/>
        <v>0</v>
      </c>
      <c r="BB90">
        <f t="shared" si="131"/>
        <v>0</v>
      </c>
      <c r="BC90">
        <f t="shared" si="126"/>
        <v>0</v>
      </c>
      <c r="BD90">
        <f t="shared" si="127"/>
        <v>0</v>
      </c>
      <c r="BE90">
        <f t="shared" si="128"/>
        <v>0</v>
      </c>
      <c r="BF90">
        <f t="shared" si="129"/>
        <v>0</v>
      </c>
      <c r="BG90">
        <f t="shared" si="130"/>
        <v>0</v>
      </c>
      <c r="BH90">
        <f t="shared" si="132"/>
        <v>0</v>
      </c>
      <c r="BI90">
        <f t="shared" si="133"/>
        <v>0</v>
      </c>
      <c r="BJ90">
        <f t="shared" si="134"/>
        <v>0</v>
      </c>
      <c r="BK90" s="7">
        <f t="shared" si="135"/>
        <v>4.8126827753652152E-2</v>
      </c>
      <c r="BL90" s="13"/>
      <c r="BM90" s="13"/>
      <c r="BN90" s="8">
        <f>BN$3*temperature!$I200+BN$4*temperature!$I200^2+BN$5*temperature!$I200^6</f>
        <v>2.8972001583450435</v>
      </c>
      <c r="BO90" s="8">
        <f>BO$3*temperature!$I200+BO$4*temperature!$I200^2+BO$5*temperature!$I200^6</f>
        <v>0.69761106638926229</v>
      </c>
      <c r="BP90" s="8">
        <f>BP$3*temperature!$I200+BP$4*temperature!$I200^2+BP$5*temperature!$I200^6</f>
        <v>-0.76743469663660813</v>
      </c>
      <c r="BQ90" s="8">
        <f>BQ$3*temperature!$M200+BQ$4*temperature!$M200^2+BQ$5*temperature!$M200^6</f>
        <v>0</v>
      </c>
      <c r="BR90" s="8">
        <f>BR$3*temperature!$M200+BR$4*temperature!$M200^2+BR$5*temperature!$M200^6</f>
        <v>0</v>
      </c>
      <c r="BS90" s="8">
        <f>BS$3*temperature!$M200+BS$4*temperature!$M200^2+BS$5*temperature!$M200^6</f>
        <v>0</v>
      </c>
      <c r="BT90" s="14"/>
      <c r="BU90" s="14"/>
      <c r="BV90" s="14"/>
      <c r="BW90" s="14"/>
      <c r="BX90" s="14"/>
      <c r="BY90" s="14"/>
    </row>
    <row r="91" spans="1:77" x14ac:dyDescent="0.3">
      <c r="A91">
        <f t="shared" si="73"/>
        <v>2045</v>
      </c>
      <c r="B91" s="4">
        <f t="shared" si="74"/>
        <v>1150.3985409439958</v>
      </c>
      <c r="C91" s="4">
        <f t="shared" si="75"/>
        <v>2889.4537983984969</v>
      </c>
      <c r="D91" s="4">
        <f t="shared" si="76"/>
        <v>4148.1112591051569</v>
      </c>
      <c r="E91" s="11">
        <f t="shared" si="77"/>
        <v>6.8226667233055153E-4</v>
      </c>
      <c r="F91" s="11">
        <f t="shared" si="78"/>
        <v>1.3441110942108354E-3</v>
      </c>
      <c r="G91" s="11">
        <f t="shared" si="79"/>
        <v>2.7439549859256626E-3</v>
      </c>
      <c r="H91" s="4">
        <f t="shared" si="80"/>
        <v>86338.387813644833</v>
      </c>
      <c r="I91" s="4">
        <f t="shared" si="81"/>
        <v>24423.405622197399</v>
      </c>
      <c r="J91" s="4">
        <f t="shared" si="82"/>
        <v>9595.9271978615106</v>
      </c>
      <c r="K91" s="4">
        <f t="shared" si="83"/>
        <v>75050.849545408098</v>
      </c>
      <c r="L91" s="4">
        <f t="shared" si="84"/>
        <v>8452.6029229933592</v>
      </c>
      <c r="M91" s="4">
        <f t="shared" si="85"/>
        <v>2313.3244502057</v>
      </c>
      <c r="N91" s="11">
        <f t="shared" si="86"/>
        <v>1.7704104040239699E-2</v>
      </c>
      <c r="O91" s="11">
        <f t="shared" si="87"/>
        <v>2.2514161478057959E-2</v>
      </c>
      <c r="P91" s="11">
        <f t="shared" si="88"/>
        <v>2.053508499925405E-2</v>
      </c>
      <c r="Q91" s="4">
        <f t="shared" si="89"/>
        <v>8324.2541363145938</v>
      </c>
      <c r="R91" s="4">
        <f t="shared" si="90"/>
        <v>9532.2946294801604</v>
      </c>
      <c r="S91" s="4">
        <f t="shared" si="91"/>
        <v>4476.6685072874761</v>
      </c>
      <c r="T91" s="4">
        <f t="shared" si="92"/>
        <v>96.414287399967364</v>
      </c>
      <c r="U91" s="4">
        <f t="shared" si="93"/>
        <v>390.29342496022184</v>
      </c>
      <c r="V91" s="4">
        <f t="shared" si="94"/>
        <v>466.51755635298269</v>
      </c>
      <c r="W91" s="11">
        <f t="shared" si="95"/>
        <v>-1.0734613539272964E-2</v>
      </c>
      <c r="X91" s="11">
        <f t="shared" si="96"/>
        <v>-1.217998157191269E-2</v>
      </c>
      <c r="Y91" s="11">
        <f t="shared" si="97"/>
        <v>-9.7425357312937999E-3</v>
      </c>
      <c r="Z91" s="4">
        <f t="shared" si="119"/>
        <v>16593.790465240538</v>
      </c>
      <c r="AA91" s="4">
        <f t="shared" si="120"/>
        <v>27383.020322775523</v>
      </c>
      <c r="AB91" s="4">
        <f t="shared" si="121"/>
        <v>14586.684999427975</v>
      </c>
      <c r="AC91" s="12">
        <f t="shared" si="101"/>
        <v>2.0083102947201534</v>
      </c>
      <c r="AD91" s="12">
        <f t="shared" si="102"/>
        <v>2.9054566099293231</v>
      </c>
      <c r="AE91" s="12">
        <f t="shared" si="103"/>
        <v>3.3019294141866977</v>
      </c>
      <c r="AF91" s="11">
        <f t="shared" si="104"/>
        <v>-4.0504037456468023E-3</v>
      </c>
      <c r="AG91" s="11">
        <f t="shared" si="105"/>
        <v>2.9673830763510267E-4</v>
      </c>
      <c r="AH91" s="11">
        <f t="shared" si="106"/>
        <v>9.7937136394747881E-3</v>
      </c>
      <c r="AI91" s="1">
        <f t="shared" si="64"/>
        <v>142852.29823244229</v>
      </c>
      <c r="AJ91" s="1">
        <f t="shared" si="65"/>
        <v>38510.540929806069</v>
      </c>
      <c r="AK91" s="1">
        <f t="shared" si="66"/>
        <v>15133.154600061976</v>
      </c>
      <c r="AL91" s="10">
        <f t="shared" si="107"/>
        <v>27.806368443002917</v>
      </c>
      <c r="AM91" s="10">
        <f t="shared" si="108"/>
        <v>5.0005586718886583</v>
      </c>
      <c r="AN91" s="10">
        <f t="shared" si="109"/>
        <v>1.7995607610751212</v>
      </c>
      <c r="AO91" s="7">
        <f t="shared" si="110"/>
        <v>1.4505880003595685E-2</v>
      </c>
      <c r="AP91" s="7">
        <f t="shared" si="111"/>
        <v>1.8273582928968912E-2</v>
      </c>
      <c r="AQ91" s="7">
        <f t="shared" si="112"/>
        <v>1.6576445372852869E-2</v>
      </c>
      <c r="AR91" s="1">
        <f t="shared" si="124"/>
        <v>86338.387813644833</v>
      </c>
      <c r="AS91" s="1">
        <f t="shared" si="122"/>
        <v>24423.405622197399</v>
      </c>
      <c r="AT91" s="1">
        <f t="shared" si="123"/>
        <v>9595.9271978615106</v>
      </c>
      <c r="AU91" s="1">
        <f t="shared" si="70"/>
        <v>17267.677562728968</v>
      </c>
      <c r="AV91" s="1">
        <f t="shared" si="71"/>
        <v>4884.6811244394803</v>
      </c>
      <c r="AW91" s="1">
        <f t="shared" si="72"/>
        <v>1919.1854395723021</v>
      </c>
      <c r="AX91">
        <v>0</v>
      </c>
      <c r="AY91">
        <v>0</v>
      </c>
      <c r="AZ91">
        <v>0</v>
      </c>
      <c r="BA91">
        <f t="shared" si="125"/>
        <v>0</v>
      </c>
      <c r="BB91">
        <f t="shared" si="131"/>
        <v>0</v>
      </c>
      <c r="BC91">
        <f t="shared" si="126"/>
        <v>0</v>
      </c>
      <c r="BD91">
        <f t="shared" si="127"/>
        <v>0</v>
      </c>
      <c r="BE91">
        <f t="shared" si="128"/>
        <v>0</v>
      </c>
      <c r="BF91">
        <f t="shared" si="129"/>
        <v>0</v>
      </c>
      <c r="BG91">
        <f t="shared" si="130"/>
        <v>0</v>
      </c>
      <c r="BH91">
        <f t="shared" si="132"/>
        <v>0</v>
      </c>
      <c r="BI91">
        <f t="shared" si="133"/>
        <v>0</v>
      </c>
      <c r="BJ91">
        <f t="shared" si="134"/>
        <v>0</v>
      </c>
      <c r="BK91" s="7">
        <f t="shared" si="135"/>
        <v>4.7905756096896041E-2</v>
      </c>
      <c r="BL91" s="13"/>
      <c r="BM91" s="13"/>
      <c r="BN91" s="8">
        <f>BN$3*temperature!$I201+BN$4*temperature!$I201^2+BN$5*temperature!$I201^6</f>
        <v>2.7966150148878803</v>
      </c>
      <c r="BO91" s="8">
        <f>BO$3*temperature!$I201+BO$4*temperature!$I201^2+BO$5*temperature!$I201^6</f>
        <v>0.59645557365963597</v>
      </c>
      <c r="BP91" s="8">
        <f>BP$3*temperature!$I201+BP$4*temperature!$I201^2+BP$5*temperature!$I201^6</f>
        <v>-0.86616789560790952</v>
      </c>
      <c r="BQ91" s="8">
        <f>BQ$3*temperature!$M201+BQ$4*temperature!$M201^2+BQ$5*temperature!$M201^6</f>
        <v>0</v>
      </c>
      <c r="BR91" s="8">
        <f>BR$3*temperature!$M201+BR$4*temperature!$M201^2+BR$5*temperature!$M201^6</f>
        <v>0</v>
      </c>
      <c r="BS91" s="8">
        <f>BS$3*temperature!$M201+BS$4*temperature!$M201^2+BS$5*temperature!$M201^6</f>
        <v>0</v>
      </c>
      <c r="BT91" s="14"/>
      <c r="BU91" s="14"/>
      <c r="BV91" s="14"/>
      <c r="BW91" s="14"/>
      <c r="BX91" s="14"/>
      <c r="BY91" s="14"/>
    </row>
    <row r="92" spans="1:77" x14ac:dyDescent="0.3">
      <c r="A92">
        <f t="shared" si="73"/>
        <v>2046</v>
      </c>
      <c r="B92" s="4">
        <f t="shared" si="74"/>
        <v>1151.1441755991602</v>
      </c>
      <c r="C92" s="4">
        <f t="shared" si="75"/>
        <v>2893.1433579598024</v>
      </c>
      <c r="D92" s="4">
        <f t="shared" si="76"/>
        <v>4158.9243781481728</v>
      </c>
      <c r="E92" s="11">
        <f t="shared" si="77"/>
        <v>6.481533387140239E-4</v>
      </c>
      <c r="F92" s="11">
        <f t="shared" si="78"/>
        <v>1.2769055395002935E-3</v>
      </c>
      <c r="G92" s="11">
        <f t="shared" si="79"/>
        <v>2.6067572366293792E-3</v>
      </c>
      <c r="H92" s="4">
        <f t="shared" si="80"/>
        <v>87900.537738240906</v>
      </c>
      <c r="I92" s="4">
        <f t="shared" si="81"/>
        <v>24997.708005579279</v>
      </c>
      <c r="J92" s="4">
        <f t="shared" si="82"/>
        <v>9815.8338654794115</v>
      </c>
      <c r="K92" s="4">
        <f t="shared" si="83"/>
        <v>76359.277666057314</v>
      </c>
      <c r="L92" s="4">
        <f t="shared" si="84"/>
        <v>8640.3281527007548</v>
      </c>
      <c r="M92" s="4">
        <f t="shared" si="85"/>
        <v>2360.1857049995383</v>
      </c>
      <c r="N92" s="11">
        <f t="shared" si="86"/>
        <v>1.7433888204790859E-2</v>
      </c>
      <c r="O92" s="11">
        <f t="shared" si="87"/>
        <v>2.2209162244772207E-2</v>
      </c>
      <c r="P92" s="11">
        <f t="shared" si="88"/>
        <v>2.0257104354588717E-2</v>
      </c>
      <c r="Q92" s="4">
        <f t="shared" si="89"/>
        <v>8383.893278463449</v>
      </c>
      <c r="R92" s="4">
        <f t="shared" si="90"/>
        <v>9637.6078011685477</v>
      </c>
      <c r="S92" s="4">
        <f t="shared" si="91"/>
        <v>4534.6452357308972</v>
      </c>
      <c r="T92" s="4">
        <f t="shared" si="92"/>
        <v>95.379317285064317</v>
      </c>
      <c r="U92" s="4">
        <f t="shared" si="93"/>
        <v>385.53965823656767</v>
      </c>
      <c r="V92" s="4">
        <f t="shared" si="94"/>
        <v>461.97249239093787</v>
      </c>
      <c r="W92" s="11">
        <f t="shared" si="95"/>
        <v>-1.0734613539272964E-2</v>
      </c>
      <c r="X92" s="11">
        <f t="shared" si="96"/>
        <v>-1.217998157191269E-2</v>
      </c>
      <c r="Y92" s="11">
        <f t="shared" si="97"/>
        <v>-9.7425357312937999E-3</v>
      </c>
      <c r="Z92" s="4">
        <f t="shared" si="119"/>
        <v>16649.97190275956</v>
      </c>
      <c r="AA92" s="4">
        <f t="shared" si="120"/>
        <v>27703.886804798338</v>
      </c>
      <c r="AB92" s="4">
        <f t="shared" si="121"/>
        <v>14926.410604569472</v>
      </c>
      <c r="AC92" s="12">
        <f t="shared" si="101"/>
        <v>2.0001758271799979</v>
      </c>
      <c r="AD92" s="12">
        <f t="shared" si="102"/>
        <v>2.9063187702066609</v>
      </c>
      <c r="AE92" s="12">
        <f t="shared" si="103"/>
        <v>3.3342675653270009</v>
      </c>
      <c r="AF92" s="11">
        <f t="shared" si="104"/>
        <v>-4.0504037456468023E-3</v>
      </c>
      <c r="AG92" s="11">
        <f t="shared" si="105"/>
        <v>2.9673830763510267E-4</v>
      </c>
      <c r="AH92" s="11">
        <f t="shared" si="106"/>
        <v>9.7937136394747881E-3</v>
      </c>
      <c r="AI92" s="1">
        <f t="shared" si="64"/>
        <v>145834.74597192704</v>
      </c>
      <c r="AJ92" s="1">
        <f t="shared" si="65"/>
        <v>39544.167961264939</v>
      </c>
      <c r="AK92" s="1">
        <f t="shared" si="66"/>
        <v>15539.024579628081</v>
      </c>
      <c r="AL92" s="10">
        <f t="shared" si="107"/>
        <v>28.205690728533188</v>
      </c>
      <c r="AM92" s="10">
        <f t="shared" si="108"/>
        <v>5.0910230142347714</v>
      </c>
      <c r="AN92" s="10">
        <f t="shared" si="109"/>
        <v>1.8290927785197013</v>
      </c>
      <c r="AO92" s="7">
        <f t="shared" si="110"/>
        <v>1.4360821203559727E-2</v>
      </c>
      <c r="AP92" s="7">
        <f t="shared" si="111"/>
        <v>1.8090847099679223E-2</v>
      </c>
      <c r="AQ92" s="7">
        <f t="shared" si="112"/>
        <v>1.641068091912434E-2</v>
      </c>
      <c r="AR92" s="1">
        <f t="shared" si="124"/>
        <v>87900.537738240906</v>
      </c>
      <c r="AS92" s="1">
        <f t="shared" si="122"/>
        <v>24997.708005579279</v>
      </c>
      <c r="AT92" s="1">
        <f t="shared" si="123"/>
        <v>9815.8338654794115</v>
      </c>
      <c r="AU92" s="1">
        <f t="shared" si="70"/>
        <v>17580.107547648182</v>
      </c>
      <c r="AV92" s="1">
        <f t="shared" si="71"/>
        <v>4999.5416011158559</v>
      </c>
      <c r="AW92" s="1">
        <f t="shared" si="72"/>
        <v>1963.1667730958825</v>
      </c>
      <c r="AX92">
        <v>0</v>
      </c>
      <c r="AY92">
        <v>0</v>
      </c>
      <c r="AZ92">
        <v>0</v>
      </c>
      <c r="BA92">
        <f t="shared" si="125"/>
        <v>0</v>
      </c>
      <c r="BB92">
        <f t="shared" si="131"/>
        <v>0</v>
      </c>
      <c r="BC92">
        <f t="shared" si="126"/>
        <v>0</v>
      </c>
      <c r="BD92">
        <f t="shared" si="127"/>
        <v>0</v>
      </c>
      <c r="BE92">
        <f t="shared" si="128"/>
        <v>0</v>
      </c>
      <c r="BF92">
        <f t="shared" si="129"/>
        <v>0</v>
      </c>
      <c r="BG92">
        <f t="shared" si="130"/>
        <v>0</v>
      </c>
      <c r="BH92">
        <f t="shared" si="132"/>
        <v>0</v>
      </c>
      <c r="BI92">
        <f t="shared" si="133"/>
        <v>0</v>
      </c>
      <c r="BJ92">
        <f t="shared" si="134"/>
        <v>0</v>
      </c>
      <c r="BK92" s="7">
        <f t="shared" si="135"/>
        <v>4.7682748529083802E-2</v>
      </c>
      <c r="BL92" s="13"/>
      <c r="BM92" s="13"/>
      <c r="BN92" s="8">
        <f>BN$3*temperature!$I202+BN$4*temperature!$I202^2+BN$5*temperature!$I202^6</f>
        <v>2.689414920003145</v>
      </c>
      <c r="BO92" s="8">
        <f>BO$3*temperature!$I202+BO$4*temperature!$I202^2+BO$5*temperature!$I202^6</f>
        <v>0.49017508836083667</v>
      </c>
      <c r="BP92" s="8">
        <f>BP$3*temperature!$I202+BP$4*temperature!$I202^2+BP$5*temperature!$I202^6</f>
        <v>-0.9689050431695283</v>
      </c>
      <c r="BQ92" s="8">
        <f>BQ$3*temperature!$M202+BQ$4*temperature!$M202^2+BQ$5*temperature!$M202^6</f>
        <v>0</v>
      </c>
      <c r="BR92" s="8">
        <f>BR$3*temperature!$M202+BR$4*temperature!$M202^2+BR$5*temperature!$M202^6</f>
        <v>0</v>
      </c>
      <c r="BS92" s="8">
        <f>BS$3*temperature!$M202+BS$4*temperature!$M202^2+BS$5*temperature!$M202^6</f>
        <v>0</v>
      </c>
      <c r="BT92" s="14"/>
      <c r="BU92" s="14"/>
      <c r="BV92" s="14"/>
      <c r="BW92" s="14"/>
      <c r="BX92" s="14"/>
      <c r="BY92" s="14"/>
    </row>
    <row r="93" spans="1:77" x14ac:dyDescent="0.3">
      <c r="A93">
        <f t="shared" si="73"/>
        <v>2047</v>
      </c>
      <c r="B93" s="4">
        <f t="shared" si="74"/>
        <v>1151.8529876428784</v>
      </c>
      <c r="C93" s="4">
        <f t="shared" si="75"/>
        <v>2896.6529152011326</v>
      </c>
      <c r="D93" s="4">
        <f t="shared" si="76"/>
        <v>4169.2236190565382</v>
      </c>
      <c r="E93" s="11">
        <f t="shared" si="77"/>
        <v>6.1574567177832265E-4</v>
      </c>
      <c r="F93" s="11">
        <f t="shared" si="78"/>
        <v>1.2130602625252788E-3</v>
      </c>
      <c r="G93" s="11">
        <f t="shared" si="79"/>
        <v>2.4764193747979103E-3</v>
      </c>
      <c r="H93" s="4">
        <f t="shared" si="80"/>
        <v>89464.335314491938</v>
      </c>
      <c r="I93" s="4">
        <f t="shared" si="81"/>
        <v>25576.286181775893</v>
      </c>
      <c r="J93" s="4">
        <f t="shared" si="82"/>
        <v>10036.756338218298</v>
      </c>
      <c r="K93" s="4">
        <f t="shared" si="83"/>
        <v>77669.925133040975</v>
      </c>
      <c r="L93" s="4">
        <f t="shared" si="84"/>
        <v>8829.5998625019838</v>
      </c>
      <c r="M93" s="4">
        <f t="shared" si="85"/>
        <v>2407.3442096851441</v>
      </c>
      <c r="N93" s="11">
        <f t="shared" si="86"/>
        <v>1.7164220341574277E-2</v>
      </c>
      <c r="O93" s="11">
        <f t="shared" si="87"/>
        <v>2.1905615904422193E-2</v>
      </c>
      <c r="P93" s="11">
        <f t="shared" si="88"/>
        <v>1.9980844975762135E-2</v>
      </c>
      <c r="Q93" s="4">
        <f t="shared" si="89"/>
        <v>8441.4482593999728</v>
      </c>
      <c r="R93" s="4">
        <f t="shared" si="90"/>
        <v>9740.5698225200449</v>
      </c>
      <c r="S93" s="4">
        <f t="shared" si="91"/>
        <v>4591.5320736262265</v>
      </c>
      <c r="T93" s="4">
        <f t="shared" si="92"/>
        <v>94.355457174369448</v>
      </c>
      <c r="U93" s="4">
        <f t="shared" si="93"/>
        <v>380.84379230400475</v>
      </c>
      <c r="V93" s="4">
        <f t="shared" si="94"/>
        <v>457.47170887694432</v>
      </c>
      <c r="W93" s="11">
        <f t="shared" si="95"/>
        <v>-1.0734613539272964E-2</v>
      </c>
      <c r="X93" s="11">
        <f t="shared" si="96"/>
        <v>-1.217998157191269E-2</v>
      </c>
      <c r="Y93" s="11">
        <f t="shared" si="97"/>
        <v>-9.7425357312937999E-3</v>
      </c>
      <c r="Z93" s="4">
        <f t="shared" si="119"/>
        <v>16701.338396996838</v>
      </c>
      <c r="AA93" s="4">
        <f t="shared" si="120"/>
        <v>28018.272080687871</v>
      </c>
      <c r="AB93" s="4">
        <f t="shared" si="121"/>
        <v>15267.798742939522</v>
      </c>
      <c r="AC93" s="12">
        <f t="shared" si="101"/>
        <v>1.9920743075176359</v>
      </c>
      <c r="AD93" s="12">
        <f t="shared" si="102"/>
        <v>2.9071811863199799</v>
      </c>
      <c r="AE93" s="12">
        <f t="shared" si="103"/>
        <v>3.3669224270592024</v>
      </c>
      <c r="AF93" s="11">
        <f t="shared" si="104"/>
        <v>-4.0504037456468023E-3</v>
      </c>
      <c r="AG93" s="11">
        <f t="shared" si="105"/>
        <v>2.9673830763510267E-4</v>
      </c>
      <c r="AH93" s="11">
        <f t="shared" si="106"/>
        <v>9.7937136394747881E-3</v>
      </c>
      <c r="AI93" s="1">
        <f t="shared" si="64"/>
        <v>148831.37892238254</v>
      </c>
      <c r="AJ93" s="1">
        <f t="shared" si="65"/>
        <v>40589.292766254308</v>
      </c>
      <c r="AK93" s="1">
        <f t="shared" si="66"/>
        <v>15948.288894761157</v>
      </c>
      <c r="AL93" s="10">
        <f t="shared" si="107"/>
        <v>28.606697041193801</v>
      </c>
      <c r="AM93" s="10">
        <f t="shared" si="108"/>
        <v>5.1822029239769263</v>
      </c>
      <c r="AN93" s="10">
        <f t="shared" si="109"/>
        <v>1.8588092698998651</v>
      </c>
      <c r="AO93" s="7">
        <f t="shared" si="110"/>
        <v>1.421721299152413E-2</v>
      </c>
      <c r="AP93" s="7">
        <f t="shared" si="111"/>
        <v>1.7909938628682429E-2</v>
      </c>
      <c r="AQ93" s="7">
        <f t="shared" si="112"/>
        <v>1.6246574109933097E-2</v>
      </c>
      <c r="AR93" s="1">
        <f t="shared" si="124"/>
        <v>89464.335314491938</v>
      </c>
      <c r="AS93" s="1">
        <f t="shared" si="122"/>
        <v>25576.286181775893</v>
      </c>
      <c r="AT93" s="1">
        <f t="shared" si="123"/>
        <v>10036.756338218298</v>
      </c>
      <c r="AU93" s="1">
        <f t="shared" si="70"/>
        <v>17892.867062898389</v>
      </c>
      <c r="AV93" s="1">
        <f t="shared" si="71"/>
        <v>5115.257236355179</v>
      </c>
      <c r="AW93" s="1">
        <f t="shared" si="72"/>
        <v>2007.3512676436596</v>
      </c>
      <c r="AX93">
        <v>0</v>
      </c>
      <c r="AY93">
        <v>0</v>
      </c>
      <c r="AZ93">
        <v>0</v>
      </c>
      <c r="BA93">
        <f t="shared" si="125"/>
        <v>0</v>
      </c>
      <c r="BB93">
        <f t="shared" si="131"/>
        <v>0</v>
      </c>
      <c r="BC93">
        <f t="shared" si="126"/>
        <v>0</v>
      </c>
      <c r="BD93">
        <f t="shared" si="127"/>
        <v>0</v>
      </c>
      <c r="BE93">
        <f t="shared" si="128"/>
        <v>0</v>
      </c>
      <c r="BF93">
        <f t="shared" si="129"/>
        <v>0</v>
      </c>
      <c r="BG93">
        <f t="shared" si="130"/>
        <v>0</v>
      </c>
      <c r="BH93">
        <f t="shared" si="132"/>
        <v>0</v>
      </c>
      <c r="BI93">
        <f t="shared" si="133"/>
        <v>0</v>
      </c>
      <c r="BJ93">
        <f t="shared" si="134"/>
        <v>0</v>
      </c>
      <c r="BK93" s="7">
        <f t="shared" si="135"/>
        <v>4.7457931157723426E-2</v>
      </c>
      <c r="BL93" s="13"/>
      <c r="BM93" s="13"/>
      <c r="BN93" s="8">
        <f>BN$3*temperature!$I203+BN$4*temperature!$I203^2+BN$5*temperature!$I203^6</f>
        <v>2.5754800523745587</v>
      </c>
      <c r="BO93" s="8">
        <f>BO$3*temperature!$I203+BO$4*temperature!$I203^2+BO$5*temperature!$I203^6</f>
        <v>0.37868855353616571</v>
      </c>
      <c r="BP93" s="8">
        <f>BP$3*temperature!$I203+BP$4*temperature!$I203^2+BP$5*temperature!$I203^6</f>
        <v>-1.0756994756693583</v>
      </c>
      <c r="BQ93" s="8">
        <f>BQ$3*temperature!$M203+BQ$4*temperature!$M203^2+BQ$5*temperature!$M203^6</f>
        <v>0</v>
      </c>
      <c r="BR93" s="8">
        <f>BR$3*temperature!$M203+BR$4*temperature!$M203^2+BR$5*temperature!$M203^6</f>
        <v>0</v>
      </c>
      <c r="BS93" s="8">
        <f>BS$3*temperature!$M203+BS$4*temperature!$M203^2+BS$5*temperature!$M203^6</f>
        <v>0</v>
      </c>
      <c r="BT93" s="14"/>
      <c r="BU93" s="14"/>
      <c r="BV93" s="14"/>
      <c r="BW93" s="14"/>
      <c r="BX93" s="14"/>
      <c r="BY93" s="14"/>
    </row>
    <row r="94" spans="1:77" x14ac:dyDescent="0.3">
      <c r="A94">
        <f t="shared" si="73"/>
        <v>2048</v>
      </c>
      <c r="B94" s="4">
        <f t="shared" si="74"/>
        <v>1152.5267737099612</v>
      </c>
      <c r="C94" s="4">
        <f t="shared" si="75"/>
        <v>2899.9910390196028</v>
      </c>
      <c r="D94" s="4">
        <f t="shared" si="76"/>
        <v>4179.0321278972297</v>
      </c>
      <c r="E94" s="11">
        <f t="shared" si="77"/>
        <v>5.8495838818940651E-4</v>
      </c>
      <c r="F94" s="11">
        <f t="shared" si="78"/>
        <v>1.1524072493990149E-3</v>
      </c>
      <c r="G94" s="11">
        <f t="shared" si="79"/>
        <v>2.3525984060580145E-3</v>
      </c>
      <c r="H94" s="4">
        <f t="shared" si="80"/>
        <v>91029.060352016313</v>
      </c>
      <c r="I94" s="4">
        <f t="shared" si="81"/>
        <v>26158.935059491807</v>
      </c>
      <c r="J94" s="4">
        <f t="shared" si="82"/>
        <v>10258.621624741383</v>
      </c>
      <c r="K94" s="4">
        <f t="shared" si="83"/>
        <v>78982.16547195302</v>
      </c>
      <c r="L94" s="4">
        <f t="shared" si="84"/>
        <v>9020.3503071289942</v>
      </c>
      <c r="M94" s="4">
        <f t="shared" si="85"/>
        <v>2454.7841009069316</v>
      </c>
      <c r="N94" s="11">
        <f t="shared" si="86"/>
        <v>1.6895089530011953E-2</v>
      </c>
      <c r="O94" s="11">
        <f t="shared" si="87"/>
        <v>2.1603520838707535E-2</v>
      </c>
      <c r="P94" s="11">
        <f t="shared" si="88"/>
        <v>1.9706318286736524E-2</v>
      </c>
      <c r="Q94" s="4">
        <f t="shared" si="89"/>
        <v>8496.8880588313514</v>
      </c>
      <c r="R94" s="4">
        <f t="shared" si="90"/>
        <v>9841.1253536664608</v>
      </c>
      <c r="S94" s="4">
        <f t="shared" si="91"/>
        <v>4647.3071610605766</v>
      </c>
      <c r="T94" s="4">
        <f t="shared" si="92"/>
        <v>93.342587806281173</v>
      </c>
      <c r="U94" s="4">
        <f t="shared" si="93"/>
        <v>376.20512193196464</v>
      </c>
      <c r="V94" s="4">
        <f t="shared" si="94"/>
        <v>453.01477440715468</v>
      </c>
      <c r="W94" s="11">
        <f t="shared" si="95"/>
        <v>-1.0734613539272964E-2</v>
      </c>
      <c r="X94" s="11">
        <f t="shared" si="96"/>
        <v>-1.217998157191269E-2</v>
      </c>
      <c r="Y94" s="11">
        <f t="shared" si="97"/>
        <v>-9.7425357312937999E-3</v>
      </c>
      <c r="Z94" s="4">
        <f t="shared" si="119"/>
        <v>16747.880638013557</v>
      </c>
      <c r="AA94" s="4">
        <f t="shared" si="120"/>
        <v>28326.004249161986</v>
      </c>
      <c r="AB94" s="4">
        <f t="shared" si="121"/>
        <v>15610.736586987276</v>
      </c>
      <c r="AC94" s="12">
        <f t="shared" si="101"/>
        <v>1.9840056022808596</v>
      </c>
      <c r="AD94" s="12">
        <f t="shared" si="102"/>
        <v>2.9080438583451973</v>
      </c>
      <c r="AE94" s="12">
        <f t="shared" si="103"/>
        <v>3.3998971011561459</v>
      </c>
      <c r="AF94" s="11">
        <f t="shared" si="104"/>
        <v>-4.0504037456468023E-3</v>
      </c>
      <c r="AG94" s="11">
        <f t="shared" si="105"/>
        <v>2.9673830763510267E-4</v>
      </c>
      <c r="AH94" s="11">
        <f t="shared" si="106"/>
        <v>9.7937136394747881E-3</v>
      </c>
      <c r="AI94" s="1">
        <f t="shared" si="64"/>
        <v>151841.10809304268</v>
      </c>
      <c r="AJ94" s="1">
        <f t="shared" si="65"/>
        <v>41645.620725984059</v>
      </c>
      <c r="AK94" s="1">
        <f t="shared" si="66"/>
        <v>16360.811272928702</v>
      </c>
      <c r="AL94" s="10">
        <f t="shared" si="107"/>
        <v>29.009337470964269</v>
      </c>
      <c r="AM94" s="10">
        <f t="shared" si="108"/>
        <v>5.2740877309434335</v>
      </c>
      <c r="AN94" s="10">
        <f t="shared" si="109"/>
        <v>1.888706559633927</v>
      </c>
      <c r="AO94" s="7">
        <f t="shared" si="110"/>
        <v>1.4075040861608889E-2</v>
      </c>
      <c r="AP94" s="7">
        <f t="shared" si="111"/>
        <v>1.7730839242395605E-2</v>
      </c>
      <c r="AQ94" s="7">
        <f t="shared" si="112"/>
        <v>1.6084108368833765E-2</v>
      </c>
      <c r="AR94" s="1">
        <f t="shared" si="124"/>
        <v>91029.060352016313</v>
      </c>
      <c r="AS94" s="1">
        <f t="shared" si="122"/>
        <v>26158.935059491807</v>
      </c>
      <c r="AT94" s="1">
        <f t="shared" si="123"/>
        <v>10258.621624741383</v>
      </c>
      <c r="AU94" s="1">
        <f t="shared" si="70"/>
        <v>18205.812070403263</v>
      </c>
      <c r="AV94" s="1">
        <f t="shared" si="71"/>
        <v>5231.7870118983619</v>
      </c>
      <c r="AW94" s="1">
        <f t="shared" si="72"/>
        <v>2051.7243249482767</v>
      </c>
      <c r="AX94">
        <v>0</v>
      </c>
      <c r="AY94">
        <v>0</v>
      </c>
      <c r="AZ94">
        <v>0</v>
      </c>
      <c r="BA94">
        <f t="shared" si="125"/>
        <v>0</v>
      </c>
      <c r="BB94">
        <f t="shared" si="131"/>
        <v>0</v>
      </c>
      <c r="BC94">
        <f t="shared" si="126"/>
        <v>0</v>
      </c>
      <c r="BD94">
        <f t="shared" si="127"/>
        <v>0</v>
      </c>
      <c r="BE94">
        <f t="shared" si="128"/>
        <v>0</v>
      </c>
      <c r="BF94">
        <f t="shared" si="129"/>
        <v>0</v>
      </c>
      <c r="BG94">
        <f t="shared" si="130"/>
        <v>0</v>
      </c>
      <c r="BH94">
        <f t="shared" si="132"/>
        <v>0</v>
      </c>
      <c r="BI94">
        <f t="shared" si="133"/>
        <v>0</v>
      </c>
      <c r="BJ94">
        <f t="shared" si="134"/>
        <v>0</v>
      </c>
      <c r="BK94" s="7">
        <f t="shared" si="135"/>
        <v>4.7231427809966114E-2</v>
      </c>
      <c r="BL94" s="13"/>
      <c r="BM94" s="13"/>
      <c r="BN94" s="8">
        <f>BN$3*temperature!$I204+BN$4*temperature!$I204^2+BN$5*temperature!$I204^6</f>
        <v>2.4546962869625215</v>
      </c>
      <c r="BO94" s="8">
        <f>BO$3*temperature!$I204+BO$4*temperature!$I204^2+BO$5*temperature!$I204^6</f>
        <v>0.26191925231096036</v>
      </c>
      <c r="BP94" s="8">
        <f>BP$3*temperature!$I204+BP$4*temperature!$I204^2+BP$5*temperature!$I204^6</f>
        <v>-1.1866012007916007</v>
      </c>
      <c r="BQ94" s="8">
        <f>BQ$3*temperature!$M204+BQ$4*temperature!$M204^2+BQ$5*temperature!$M204^6</f>
        <v>0</v>
      </c>
      <c r="BR94" s="8">
        <f>BR$3*temperature!$M204+BR$4*temperature!$M204^2+BR$5*temperature!$M204^6</f>
        <v>0</v>
      </c>
      <c r="BS94" s="8">
        <f>BS$3*temperature!$M204+BS$4*temperature!$M204^2+BS$5*temperature!$M204^6</f>
        <v>0</v>
      </c>
      <c r="BT94" s="14"/>
      <c r="BU94" s="14"/>
      <c r="BV94" s="14"/>
      <c r="BW94" s="14"/>
      <c r="BX94" s="14"/>
      <c r="BY94" s="14"/>
    </row>
    <row r="95" spans="1:77" x14ac:dyDescent="0.3">
      <c r="A95">
        <f t="shared" si="73"/>
        <v>2049</v>
      </c>
      <c r="B95" s="4">
        <f t="shared" si="74"/>
        <v>1153.167244903661</v>
      </c>
      <c r="C95" s="4">
        <f t="shared" si="75"/>
        <v>2903.1659111813333</v>
      </c>
      <c r="D95" s="4">
        <f t="shared" si="76"/>
        <v>4188.3721330040389</v>
      </c>
      <c r="E95" s="11">
        <f t="shared" si="77"/>
        <v>5.5571046877993615E-4</v>
      </c>
      <c r="F95" s="11">
        <f t="shared" si="78"/>
        <v>1.0947868869290642E-3</v>
      </c>
      <c r="G95" s="11">
        <f t="shared" si="79"/>
        <v>2.2349684857551136E-3</v>
      </c>
      <c r="H95" s="4">
        <f t="shared" si="80"/>
        <v>92593.980959428911</v>
      </c>
      <c r="I95" s="4">
        <f t="shared" si="81"/>
        <v>26745.444185734679</v>
      </c>
      <c r="J95" s="4">
        <f t="shared" si="82"/>
        <v>10481.356162214142</v>
      </c>
      <c r="K95" s="4">
        <f t="shared" si="83"/>
        <v>80295.361638687958</v>
      </c>
      <c r="L95" s="4">
        <f t="shared" si="84"/>
        <v>9212.5097235147787</v>
      </c>
      <c r="M95" s="4">
        <f t="shared" si="85"/>
        <v>2502.4892319433343</v>
      </c>
      <c r="N95" s="11">
        <f t="shared" si="86"/>
        <v>1.6626489776369269E-2</v>
      </c>
      <c r="O95" s="11">
        <f t="shared" si="87"/>
        <v>2.1302877365407369E-2</v>
      </c>
      <c r="P95" s="11">
        <f t="shared" si="88"/>
        <v>1.9433534305024036E-2</v>
      </c>
      <c r="Q95" s="4">
        <f t="shared" si="89"/>
        <v>8550.1829433019757</v>
      </c>
      <c r="R95" s="4">
        <f t="shared" si="90"/>
        <v>9939.220880189494</v>
      </c>
      <c r="S95" s="4">
        <f t="shared" si="91"/>
        <v>4701.9495995420639</v>
      </c>
      <c r="T95" s="4">
        <f t="shared" si="92"/>
        <v>92.340591199425091</v>
      </c>
      <c r="U95" s="4">
        <f t="shared" si="93"/>
        <v>371.62295047957417</v>
      </c>
      <c r="V95" s="4">
        <f t="shared" si="94"/>
        <v>448.60126178068896</v>
      </c>
      <c r="W95" s="11">
        <f t="shared" si="95"/>
        <v>-1.0734613539272964E-2</v>
      </c>
      <c r="X95" s="11">
        <f t="shared" si="96"/>
        <v>-1.217998157191269E-2</v>
      </c>
      <c r="Y95" s="11">
        <f t="shared" si="97"/>
        <v>-9.7425357312937999E-3</v>
      </c>
      <c r="Z95" s="4">
        <f t="shared" si="119"/>
        <v>16789.59231666346</v>
      </c>
      <c r="AA95" s="4">
        <f t="shared" si="120"/>
        <v>28626.916326682614</v>
      </c>
      <c r="AB95" s="4">
        <f t="shared" si="121"/>
        <v>15955.11040649574</v>
      </c>
      <c r="AC95" s="12">
        <f t="shared" si="101"/>
        <v>1.9759695785579969</v>
      </c>
      <c r="AD95" s="12">
        <f t="shared" si="102"/>
        <v>2.9089067863582514</v>
      </c>
      <c r="AE95" s="12">
        <f t="shared" si="103"/>
        <v>3.4331947197685495</v>
      </c>
      <c r="AF95" s="11">
        <f t="shared" si="104"/>
        <v>-4.0504037456468023E-3</v>
      </c>
      <c r="AG95" s="11">
        <f t="shared" si="105"/>
        <v>2.9673830763510267E-4</v>
      </c>
      <c r="AH95" s="11">
        <f t="shared" si="106"/>
        <v>9.7937136394747881E-3</v>
      </c>
      <c r="AI95" s="1">
        <f t="shared" si="64"/>
        <v>154862.8093541417</v>
      </c>
      <c r="AJ95" s="1">
        <f t="shared" si="65"/>
        <v>42712.845665284018</v>
      </c>
      <c r="AK95" s="1">
        <f t="shared" si="66"/>
        <v>16776.454470584111</v>
      </c>
      <c r="AL95" s="10">
        <f t="shared" si="107"/>
        <v>29.413562005133574</v>
      </c>
      <c r="AM95" s="10">
        <f t="shared" si="108"/>
        <v>5.3666665926340062</v>
      </c>
      <c r="AN95" s="10">
        <f t="shared" si="109"/>
        <v>1.9187809390061856</v>
      </c>
      <c r="AO95" s="7">
        <f t="shared" si="110"/>
        <v>1.39342904529928E-2</v>
      </c>
      <c r="AP95" s="7">
        <f t="shared" si="111"/>
        <v>1.755353084997165E-2</v>
      </c>
      <c r="AQ95" s="7">
        <f t="shared" si="112"/>
        <v>1.5923267285145426E-2</v>
      </c>
      <c r="AR95" s="1">
        <f t="shared" si="124"/>
        <v>92593.980959428911</v>
      </c>
      <c r="AS95" s="1">
        <f t="shared" si="122"/>
        <v>26745.444185734679</v>
      </c>
      <c r="AT95" s="1">
        <f t="shared" si="123"/>
        <v>10481.356162214142</v>
      </c>
      <c r="AU95" s="1">
        <f t="shared" si="70"/>
        <v>18518.796191885784</v>
      </c>
      <c r="AV95" s="1">
        <f t="shared" si="71"/>
        <v>5349.0888371469364</v>
      </c>
      <c r="AW95" s="1">
        <f t="shared" si="72"/>
        <v>2096.2712324428285</v>
      </c>
      <c r="AX95">
        <v>0</v>
      </c>
      <c r="AY95">
        <v>0</v>
      </c>
      <c r="AZ95">
        <v>0</v>
      </c>
      <c r="BA95">
        <f t="shared" si="125"/>
        <v>0</v>
      </c>
      <c r="BB95">
        <f t="shared" si="131"/>
        <v>0</v>
      </c>
      <c r="BC95">
        <f t="shared" si="126"/>
        <v>0</v>
      </c>
      <c r="BD95">
        <f t="shared" si="127"/>
        <v>0</v>
      </c>
      <c r="BE95">
        <f t="shared" si="128"/>
        <v>0</v>
      </c>
      <c r="BF95">
        <f t="shared" si="129"/>
        <v>0</v>
      </c>
      <c r="BG95">
        <f t="shared" si="130"/>
        <v>0</v>
      </c>
      <c r="BH95">
        <f t="shared" si="132"/>
        <v>0</v>
      </c>
      <c r="BI95">
        <f t="shared" si="133"/>
        <v>0</v>
      </c>
      <c r="BJ95">
        <f t="shared" si="134"/>
        <v>0</v>
      </c>
      <c r="BK95" s="7">
        <f t="shared" si="135"/>
        <v>4.7003359996420552E-2</v>
      </c>
      <c r="BL95" s="13"/>
      <c r="BM95" s="13"/>
      <c r="BN95" s="8">
        <f>BN$3*temperature!$I205+BN$4*temperature!$I205^2+BN$5*temperature!$I205^6</f>
        <v>2.32695540518454</v>
      </c>
      <c r="BO95" s="8">
        <f>BO$3*temperature!$I205+BO$4*temperature!$I205^2+BO$5*temperature!$I205^6</f>
        <v>0.13979494911927848</v>
      </c>
      <c r="BP95" s="8">
        <f>BP$3*temperature!$I205+BP$4*temperature!$I205^2+BP$5*temperature!$I205^6</f>
        <v>-1.3016568055575126</v>
      </c>
      <c r="BQ95" s="8">
        <f>BQ$3*temperature!$M205+BQ$4*temperature!$M205^2+BQ$5*temperature!$M205^6</f>
        <v>0</v>
      </c>
      <c r="BR95" s="8">
        <f>BR$3*temperature!$M205+BR$4*temperature!$M205^2+BR$5*temperature!$M205^6</f>
        <v>0</v>
      </c>
      <c r="BS95" s="8">
        <f>BS$3*temperature!$M205+BS$4*temperature!$M205^2+BS$5*temperature!$M205^6</f>
        <v>0</v>
      </c>
      <c r="BT95" s="14"/>
      <c r="BU95" s="14"/>
      <c r="BV95" s="14"/>
      <c r="BW95" s="14"/>
      <c r="BX95" s="14"/>
      <c r="BY95" s="14"/>
    </row>
    <row r="96" spans="1:77" x14ac:dyDescent="0.3">
      <c r="A96">
        <f t="shared" si="73"/>
        <v>2050</v>
      </c>
      <c r="B96" s="4">
        <f t="shared" si="74"/>
        <v>1153.7760306583957</v>
      </c>
      <c r="C96" s="4">
        <f t="shared" si="75"/>
        <v>2906.1853417529674</v>
      </c>
      <c r="D96" s="4">
        <f t="shared" si="76"/>
        <v>4197.2649687417243</v>
      </c>
      <c r="E96" s="11">
        <f t="shared" si="77"/>
        <v>5.2792494534093935E-4</v>
      </c>
      <c r="F96" s="11">
        <f t="shared" si="78"/>
        <v>1.0400475425826109E-3</v>
      </c>
      <c r="G96" s="11">
        <f t="shared" si="79"/>
        <v>2.123220061467358E-3</v>
      </c>
      <c r="H96" s="4">
        <f t="shared" si="80"/>
        <v>94158.354468574791</v>
      </c>
      <c r="I96" s="4">
        <f t="shared" si="81"/>
        <v>27335.597925259106</v>
      </c>
      <c r="J96" s="4">
        <f t="shared" si="82"/>
        <v>10704.885842678212</v>
      </c>
      <c r="K96" s="4">
        <f t="shared" si="83"/>
        <v>81608.866856805704</v>
      </c>
      <c r="L96" s="4">
        <f t="shared" si="84"/>
        <v>9406.0064003938169</v>
      </c>
      <c r="M96" s="4">
        <f t="shared" si="85"/>
        <v>2550.4431867896519</v>
      </c>
      <c r="N96" s="11">
        <f t="shared" si="86"/>
        <v>1.635841960620632E-2</v>
      </c>
      <c r="O96" s="11">
        <f t="shared" si="87"/>
        <v>2.1003687668859738E-2</v>
      </c>
      <c r="P96" s="11">
        <f t="shared" si="88"/>
        <v>1.9162501973716273E-2</v>
      </c>
      <c r="Q96" s="4">
        <f t="shared" si="89"/>
        <v>8601.3045379327359</v>
      </c>
      <c r="R96" s="4">
        <f t="shared" si="90"/>
        <v>10034.804778261458</v>
      </c>
      <c r="S96" s="4">
        <f t="shared" si="91"/>
        <v>4755.4394447053028</v>
      </c>
      <c r="T96" s="4">
        <f t="shared" si="92"/>
        <v>91.349350638911275</v>
      </c>
      <c r="U96" s="4">
        <f t="shared" si="93"/>
        <v>367.09658979103313</v>
      </c>
      <c r="V96" s="4">
        <f t="shared" si="94"/>
        <v>444.23074795868712</v>
      </c>
      <c r="W96" s="11">
        <f t="shared" si="95"/>
        <v>-1.0734613539272964E-2</v>
      </c>
      <c r="X96" s="11">
        <f t="shared" si="96"/>
        <v>-1.217998157191269E-2</v>
      </c>
      <c r="Y96" s="11">
        <f t="shared" si="97"/>
        <v>-9.7425357312937999E-3</v>
      </c>
      <c r="Z96" s="4">
        <f t="shared" si="119"/>
        <v>16826.470215209658</v>
      </c>
      <c r="AA96" s="4">
        <f t="shared" si="120"/>
        <v>28920.846446696949</v>
      </c>
      <c r="AB96" s="4">
        <f t="shared" si="121"/>
        <v>16300.805602550043</v>
      </c>
      <c r="AC96" s="12">
        <f t="shared" si="101"/>
        <v>1.9679661039757215</v>
      </c>
      <c r="AD96" s="12">
        <f t="shared" si="102"/>
        <v>2.9097699704351037</v>
      </c>
      <c r="AE96" s="12">
        <f t="shared" si="103"/>
        <v>3.4668184457225197</v>
      </c>
      <c r="AF96" s="11">
        <f t="shared" si="104"/>
        <v>-4.0504037456468023E-3</v>
      </c>
      <c r="AG96" s="11">
        <f t="shared" si="105"/>
        <v>2.9673830763510267E-4</v>
      </c>
      <c r="AH96" s="11">
        <f t="shared" si="106"/>
        <v>9.7937136394747881E-3</v>
      </c>
      <c r="AI96" s="1">
        <f t="shared" si="64"/>
        <v>157895.32461061332</v>
      </c>
      <c r="AJ96" s="1">
        <f t="shared" si="65"/>
        <v>43790.649935902547</v>
      </c>
      <c r="AK96" s="1">
        <f t="shared" si="66"/>
        <v>17195.080255968529</v>
      </c>
      <c r="AL96" s="10">
        <f t="shared" si="107"/>
        <v>29.819320550207852</v>
      </c>
      <c r="AM96" s="10">
        <f t="shared" si="108"/>
        <v>5.4599285007533664</v>
      </c>
      <c r="AN96" s="10">
        <f t="shared" si="109"/>
        <v>1.9490286681420892</v>
      </c>
      <c r="AO96" s="7">
        <f t="shared" si="110"/>
        <v>1.3794947548462872E-2</v>
      </c>
      <c r="AP96" s="7">
        <f t="shared" si="111"/>
        <v>1.7377995541471934E-2</v>
      </c>
      <c r="AQ96" s="7">
        <f t="shared" si="112"/>
        <v>1.5764034612293972E-2</v>
      </c>
      <c r="AR96" s="1">
        <f t="shared" si="124"/>
        <v>94158.354468574791</v>
      </c>
      <c r="AS96" s="1">
        <f t="shared" si="122"/>
        <v>27335.597925259106</v>
      </c>
      <c r="AT96" s="1">
        <f t="shared" si="123"/>
        <v>10704.885842678212</v>
      </c>
      <c r="AU96" s="1">
        <f t="shared" si="70"/>
        <v>18831.67089371496</v>
      </c>
      <c r="AV96" s="1">
        <f t="shared" si="71"/>
        <v>5467.1195850518216</v>
      </c>
      <c r="AW96" s="1">
        <f t="shared" si="72"/>
        <v>2140.9771685356422</v>
      </c>
      <c r="AX96">
        <v>0</v>
      </c>
      <c r="AY96">
        <v>0</v>
      </c>
      <c r="AZ96">
        <v>0</v>
      </c>
      <c r="BA96">
        <f t="shared" si="125"/>
        <v>0</v>
      </c>
      <c r="BB96">
        <f t="shared" si="131"/>
        <v>0</v>
      </c>
      <c r="BC96">
        <f t="shared" si="126"/>
        <v>0</v>
      </c>
      <c r="BD96">
        <f t="shared" si="127"/>
        <v>0</v>
      </c>
      <c r="BE96">
        <f t="shared" si="128"/>
        <v>0</v>
      </c>
      <c r="BF96">
        <f t="shared" si="129"/>
        <v>0</v>
      </c>
      <c r="BG96">
        <f t="shared" si="130"/>
        <v>0</v>
      </c>
      <c r="BH96">
        <f t="shared" si="132"/>
        <v>0</v>
      </c>
      <c r="BI96">
        <f t="shared" si="133"/>
        <v>0</v>
      </c>
      <c r="BJ96">
        <f t="shared" si="134"/>
        <v>0</v>
      </c>
      <c r="BK96" s="7">
        <f t="shared" si="135"/>
        <v>4.677384688593908E-2</v>
      </c>
      <c r="BL96" s="13"/>
      <c r="BM96" s="13"/>
      <c r="BN96" s="8">
        <f>BN$3*temperature!$I206+BN$4*temperature!$I206^2+BN$5*temperature!$I206^6</f>
        <v>2.1921552879001389</v>
      </c>
      <c r="BO96" s="8">
        <f>BO$3*temperature!$I206+BO$4*temperature!$I206^2+BO$5*temperature!$I206^6</f>
        <v>1.2248018710554476E-2</v>
      </c>
      <c r="BP96" s="8">
        <f>BP$3*temperature!$I206+BP$4*temperature!$I206^2+BP$5*temperature!$I206^6</f>
        <v>-1.4209093729379756</v>
      </c>
      <c r="BQ96" s="8">
        <f>BQ$3*temperature!$M206+BQ$4*temperature!$M206^2+BQ$5*temperature!$M206^6</f>
        <v>0</v>
      </c>
      <c r="BR96" s="8">
        <f>BR$3*temperature!$M206+BR$4*temperature!$M206^2+BR$5*temperature!$M206^6</f>
        <v>0</v>
      </c>
      <c r="BS96" s="8">
        <f>BS$3*temperature!$M206+BS$4*temperature!$M206^2+BS$5*temperature!$M206^6</f>
        <v>0</v>
      </c>
      <c r="BT96" s="14"/>
      <c r="BU96" s="14"/>
      <c r="BV96" s="14"/>
      <c r="BW96" s="14"/>
      <c r="BX96" s="14"/>
      <c r="BY96" s="14"/>
    </row>
    <row r="97" spans="1:77" x14ac:dyDescent="0.3">
      <c r="A97">
        <f t="shared" si="73"/>
        <v>2051</v>
      </c>
      <c r="B97" s="4">
        <f t="shared" si="74"/>
        <v>1154.3546824489206</v>
      </c>
      <c r="C97" s="4">
        <f t="shared" si="75"/>
        <v>2909.0567841297984</v>
      </c>
      <c r="D97" s="4">
        <f t="shared" si="76"/>
        <v>4205.7311000674044</v>
      </c>
      <c r="E97" s="11">
        <f t="shared" si="77"/>
        <v>5.0152869807389231E-4</v>
      </c>
      <c r="F97" s="11">
        <f t="shared" si="78"/>
        <v>9.8804516545348024E-4</v>
      </c>
      <c r="G97" s="11">
        <f t="shared" si="79"/>
        <v>2.01705905839399E-3</v>
      </c>
      <c r="H97" s="4">
        <f t="shared" si="80"/>
        <v>95721.428388543049</v>
      </c>
      <c r="I97" s="4">
        <f t="shared" si="81"/>
        <v>27929.175654095754</v>
      </c>
      <c r="J97" s="4">
        <f t="shared" si="82"/>
        <v>10929.136043921782</v>
      </c>
      <c r="K97" s="4">
        <f t="shared" si="83"/>
        <v>82922.0254778831</v>
      </c>
      <c r="L97" s="4">
        <f t="shared" si="84"/>
        <v>9600.7667524614353</v>
      </c>
      <c r="M97" s="4">
        <f t="shared" si="85"/>
        <v>2598.6292950936931</v>
      </c>
      <c r="N97" s="11">
        <f t="shared" si="86"/>
        <v>1.6090881685461023E-2</v>
      </c>
      <c r="O97" s="11">
        <f t="shared" si="87"/>
        <v>2.0705955724149128E-2</v>
      </c>
      <c r="P97" s="11">
        <f t="shared" si="88"/>
        <v>1.8893229440917203E-2</v>
      </c>
      <c r="Q97" s="4">
        <f t="shared" si="89"/>
        <v>8650.2258951254771</v>
      </c>
      <c r="R97" s="4">
        <f t="shared" si="90"/>
        <v>10127.827378646631</v>
      </c>
      <c r="S97" s="4">
        <f t="shared" si="91"/>
        <v>4807.7577005696985</v>
      </c>
      <c r="T97" s="4">
        <f t="shared" si="92"/>
        <v>90.368750662739032</v>
      </c>
      <c r="U97" s="4">
        <f t="shared" si="93"/>
        <v>362.62536009226636</v>
      </c>
      <c r="V97" s="4">
        <f t="shared" si="94"/>
        <v>439.90281402376024</v>
      </c>
      <c r="W97" s="11">
        <f t="shared" si="95"/>
        <v>-1.0734613539272964E-2</v>
      </c>
      <c r="X97" s="11">
        <f t="shared" si="96"/>
        <v>-1.217998157191269E-2</v>
      </c>
      <c r="Y97" s="11">
        <f t="shared" si="97"/>
        <v>-9.7425357312937999E-3</v>
      </c>
      <c r="Z97" s="4">
        <f t="shared" si="119"/>
        <v>16858.514289479492</v>
      </c>
      <c r="AA97" s="4">
        <f t="shared" si="120"/>
        <v>29207.638056975506</v>
      </c>
      <c r="AB97" s="4">
        <f t="shared" si="121"/>
        <v>16647.706748747187</v>
      </c>
      <c r="AC97" s="12">
        <f t="shared" si="101"/>
        <v>1.9599950466968723</v>
      </c>
      <c r="AD97" s="12">
        <f t="shared" si="102"/>
        <v>2.9106334106517382</v>
      </c>
      <c r="AE97" s="12">
        <f t="shared" si="103"/>
        <v>3.500771472819975</v>
      </c>
      <c r="AF97" s="11">
        <f t="shared" si="104"/>
        <v>-4.0504037456468023E-3</v>
      </c>
      <c r="AG97" s="11">
        <f t="shared" si="105"/>
        <v>2.9673830763510267E-4</v>
      </c>
      <c r="AH97" s="11">
        <f t="shared" si="106"/>
        <v>9.7937136394747881E-3</v>
      </c>
      <c r="AI97" s="1">
        <f t="shared" si="64"/>
        <v>160937.46304326697</v>
      </c>
      <c r="AJ97" s="1">
        <f t="shared" si="65"/>
        <v>44878.704527364112</v>
      </c>
      <c r="AK97" s="1">
        <f t="shared" si="66"/>
        <v>17616.549398907318</v>
      </c>
      <c r="AL97" s="10">
        <f t="shared" si="107"/>
        <v>30.22656295349956</v>
      </c>
      <c r="AM97" s="10">
        <f t="shared" si="108"/>
        <v>5.5538622877647859</v>
      </c>
      <c r="AN97" s="10">
        <f t="shared" si="109"/>
        <v>1.979445977973185</v>
      </c>
      <c r="AO97" s="7">
        <f t="shared" si="110"/>
        <v>1.3656998072978243E-2</v>
      </c>
      <c r="AP97" s="7">
        <f t="shared" si="111"/>
        <v>1.7204215586057215E-2</v>
      </c>
      <c r="AQ97" s="7">
        <f t="shared" si="112"/>
        <v>1.5606394266171032E-2</v>
      </c>
      <c r="AR97" s="1">
        <f t="shared" si="124"/>
        <v>95721.428388543049</v>
      </c>
      <c r="AS97" s="1">
        <f t="shared" si="122"/>
        <v>27929.175654095754</v>
      </c>
      <c r="AT97" s="1">
        <f t="shared" si="123"/>
        <v>10929.136043921782</v>
      </c>
      <c r="AU97" s="1">
        <f t="shared" si="70"/>
        <v>19144.285677708609</v>
      </c>
      <c r="AV97" s="1">
        <f t="shared" si="71"/>
        <v>5585.8351308191513</v>
      </c>
      <c r="AW97" s="1">
        <f t="shared" si="72"/>
        <v>2185.8272087843566</v>
      </c>
      <c r="AX97">
        <v>0</v>
      </c>
      <c r="AY97">
        <v>0</v>
      </c>
      <c r="AZ97">
        <v>0</v>
      </c>
      <c r="BA97">
        <f t="shared" si="125"/>
        <v>0</v>
      </c>
      <c r="BB97">
        <f t="shared" si="131"/>
        <v>0</v>
      </c>
      <c r="BC97">
        <f t="shared" si="126"/>
        <v>0</v>
      </c>
      <c r="BD97">
        <f t="shared" si="127"/>
        <v>0</v>
      </c>
      <c r="BE97">
        <f t="shared" si="128"/>
        <v>0</v>
      </c>
      <c r="BF97">
        <f t="shared" si="129"/>
        <v>0</v>
      </c>
      <c r="BG97">
        <f t="shared" si="130"/>
        <v>0</v>
      </c>
      <c r="BH97">
        <f t="shared" si="132"/>
        <v>0</v>
      </c>
      <c r="BI97">
        <f t="shared" si="133"/>
        <v>0</v>
      </c>
      <c r="BJ97">
        <f t="shared" si="134"/>
        <v>0</v>
      </c>
      <c r="BK97" s="7">
        <f t="shared" si="135"/>
        <v>4.6543005289391343E-2</v>
      </c>
      <c r="BL97" s="13"/>
      <c r="BM97" s="13"/>
      <c r="BN97" s="8">
        <f>BN$3*temperature!$I207+BN$4*temperature!$I207^2+BN$5*temperature!$I207^6</f>
        <v>2.0502000911649443</v>
      </c>
      <c r="BO97" s="8">
        <f>BO$3*temperature!$I207+BO$4*temperature!$I207^2+BO$5*temperature!$I207^6</f>
        <v>-0.12078443709756925</v>
      </c>
      <c r="BP97" s="8">
        <f>BP$3*temperature!$I207+BP$4*temperature!$I207^2+BP$5*temperature!$I207^6</f>
        <v>-1.5443984071097363</v>
      </c>
      <c r="BQ97" s="8">
        <f>BQ$3*temperature!$M207+BQ$4*temperature!$M207^2+BQ$5*temperature!$M207^6</f>
        <v>0</v>
      </c>
      <c r="BR97" s="8">
        <f>BR$3*temperature!$M207+BR$4*temperature!$M207^2+BR$5*temperature!$M207^6</f>
        <v>0</v>
      </c>
      <c r="BS97" s="8">
        <f>BS$3*temperature!$M207+BS$4*temperature!$M207^2+BS$5*temperature!$M207^6</f>
        <v>0</v>
      </c>
      <c r="BT97" s="14"/>
      <c r="BU97" s="14"/>
      <c r="BV97" s="14"/>
      <c r="BW97" s="14"/>
      <c r="BX97" s="14"/>
      <c r="BY97" s="14"/>
    </row>
    <row r="98" spans="1:77" x14ac:dyDescent="0.3">
      <c r="A98">
        <f t="shared" si="73"/>
        <v>2052</v>
      </c>
      <c r="B98" s="4">
        <f t="shared" si="74"/>
        <v>1154.9046773498744</v>
      </c>
      <c r="C98" s="4">
        <f t="shared" si="75"/>
        <v>2911.7873496468078</v>
      </c>
      <c r="D98" s="4">
        <f t="shared" si="76"/>
        <v>4213.7901476793368</v>
      </c>
      <c r="E98" s="11">
        <f t="shared" si="77"/>
        <v>4.764522631701977E-4</v>
      </c>
      <c r="F98" s="11">
        <f t="shared" si="78"/>
        <v>9.3864290718080623E-4</v>
      </c>
      <c r="G98" s="11">
        <f t="shared" si="79"/>
        <v>1.9162061054742905E-3</v>
      </c>
      <c r="H98" s="4">
        <f t="shared" si="80"/>
        <v>97282.441387099054</v>
      </c>
      <c r="I98" s="4">
        <f t="shared" si="81"/>
        <v>28525.951966649569</v>
      </c>
      <c r="J98" s="4">
        <f t="shared" si="82"/>
        <v>11154.031664664011</v>
      </c>
      <c r="K98" s="4">
        <f t="shared" si="83"/>
        <v>84234.173863015429</v>
      </c>
      <c r="L98" s="4">
        <f t="shared" si="84"/>
        <v>9796.7153989145863</v>
      </c>
      <c r="M98" s="4">
        <f t="shared" si="85"/>
        <v>2647.0306478852244</v>
      </c>
      <c r="N98" s="11">
        <f t="shared" si="86"/>
        <v>1.5823882467539407E-2</v>
      </c>
      <c r="O98" s="11">
        <f t="shared" si="87"/>
        <v>2.040968721617098E-2</v>
      </c>
      <c r="P98" s="11">
        <f t="shared" si="88"/>
        <v>1.8625724293539925E-2</v>
      </c>
      <c r="Q98" s="4">
        <f t="shared" si="89"/>
        <v>8696.921560040073</v>
      </c>
      <c r="R98" s="4">
        <f t="shared" si="90"/>
        <v>10218.241029210163</v>
      </c>
      <c r="S98" s="4">
        <f t="shared" si="91"/>
        <v>4858.886315157115</v>
      </c>
      <c r="T98" s="4">
        <f t="shared" si="92"/>
        <v>89.398677048347608</v>
      </c>
      <c r="U98" s="4">
        <f t="shared" si="93"/>
        <v>358.20858988883435</v>
      </c>
      <c r="V98" s="4">
        <f t="shared" si="94"/>
        <v>435.61704513983705</v>
      </c>
      <c r="W98" s="11">
        <f t="shared" si="95"/>
        <v>-1.0734613539272964E-2</v>
      </c>
      <c r="X98" s="11">
        <f t="shared" si="96"/>
        <v>-1.217998157191269E-2</v>
      </c>
      <c r="Y98" s="11">
        <f t="shared" si="97"/>
        <v>-9.7425357312937999E-3</v>
      </c>
      <c r="Z98" s="4">
        <f t="shared" si="119"/>
        <v>16885.727742365416</v>
      </c>
      <c r="AA98" s="4">
        <f t="shared" si="120"/>
        <v>29487.140113977432</v>
      </c>
      <c r="AB98" s="4">
        <f t="shared" si="121"/>
        <v>16995.697639387297</v>
      </c>
      <c r="AC98" s="12">
        <f t="shared" si="101"/>
        <v>1.9520562754182822</v>
      </c>
      <c r="AD98" s="12">
        <f t="shared" si="102"/>
        <v>2.9114971070841613</v>
      </c>
      <c r="AE98" s="12">
        <f t="shared" si="103"/>
        <v>3.5350570261420162</v>
      </c>
      <c r="AF98" s="11">
        <f t="shared" si="104"/>
        <v>-4.0504037456468023E-3</v>
      </c>
      <c r="AG98" s="11">
        <f t="shared" si="105"/>
        <v>2.9673830763510267E-4</v>
      </c>
      <c r="AH98" s="11">
        <f t="shared" si="106"/>
        <v>9.7937136394747881E-3</v>
      </c>
      <c r="AI98" s="1">
        <f t="shared" si="64"/>
        <v>163988.00241664887</v>
      </c>
      <c r="AJ98" s="1">
        <f t="shared" si="65"/>
        <v>45976.669205446851</v>
      </c>
      <c r="AK98" s="1">
        <f t="shared" si="66"/>
        <v>18040.721667800943</v>
      </c>
      <c r="AL98" s="10">
        <f t="shared" si="107"/>
        <v>30.635239024388174</v>
      </c>
      <c r="AM98" s="10">
        <f t="shared" si="108"/>
        <v>5.6484566334574238</v>
      </c>
      <c r="AN98" s="10">
        <f t="shared" si="109"/>
        <v>2.0100290721904126</v>
      </c>
      <c r="AO98" s="7">
        <f t="shared" si="110"/>
        <v>1.352042809224846E-2</v>
      </c>
      <c r="AP98" s="7">
        <f t="shared" si="111"/>
        <v>1.7032173430196643E-2</v>
      </c>
      <c r="AQ98" s="7">
        <f t="shared" si="112"/>
        <v>1.5450330323509322E-2</v>
      </c>
      <c r="AR98" s="1">
        <f t="shared" si="124"/>
        <v>97282.441387099054</v>
      </c>
      <c r="AS98" s="1">
        <f t="shared" si="122"/>
        <v>28525.951966649569</v>
      </c>
      <c r="AT98" s="1">
        <f t="shared" si="123"/>
        <v>11154.031664664011</v>
      </c>
      <c r="AU98" s="1">
        <f t="shared" si="70"/>
        <v>19456.488277419812</v>
      </c>
      <c r="AV98" s="1">
        <f t="shared" si="71"/>
        <v>5705.1903933299145</v>
      </c>
      <c r="AW98" s="1">
        <f t="shared" si="72"/>
        <v>2230.8063329328024</v>
      </c>
      <c r="AX98">
        <v>0</v>
      </c>
      <c r="AY98">
        <v>0</v>
      </c>
      <c r="AZ98">
        <v>0</v>
      </c>
      <c r="BA98">
        <f t="shared" si="125"/>
        <v>0</v>
      </c>
      <c r="BB98">
        <f t="shared" si="131"/>
        <v>0</v>
      </c>
      <c r="BC98">
        <f t="shared" si="126"/>
        <v>0</v>
      </c>
      <c r="BD98">
        <f t="shared" si="127"/>
        <v>0</v>
      </c>
      <c r="BE98">
        <f t="shared" si="128"/>
        <v>0</v>
      </c>
      <c r="BF98">
        <f t="shared" si="129"/>
        <v>0</v>
      </c>
      <c r="BG98">
        <f t="shared" si="130"/>
        <v>0</v>
      </c>
      <c r="BH98">
        <f t="shared" si="132"/>
        <v>0</v>
      </c>
      <c r="BI98">
        <f t="shared" si="133"/>
        <v>0</v>
      </c>
      <c r="BJ98">
        <f t="shared" si="134"/>
        <v>0</v>
      </c>
      <c r="BK98" s="7">
        <f t="shared" si="135"/>
        <v>4.6310949650803152E-2</v>
      </c>
      <c r="BL98" s="13"/>
      <c r="BM98" s="13"/>
      <c r="BN98" s="8">
        <f>BN$3*temperature!$I208+BN$4*temperature!$I208^2+BN$5*temperature!$I208^6</f>
        <v>1.9010004047688422</v>
      </c>
      <c r="BO98" s="8">
        <f>BO$3*temperature!$I208+BO$4*temperature!$I208^2+BO$5*temperature!$I208^6</f>
        <v>-0.25936048491714203</v>
      </c>
      <c r="BP98" s="8">
        <f>BP$3*temperature!$I208+BP$4*temperature!$I208^2+BP$5*temperature!$I208^6</f>
        <v>-1.6721597673600739</v>
      </c>
      <c r="BQ98" s="8">
        <f>BQ$3*temperature!$M208+BQ$4*temperature!$M208^2+BQ$5*temperature!$M208^6</f>
        <v>0</v>
      </c>
      <c r="BR98" s="8">
        <f>BR$3*temperature!$M208+BR$4*temperature!$M208^2+BR$5*temperature!$M208^6</f>
        <v>0</v>
      </c>
      <c r="BS98" s="8">
        <f>BS$3*temperature!$M208+BS$4*temperature!$M208^2+BS$5*temperature!$M208^6</f>
        <v>0</v>
      </c>
      <c r="BT98" s="14"/>
      <c r="BU98" s="14"/>
      <c r="BV98" s="14"/>
      <c r="BW98" s="14"/>
      <c r="BX98" s="14"/>
      <c r="BY98" s="14"/>
    </row>
    <row r="99" spans="1:77" x14ac:dyDescent="0.3">
      <c r="A99">
        <f t="shared" si="73"/>
        <v>2053</v>
      </c>
      <c r="B99" s="4">
        <f t="shared" si="74"/>
        <v>1155.42742144978</v>
      </c>
      <c r="C99" s="4">
        <f t="shared" si="75"/>
        <v>2914.3838217626244</v>
      </c>
      <c r="D99" s="4">
        <f t="shared" si="76"/>
        <v>4221.4609135670989</v>
      </c>
      <c r="E99" s="11">
        <f t="shared" si="77"/>
        <v>4.5262965001168778E-4</v>
      </c>
      <c r="F99" s="11">
        <f t="shared" si="78"/>
        <v>8.9171076182176592E-4</v>
      </c>
      <c r="G99" s="11">
        <f t="shared" si="79"/>
        <v>1.820395800200576E-3</v>
      </c>
      <c r="H99" s="4">
        <f t="shared" si="80"/>
        <v>98840.624297059403</v>
      </c>
      <c r="I99" s="4">
        <f t="shared" si="81"/>
        <v>29125.696895805886</v>
      </c>
      <c r="J99" s="4">
        <f t="shared" si="82"/>
        <v>11379.497163856329</v>
      </c>
      <c r="K99" s="4">
        <f t="shared" si="83"/>
        <v>85544.641283516103</v>
      </c>
      <c r="L99" s="4">
        <f t="shared" si="84"/>
        <v>9993.7752461824366</v>
      </c>
      <c r="M99" s="4">
        <f t="shared" si="85"/>
        <v>2695.6301140404848</v>
      </c>
      <c r="N99" s="11">
        <f t="shared" si="86"/>
        <v>1.5557431864076987E-2</v>
      </c>
      <c r="O99" s="11">
        <f t="shared" si="87"/>
        <v>2.0114889454651674E-2</v>
      </c>
      <c r="P99" s="11">
        <f t="shared" si="88"/>
        <v>1.8359993751522197E-2</v>
      </c>
      <c r="Q99" s="4">
        <f t="shared" si="89"/>
        <v>8741.3676326620534</v>
      </c>
      <c r="R99" s="4">
        <f t="shared" si="90"/>
        <v>10306.000155596301</v>
      </c>
      <c r="S99" s="4">
        <f t="shared" si="91"/>
        <v>4908.8081772799833</v>
      </c>
      <c r="T99" s="4">
        <f t="shared" si="92"/>
        <v>88.439016799311318</v>
      </c>
      <c r="U99" s="4">
        <f t="shared" si="93"/>
        <v>353.8456158650875</v>
      </c>
      <c r="V99" s="4">
        <f t="shared" si="94"/>
        <v>431.37303051240156</v>
      </c>
      <c r="W99" s="11">
        <f t="shared" si="95"/>
        <v>-1.0734613539272964E-2</v>
      </c>
      <c r="X99" s="11">
        <f t="shared" si="96"/>
        <v>-1.217998157191269E-2</v>
      </c>
      <c r="Y99" s="11">
        <f t="shared" si="97"/>
        <v>-9.7425357312937999E-3</v>
      </c>
      <c r="Z99" s="4">
        <f t="shared" si="119"/>
        <v>16908.117088507468</v>
      </c>
      <c r="AA99" s="4">
        <f t="shared" si="120"/>
        <v>29759.207273208205</v>
      </c>
      <c r="AB99" s="4">
        <f t="shared" si="121"/>
        <v>17344.661344360455</v>
      </c>
      <c r="AC99" s="12">
        <f t="shared" si="101"/>
        <v>1.9441496593686147</v>
      </c>
      <c r="AD99" s="12">
        <f t="shared" si="102"/>
        <v>2.912361059808402</v>
      </c>
      <c r="AE99" s="12">
        <f t="shared" si="103"/>
        <v>3.5696783623552646</v>
      </c>
      <c r="AF99" s="11">
        <f t="shared" si="104"/>
        <v>-4.0504037456468023E-3</v>
      </c>
      <c r="AG99" s="11">
        <f t="shared" si="105"/>
        <v>2.9673830763510267E-4</v>
      </c>
      <c r="AH99" s="11">
        <f t="shared" si="106"/>
        <v>9.7937136394747881E-3</v>
      </c>
      <c r="AI99" s="1">
        <f t="shared" si="64"/>
        <v>167045.6904524038</v>
      </c>
      <c r="AJ99" s="1">
        <f t="shared" si="65"/>
        <v>47084.192678232081</v>
      </c>
      <c r="AK99" s="1">
        <f t="shared" si="66"/>
        <v>18467.455833953652</v>
      </c>
      <c r="AL99" s="10">
        <f t="shared" si="107"/>
        <v>31.045298555243075</v>
      </c>
      <c r="AM99" s="10">
        <f t="shared" si="108"/>
        <v>5.7437000715214754</v>
      </c>
      <c r="AN99" s="10">
        <f t="shared" si="109"/>
        <v>2.0407741291843595</v>
      </c>
      <c r="AO99" s="7">
        <f t="shared" si="110"/>
        <v>1.3385223811325975E-2</v>
      </c>
      <c r="AP99" s="7">
        <f t="shared" si="111"/>
        <v>1.6861851695894676E-2</v>
      </c>
      <c r="AQ99" s="7">
        <f t="shared" si="112"/>
        <v>1.5295827020274228E-2</v>
      </c>
      <c r="AR99" s="1">
        <f t="shared" si="124"/>
        <v>98840.624297059403</v>
      </c>
      <c r="AS99" s="1">
        <f t="shared" si="122"/>
        <v>29125.696895805886</v>
      </c>
      <c r="AT99" s="1">
        <f t="shared" si="123"/>
        <v>11379.497163856329</v>
      </c>
      <c r="AU99" s="1">
        <f t="shared" si="70"/>
        <v>19768.124859411881</v>
      </c>
      <c r="AV99" s="1">
        <f t="shared" si="71"/>
        <v>5825.1393791611772</v>
      </c>
      <c r="AW99" s="1">
        <f t="shared" si="72"/>
        <v>2275.8994327712658</v>
      </c>
      <c r="AX99">
        <v>0</v>
      </c>
      <c r="AY99">
        <v>0</v>
      </c>
      <c r="AZ99">
        <v>0</v>
      </c>
      <c r="BA99">
        <f t="shared" si="125"/>
        <v>0</v>
      </c>
      <c r="BB99">
        <f t="shared" si="131"/>
        <v>0</v>
      </c>
      <c r="BC99">
        <f t="shared" si="126"/>
        <v>0</v>
      </c>
      <c r="BD99">
        <f t="shared" si="127"/>
        <v>0</v>
      </c>
      <c r="BE99">
        <f t="shared" si="128"/>
        <v>0</v>
      </c>
      <c r="BF99">
        <f t="shared" si="129"/>
        <v>0</v>
      </c>
      <c r="BG99">
        <f t="shared" si="130"/>
        <v>0</v>
      </c>
      <c r="BH99">
        <f t="shared" si="132"/>
        <v>0</v>
      </c>
      <c r="BI99">
        <f t="shared" si="133"/>
        <v>0</v>
      </c>
      <c r="BJ99">
        <f t="shared" si="134"/>
        <v>0</v>
      </c>
      <c r="BK99" s="7">
        <f t="shared" si="135"/>
        <v>4.6077792044482119E-2</v>
      </c>
      <c r="BL99" s="13"/>
      <c r="BM99" s="13"/>
      <c r="BN99" s="8">
        <f>BN$3*temperature!$I209+BN$4*temperature!$I209^2+BN$5*temperature!$I209^6</f>
        <v>1.7444733936212682</v>
      </c>
      <c r="BO99" s="8">
        <f>BO$3*temperature!$I209+BO$4*temperature!$I209^2+BO$5*temperature!$I209^6</f>
        <v>-0.40353326750010243</v>
      </c>
      <c r="BP99" s="8">
        <f>BP$3*temperature!$I209+BP$4*temperature!$I209^2+BP$5*temperature!$I209^6</f>
        <v>-1.8042256106186958</v>
      </c>
      <c r="BQ99" s="8">
        <f>BQ$3*temperature!$M209+BQ$4*temperature!$M209^2+BQ$5*temperature!$M209^6</f>
        <v>0</v>
      </c>
      <c r="BR99" s="8">
        <f>BR$3*temperature!$M209+BR$4*temperature!$M209^2+BR$5*temperature!$M209^6</f>
        <v>0</v>
      </c>
      <c r="BS99" s="8">
        <f>BS$3*temperature!$M209+BS$4*temperature!$M209^2+BS$5*temperature!$M209^6</f>
        <v>0</v>
      </c>
      <c r="BT99" s="14"/>
      <c r="BU99" s="14"/>
      <c r="BV99" s="14"/>
      <c r="BW99" s="14"/>
      <c r="BX99" s="14"/>
      <c r="BY99" s="14"/>
    </row>
    <row r="100" spans="1:77" x14ac:dyDescent="0.3">
      <c r="A100">
        <f t="shared" si="73"/>
        <v>2054</v>
      </c>
      <c r="B100" s="4">
        <f t="shared" si="74"/>
        <v>1155.9242531236955</v>
      </c>
      <c r="C100" s="4">
        <f t="shared" si="75"/>
        <v>2916.8526698096725</v>
      </c>
      <c r="D100" s="4">
        <f t="shared" si="76"/>
        <v>4228.7614067989789</v>
      </c>
      <c r="E100" s="11">
        <f t="shared" si="77"/>
        <v>4.2999816751110336E-4</v>
      </c>
      <c r="F100" s="11">
        <f t="shared" si="78"/>
        <v>8.4712522373067754E-4</v>
      </c>
      <c r="G100" s="11">
        <f t="shared" si="79"/>
        <v>1.7293760101905471E-3</v>
      </c>
      <c r="H100" s="4">
        <f t="shared" si="80"/>
        <v>100395.20114503616</v>
      </c>
      <c r="I100" s="4">
        <f t="shared" si="81"/>
        <v>29728.176145439964</v>
      </c>
      <c r="J100" s="4">
        <f t="shared" si="82"/>
        <v>11605.456603889133</v>
      </c>
      <c r="K100" s="4">
        <f t="shared" si="83"/>
        <v>86852.750838763546</v>
      </c>
      <c r="L100" s="4">
        <f t="shared" si="84"/>
        <v>10191.867574641594</v>
      </c>
      <c r="M100" s="4">
        <f t="shared" si="85"/>
        <v>2744.4103574228484</v>
      </c>
      <c r="N100" s="11">
        <f t="shared" si="86"/>
        <v>1.529154293735413E-2</v>
      </c>
      <c r="O100" s="11">
        <f t="shared" si="87"/>
        <v>1.9821571286068984E-2</v>
      </c>
      <c r="P100" s="11">
        <f t="shared" si="88"/>
        <v>1.8096044827621727E-2</v>
      </c>
      <c r="Q100" s="4">
        <f t="shared" si="89"/>
        <v>8783.5418262904022</v>
      </c>
      <c r="R100" s="4">
        <f t="shared" si="90"/>
        <v>10391.061319753304</v>
      </c>
      <c r="S100" s="4">
        <f t="shared" si="91"/>
        <v>4957.5071143157429</v>
      </c>
      <c r="T100" s="4">
        <f t="shared" si="92"/>
        <v>87.489658132177439</v>
      </c>
      <c r="U100" s="4">
        <f t="shared" si="93"/>
        <v>349.53578278454864</v>
      </c>
      <c r="V100" s="4">
        <f t="shared" si="94"/>
        <v>427.17036334911802</v>
      </c>
      <c r="W100" s="11">
        <f t="shared" si="95"/>
        <v>-1.0734613539272964E-2</v>
      </c>
      <c r="X100" s="11">
        <f t="shared" si="96"/>
        <v>-1.217998157191269E-2</v>
      </c>
      <c r="Y100" s="11">
        <f t="shared" si="97"/>
        <v>-9.7425357312937999E-3</v>
      </c>
      <c r="Z100" s="4">
        <f t="shared" si="119"/>
        <v>16925.692210022411</v>
      </c>
      <c r="AA100" s="4">
        <f t="shared" si="120"/>
        <v>30023.70007457575</v>
      </c>
      <c r="AB100" s="4">
        <f t="shared" si="121"/>
        <v>17694.480270420536</v>
      </c>
      <c r="AC100" s="12">
        <f t="shared" si="101"/>
        <v>1.9362750683062102</v>
      </c>
      <c r="AD100" s="12">
        <f t="shared" si="102"/>
        <v>2.9132252689005118</v>
      </c>
      <c r="AE100" s="12">
        <f t="shared" si="103"/>
        <v>3.6046387700212015</v>
      </c>
      <c r="AF100" s="11">
        <f t="shared" si="104"/>
        <v>-4.0504037456468023E-3</v>
      </c>
      <c r="AG100" s="11">
        <f t="shared" si="105"/>
        <v>2.9673830763510267E-4</v>
      </c>
      <c r="AH100" s="11">
        <f t="shared" si="106"/>
        <v>9.7937136394747881E-3</v>
      </c>
      <c r="AI100" s="1">
        <f t="shared" si="64"/>
        <v>170109.2462665753</v>
      </c>
      <c r="AJ100" s="1">
        <f t="shared" si="65"/>
        <v>48200.912789570051</v>
      </c>
      <c r="AK100" s="1">
        <f t="shared" si="66"/>
        <v>18896.609683329552</v>
      </c>
      <c r="AL100" s="10">
        <f t="shared" si="107"/>
        <v>31.456691341999928</v>
      </c>
      <c r="AM100" s="10">
        <f t="shared" si="108"/>
        <v>5.8395809961252532</v>
      </c>
      <c r="AN100" s="10">
        <f t="shared" si="109"/>
        <v>2.0716773039711396</v>
      </c>
      <c r="AO100" s="7">
        <f t="shared" si="110"/>
        <v>1.3251371573212715E-2</v>
      </c>
      <c r="AP100" s="7">
        <f t="shared" si="111"/>
        <v>1.6693233178935729E-2</v>
      </c>
      <c r="AQ100" s="7">
        <f t="shared" si="112"/>
        <v>1.5142868750071486E-2</v>
      </c>
      <c r="AR100" s="1">
        <f t="shared" si="124"/>
        <v>100395.20114503616</v>
      </c>
      <c r="AS100" s="1">
        <f t="shared" si="122"/>
        <v>29728.176145439964</v>
      </c>
      <c r="AT100" s="1">
        <f t="shared" si="123"/>
        <v>11605.456603889133</v>
      </c>
      <c r="AU100" s="1">
        <f t="shared" si="70"/>
        <v>20079.040229007234</v>
      </c>
      <c r="AV100" s="1">
        <f t="shared" si="71"/>
        <v>5945.6352290879931</v>
      </c>
      <c r="AW100" s="1">
        <f t="shared" si="72"/>
        <v>2321.0913207778267</v>
      </c>
      <c r="AX100">
        <v>0</v>
      </c>
      <c r="AY100">
        <v>0</v>
      </c>
      <c r="AZ100">
        <v>0</v>
      </c>
      <c r="BA100">
        <f t="shared" si="125"/>
        <v>0</v>
      </c>
      <c r="BB100">
        <f t="shared" si="131"/>
        <v>0</v>
      </c>
      <c r="BC100">
        <f t="shared" si="126"/>
        <v>0</v>
      </c>
      <c r="BD100">
        <f t="shared" si="127"/>
        <v>0</v>
      </c>
      <c r="BE100">
        <f t="shared" si="128"/>
        <v>0</v>
      </c>
      <c r="BF100">
        <f t="shared" si="129"/>
        <v>0</v>
      </c>
      <c r="BG100">
        <f t="shared" si="130"/>
        <v>0</v>
      </c>
      <c r="BH100">
        <f t="shared" si="132"/>
        <v>0</v>
      </c>
      <c r="BI100">
        <f t="shared" si="133"/>
        <v>0</v>
      </c>
      <c r="BJ100">
        <f t="shared" si="134"/>
        <v>0</v>
      </c>
      <c r="BK100" s="7">
        <f t="shared" si="135"/>
        <v>4.58436421770054E-2</v>
      </c>
      <c r="BL100" s="13"/>
      <c r="BM100" s="13"/>
      <c r="BN100" s="8">
        <f>BN$3*temperature!$I210+BN$4*temperature!$I210^2+BN$5*temperature!$I210^6</f>
        <v>1.5805429220930503</v>
      </c>
      <c r="BO100" s="8">
        <f>BO$3*temperature!$I210+BO$4*temperature!$I210^2+BO$5*temperature!$I210^6</f>
        <v>-0.55335092358819615</v>
      </c>
      <c r="BP100" s="8">
        <f>BP$3*temperature!$I210+BP$4*temperature!$I210^2+BP$5*temperature!$I210^6</f>
        <v>-1.9406243425705538</v>
      </c>
      <c r="BQ100" s="8">
        <f>BQ$3*temperature!$M210+BQ$4*temperature!$M210^2+BQ$5*temperature!$M210^6</f>
        <v>0</v>
      </c>
      <c r="BR100" s="8">
        <f>BR$3*temperature!$M210+BR$4*temperature!$M210^2+BR$5*temperature!$M210^6</f>
        <v>0</v>
      </c>
      <c r="BS100" s="8">
        <f>BS$3*temperature!$M210+BS$4*temperature!$M210^2+BS$5*temperature!$M210^6</f>
        <v>0</v>
      </c>
      <c r="BT100" s="14"/>
      <c r="BU100" s="14"/>
      <c r="BV100" s="14"/>
      <c r="BW100" s="14"/>
      <c r="BX100" s="14"/>
      <c r="BY100" s="14"/>
    </row>
    <row r="101" spans="1:77" x14ac:dyDescent="0.3">
      <c r="A101">
        <f t="shared" si="73"/>
        <v>2055</v>
      </c>
      <c r="B101" s="4">
        <f t="shared" si="74"/>
        <v>1156.396446168789</v>
      </c>
      <c r="C101" s="4">
        <f t="shared" si="75"/>
        <v>2919.2000623066492</v>
      </c>
      <c r="D101" s="4">
        <f t="shared" si="76"/>
        <v>4235.7088694022304</v>
      </c>
      <c r="E101" s="11">
        <f t="shared" si="77"/>
        <v>4.0849825913554817E-4</v>
      </c>
      <c r="F101" s="11">
        <f t="shared" si="78"/>
        <v>8.0476896254414365E-4</v>
      </c>
      <c r="G101" s="11">
        <f t="shared" si="79"/>
        <v>1.6429072096810196E-3</v>
      </c>
      <c r="H101" s="4">
        <f t="shared" si="80"/>
        <v>101945.39019989104</v>
      </c>
      <c r="I101" s="4">
        <f t="shared" si="81"/>
        <v>30333.151334686379</v>
      </c>
      <c r="J101" s="4">
        <f t="shared" si="82"/>
        <v>11831.833697482465</v>
      </c>
      <c r="K101" s="4">
        <f t="shared" si="83"/>
        <v>88157.820389056244</v>
      </c>
      <c r="L101" s="4">
        <f t="shared" si="84"/>
        <v>10390.912129098198</v>
      </c>
      <c r="M101" s="4">
        <f t="shared" si="85"/>
        <v>2793.3538546411587</v>
      </c>
      <c r="N101" s="11">
        <f t="shared" si="86"/>
        <v>1.5026231612576879E-2</v>
      </c>
      <c r="O101" s="11">
        <f t="shared" si="87"/>
        <v>1.9529743003318334E-2</v>
      </c>
      <c r="P101" s="11">
        <f t="shared" si="88"/>
        <v>1.7833884457523652E-2</v>
      </c>
      <c r="Q101" s="4">
        <f t="shared" si="89"/>
        <v>8823.4235222878906</v>
      </c>
      <c r="R101" s="4">
        <f t="shared" si="90"/>
        <v>10473.38327599958</v>
      </c>
      <c r="S101" s="4">
        <f t="shared" si="91"/>
        <v>5004.9678907902653</v>
      </c>
      <c r="T101" s="4">
        <f t="shared" si="92"/>
        <v>86.550490463445399</v>
      </c>
      <c r="U101" s="4">
        <f t="shared" si="93"/>
        <v>345.27844339150874</v>
      </c>
      <c r="V101" s="4">
        <f t="shared" si="94"/>
        <v>423.0086408208395</v>
      </c>
      <c r="W101" s="11">
        <f t="shared" si="95"/>
        <v>-1.0734613539272964E-2</v>
      </c>
      <c r="X101" s="11">
        <f t="shared" si="96"/>
        <v>-1.217998157191269E-2</v>
      </c>
      <c r="Y101" s="11">
        <f t="shared" si="97"/>
        <v>-9.7425357312937999E-3</v>
      </c>
      <c r="Z101" s="4">
        <f t="shared" si="119"/>
        <v>16938.466403174978</v>
      </c>
      <c r="AA101" s="4">
        <f t="shared" si="120"/>
        <v>30280.485121793969</v>
      </c>
      <c r="AB101" s="4">
        <f t="shared" si="121"/>
        <v>18045.03622851519</v>
      </c>
      <c r="AC101" s="12">
        <f t="shared" si="101"/>
        <v>1.9284323725169403</v>
      </c>
      <c r="AD101" s="12">
        <f t="shared" si="102"/>
        <v>2.914089734436565</v>
      </c>
      <c r="AE101" s="12">
        <f t="shared" si="103"/>
        <v>3.6399415699085376</v>
      </c>
      <c r="AF101" s="11">
        <f t="shared" si="104"/>
        <v>-4.0504037456468023E-3</v>
      </c>
      <c r="AG101" s="11">
        <f t="shared" si="105"/>
        <v>2.9673830763510267E-4</v>
      </c>
      <c r="AH101" s="11">
        <f t="shared" si="106"/>
        <v>9.7937136394747881E-3</v>
      </c>
      <c r="AI101" s="1">
        <f t="shared" si="64"/>
        <v>173177.36186892499</v>
      </c>
      <c r="AJ101" s="1">
        <f t="shared" si="65"/>
        <v>49326.45673970104</v>
      </c>
      <c r="AK101" s="1">
        <f t="shared" si="66"/>
        <v>19328.040035774422</v>
      </c>
      <c r="AL101" s="10">
        <f t="shared" si="107"/>
        <v>31.869367204382264</v>
      </c>
      <c r="AM101" s="10">
        <f t="shared" si="108"/>
        <v>5.936087668488498</v>
      </c>
      <c r="AN101" s="10">
        <f t="shared" si="109"/>
        <v>2.1027347301026111</v>
      </c>
      <c r="AO101" s="7">
        <f t="shared" si="110"/>
        <v>1.3118857857480588E-2</v>
      </c>
      <c r="AP101" s="7">
        <f t="shared" si="111"/>
        <v>1.6526300847146371E-2</v>
      </c>
      <c r="AQ101" s="7">
        <f t="shared" si="112"/>
        <v>1.4991440062570771E-2</v>
      </c>
      <c r="AR101" s="1">
        <f t="shared" si="124"/>
        <v>101945.39019989104</v>
      </c>
      <c r="AS101" s="1">
        <f t="shared" si="122"/>
        <v>30333.151334686379</v>
      </c>
      <c r="AT101" s="1">
        <f t="shared" si="123"/>
        <v>11831.833697482465</v>
      </c>
      <c r="AU101" s="1">
        <f t="shared" si="70"/>
        <v>20389.078039978209</v>
      </c>
      <c r="AV101" s="1">
        <f t="shared" si="71"/>
        <v>6066.6302669372762</v>
      </c>
      <c r="AW101" s="1">
        <f t="shared" si="72"/>
        <v>2366.3667394964932</v>
      </c>
      <c r="AX101">
        <v>0</v>
      </c>
      <c r="AY101">
        <v>0</v>
      </c>
      <c r="AZ101">
        <v>0</v>
      </c>
      <c r="BA101">
        <f t="shared" si="125"/>
        <v>0</v>
      </c>
      <c r="BB101">
        <f t="shared" si="131"/>
        <v>0</v>
      </c>
      <c r="BC101">
        <f t="shared" si="126"/>
        <v>0</v>
      </c>
      <c r="BD101">
        <f t="shared" si="127"/>
        <v>0</v>
      </c>
      <c r="BE101">
        <f t="shared" si="128"/>
        <v>0</v>
      </c>
      <c r="BF101">
        <f t="shared" si="129"/>
        <v>0</v>
      </c>
      <c r="BG101">
        <f t="shared" si="130"/>
        <v>0</v>
      </c>
      <c r="BH101">
        <f t="shared" si="132"/>
        <v>0</v>
      </c>
      <c r="BI101">
        <f t="shared" si="133"/>
        <v>0</v>
      </c>
      <c r="BJ101">
        <f t="shared" si="134"/>
        <v>0</v>
      </c>
      <c r="BK101" s="7">
        <f t="shared" si="135"/>
        <v>4.5608607393134298E-2</v>
      </c>
      <c r="BL101" s="13"/>
      <c r="BM101" s="13"/>
      <c r="BN101" s="8">
        <f>BN$3*temperature!$I211+BN$4*temperature!$I211^2+BN$5*temperature!$I211^6</f>
        <v>1.409139661468398</v>
      </c>
      <c r="BO101" s="8">
        <f>BO$3*temperature!$I211+BO$4*temperature!$I211^2+BO$5*temperature!$I211^6</f>
        <v>-0.70885651979762976</v>
      </c>
      <c r="BP101" s="8">
        <f>BP$3*temperature!$I211+BP$4*temperature!$I211^2+BP$5*temperature!$I211^6</f>
        <v>-2.0813805772793668</v>
      </c>
      <c r="BQ101" s="8">
        <f>BQ$3*temperature!$M211+BQ$4*temperature!$M211^2+BQ$5*temperature!$M211^6</f>
        <v>0</v>
      </c>
      <c r="BR101" s="8">
        <f>BR$3*temperature!$M211+BR$4*temperature!$M211^2+BR$5*temperature!$M211^6</f>
        <v>0</v>
      </c>
      <c r="BS101" s="8">
        <f>BS$3*temperature!$M211+BS$4*temperature!$M211^2+BS$5*temperature!$M211^6</f>
        <v>0</v>
      </c>
      <c r="BT101" s="14"/>
      <c r="BU101" s="14"/>
      <c r="BV101" s="14"/>
      <c r="BW101" s="14"/>
      <c r="BX101" s="14"/>
      <c r="BY101" s="14"/>
    </row>
    <row r="102" spans="1:77" x14ac:dyDescent="0.3">
      <c r="A102">
        <f t="shared" si="73"/>
        <v>2056</v>
      </c>
      <c r="B102" s="4">
        <f t="shared" si="74"/>
        <v>1156.8452128071629</v>
      </c>
      <c r="C102" s="4">
        <f t="shared" si="75"/>
        <v>2921.43187983197</v>
      </c>
      <c r="D102" s="4">
        <f t="shared" si="76"/>
        <v>4242.3198022098995</v>
      </c>
      <c r="E102" s="11">
        <f t="shared" si="77"/>
        <v>3.8807334617877077E-4</v>
      </c>
      <c r="F102" s="11">
        <f t="shared" si="78"/>
        <v>7.6453051441693648E-4</v>
      </c>
      <c r="G102" s="11">
        <f t="shared" si="79"/>
        <v>1.5607618491969685E-3</v>
      </c>
      <c r="H102" s="4">
        <f t="shared" si="80"/>
        <v>103490.40503817212</v>
      </c>
      <c r="I102" s="4">
        <f t="shared" si="81"/>
        <v>30940.380253287931</v>
      </c>
      <c r="J102" s="4">
        <f t="shared" si="82"/>
        <v>12058.551858027224</v>
      </c>
      <c r="K102" s="4">
        <f t="shared" si="83"/>
        <v>89459.163501265386</v>
      </c>
      <c r="L102" s="4">
        <f t="shared" si="84"/>
        <v>10590.827212807544</v>
      </c>
      <c r="M102" s="4">
        <f t="shared" si="85"/>
        <v>2842.4429133668118</v>
      </c>
      <c r="N102" s="11">
        <f t="shared" si="86"/>
        <v>1.4761516408482889E-2</v>
      </c>
      <c r="O102" s="11">
        <f t="shared" si="87"/>
        <v>1.9239416253892916E-2</v>
      </c>
      <c r="P102" s="11">
        <f t="shared" si="88"/>
        <v>1.7573519604074272E-2</v>
      </c>
      <c r="Q102" s="4">
        <f t="shared" si="89"/>
        <v>8860.9938209501415</v>
      </c>
      <c r="R102" s="4">
        <f t="shared" si="90"/>
        <v>10552.927024343458</v>
      </c>
      <c r="S102" s="4">
        <f t="shared" si="91"/>
        <v>5051.1762075988154</v>
      </c>
      <c r="T102" s="4">
        <f t="shared" si="92"/>
        <v>85.621404396685776</v>
      </c>
      <c r="U102" s="4">
        <f t="shared" si="93"/>
        <v>341.07295831382146</v>
      </c>
      <c r="V102" s="4">
        <f t="shared" si="94"/>
        <v>418.88746402299643</v>
      </c>
      <c r="W102" s="11">
        <f t="shared" si="95"/>
        <v>-1.0734613539272964E-2</v>
      </c>
      <c r="X102" s="11">
        <f t="shared" si="96"/>
        <v>-1.217998157191269E-2</v>
      </c>
      <c r="Y102" s="11">
        <f t="shared" si="97"/>
        <v>-9.7425357312937999E-3</v>
      </c>
      <c r="Z102" s="4">
        <f t="shared" si="119"/>
        <v>16946.456415918536</v>
      </c>
      <c r="AA102" s="4">
        <f t="shared" si="120"/>
        <v>30529.435254930657</v>
      </c>
      <c r="AB102" s="4">
        <f t="shared" si="121"/>
        <v>18396.210506825842</v>
      </c>
      <c r="AC102" s="12">
        <f t="shared" si="101"/>
        <v>1.9206214428120711</v>
      </c>
      <c r="AD102" s="12">
        <f t="shared" si="102"/>
        <v>2.9149544564926586</v>
      </c>
      <c r="AE102" s="12">
        <f t="shared" si="103"/>
        <v>3.6755901153086419</v>
      </c>
      <c r="AF102" s="11">
        <f t="shared" si="104"/>
        <v>-4.0504037456468023E-3</v>
      </c>
      <c r="AG102" s="11">
        <f t="shared" si="105"/>
        <v>2.9673830763510267E-4</v>
      </c>
      <c r="AH102" s="11">
        <f t="shared" si="106"/>
        <v>9.7937136394747881E-3</v>
      </c>
      <c r="AI102" s="1">
        <f t="shared" si="64"/>
        <v>176248.70372201072</v>
      </c>
      <c r="AJ102" s="1">
        <f t="shared" si="65"/>
        <v>50460.441332668212</v>
      </c>
      <c r="AK102" s="1">
        <f t="shared" si="66"/>
        <v>19761.602771693473</v>
      </c>
      <c r="AL102" s="10">
        <f t="shared" si="107"/>
        <v>32.283276005760783</v>
      </c>
      <c r="AM102" s="10">
        <f t="shared" si="108"/>
        <v>6.03320822344633</v>
      </c>
      <c r="AN102" s="10">
        <f t="shared" si="109"/>
        <v>2.1339425215596921</v>
      </c>
      <c r="AO102" s="7">
        <f t="shared" si="110"/>
        <v>1.2987669278905782E-2</v>
      </c>
      <c r="AP102" s="7">
        <f t="shared" si="111"/>
        <v>1.6361037838674906E-2</v>
      </c>
      <c r="AQ102" s="7">
        <f t="shared" si="112"/>
        <v>1.4841525661945064E-2</v>
      </c>
      <c r="AR102" s="1">
        <f t="shared" si="124"/>
        <v>103490.40503817212</v>
      </c>
      <c r="AS102" s="1">
        <f t="shared" si="122"/>
        <v>30940.380253287931</v>
      </c>
      <c r="AT102" s="1">
        <f t="shared" si="123"/>
        <v>12058.551858027224</v>
      </c>
      <c r="AU102" s="1">
        <f t="shared" si="70"/>
        <v>20698.081007634424</v>
      </c>
      <c r="AV102" s="1">
        <f t="shared" si="71"/>
        <v>6188.0760506575862</v>
      </c>
      <c r="AW102" s="1">
        <f t="shared" si="72"/>
        <v>2411.7103716054448</v>
      </c>
      <c r="AX102">
        <v>0</v>
      </c>
      <c r="AY102">
        <v>0</v>
      </c>
      <c r="AZ102">
        <v>0</v>
      </c>
      <c r="BA102">
        <f t="shared" si="125"/>
        <v>0</v>
      </c>
      <c r="BB102">
        <f t="shared" si="131"/>
        <v>0</v>
      </c>
      <c r="BC102">
        <f t="shared" si="126"/>
        <v>0</v>
      </c>
      <c r="BD102">
        <f t="shared" si="127"/>
        <v>0</v>
      </c>
      <c r="BE102">
        <f t="shared" si="128"/>
        <v>0</v>
      </c>
      <c r="BF102">
        <f t="shared" si="129"/>
        <v>0</v>
      </c>
      <c r="BG102">
        <f t="shared" si="130"/>
        <v>0</v>
      </c>
      <c r="BH102">
        <f t="shared" si="132"/>
        <v>0</v>
      </c>
      <c r="BI102">
        <f t="shared" si="133"/>
        <v>0</v>
      </c>
      <c r="BJ102">
        <f t="shared" si="134"/>
        <v>0</v>
      </c>
      <c r="BK102" s="7">
        <f t="shared" si="135"/>
        <v>4.5372792684908542E-2</v>
      </c>
      <c r="BL102" s="13"/>
      <c r="BM102" s="13"/>
      <c r="BN102" s="8">
        <f>BN$3*temperature!$I212+BN$4*temperature!$I212^2+BN$5*temperature!$I212^6</f>
        <v>1.2302011807026094</v>
      </c>
      <c r="BO102" s="8">
        <f>BO$3*temperature!$I212+BO$4*temperature!$I212^2+BO$5*temperature!$I212^6</f>
        <v>-0.87008799440243578</v>
      </c>
      <c r="BP102" s="8">
        <f>BP$3*temperature!$I212+BP$4*temperature!$I212^2+BP$5*temperature!$I212^6</f>
        <v>-2.2265151052288319</v>
      </c>
      <c r="BQ102" s="8">
        <f>BQ$3*temperature!$M212+BQ$4*temperature!$M212^2+BQ$5*temperature!$M212^6</f>
        <v>0</v>
      </c>
      <c r="BR102" s="8">
        <f>BR$3*temperature!$M212+BR$4*temperature!$M212^2+BR$5*temperature!$M212^6</f>
        <v>0</v>
      </c>
      <c r="BS102" s="8">
        <f>BS$3*temperature!$M212+BS$4*temperature!$M212^2+BS$5*temperature!$M212^6</f>
        <v>0</v>
      </c>
      <c r="BT102" s="14"/>
      <c r="BU102" s="14"/>
      <c r="BV102" s="14"/>
      <c r="BW102" s="14"/>
      <c r="BX102" s="14"/>
      <c r="BY102" s="14"/>
    </row>
    <row r="103" spans="1:77" x14ac:dyDescent="0.3">
      <c r="A103">
        <f t="shared" si="73"/>
        <v>2057</v>
      </c>
      <c r="B103" s="4">
        <f t="shared" si="74"/>
        <v>1157.2717065602706</v>
      </c>
      <c r="C103" s="4">
        <f t="shared" si="75"/>
        <v>2923.5537274589956</v>
      </c>
      <c r="D103" s="4">
        <f t="shared" si="76"/>
        <v>4248.6099905643132</v>
      </c>
      <c r="E103" s="11">
        <f t="shared" si="77"/>
        <v>3.6866967886983222E-4</v>
      </c>
      <c r="F103" s="11">
        <f t="shared" si="78"/>
        <v>7.263039886960896E-4</v>
      </c>
      <c r="G103" s="11">
        <f t="shared" si="79"/>
        <v>1.48272375673712E-3</v>
      </c>
      <c r="H103" s="4">
        <f t="shared" si="80"/>
        <v>105029.45562374181</v>
      </c>
      <c r="I103" s="4">
        <f t="shared" si="81"/>
        <v>31549.617127309484</v>
      </c>
      <c r="J103" s="4">
        <f t="shared" si="82"/>
        <v>12285.534253136962</v>
      </c>
      <c r="K103" s="4">
        <f t="shared" si="83"/>
        <v>90756.090405008013</v>
      </c>
      <c r="L103" s="4">
        <f t="shared" si="84"/>
        <v>10791.529784790653</v>
      </c>
      <c r="M103" s="4">
        <f t="shared" si="85"/>
        <v>2891.6596911511665</v>
      </c>
      <c r="N103" s="11">
        <f t="shared" si="86"/>
        <v>1.4497418184826749E-2</v>
      </c>
      <c r="O103" s="11">
        <f t="shared" si="87"/>
        <v>1.895060394719672E-2</v>
      </c>
      <c r="P103" s="11">
        <f t="shared" si="88"/>
        <v>1.7314957339304549E-2</v>
      </c>
      <c r="Q103" s="4">
        <f t="shared" si="89"/>
        <v>8896.2355883634173</v>
      </c>
      <c r="R103" s="4">
        <f t="shared" si="90"/>
        <v>10629.655860787498</v>
      </c>
      <c r="S103" s="4">
        <f t="shared" si="91"/>
        <v>5096.1187017011844</v>
      </c>
      <c r="T103" s="4">
        <f t="shared" si="92"/>
        <v>84.702291709797549</v>
      </c>
      <c r="U103" s="4">
        <f t="shared" si="93"/>
        <v>336.91869596688139</v>
      </c>
      <c r="V103" s="4">
        <f t="shared" si="94"/>
        <v>414.80643793736135</v>
      </c>
      <c r="W103" s="11">
        <f t="shared" si="95"/>
        <v>-1.0734613539272964E-2</v>
      </c>
      <c r="X103" s="11">
        <f t="shared" si="96"/>
        <v>-1.217998157191269E-2</v>
      </c>
      <c r="Y103" s="11">
        <f t="shared" si="97"/>
        <v>-9.7425357312937999E-3</v>
      </c>
      <c r="Z103" s="4">
        <f t="shared" si="119"/>
        <v>16949.682476265069</v>
      </c>
      <c r="AA103" s="4">
        <f t="shared" si="120"/>
        <v>30770.429715246617</v>
      </c>
      <c r="AB103" s="4">
        <f t="shared" si="121"/>
        <v>18747.883949153034</v>
      </c>
      <c r="AC103" s="12">
        <f t="shared" si="101"/>
        <v>1.9128421505261355</v>
      </c>
      <c r="AD103" s="12">
        <f t="shared" si="102"/>
        <v>2.9158194351449116</v>
      </c>
      <c r="AE103" s="12">
        <f t="shared" si="103"/>
        <v>3.711587792354059</v>
      </c>
      <c r="AF103" s="11">
        <f t="shared" si="104"/>
        <v>-4.0504037456468023E-3</v>
      </c>
      <c r="AG103" s="11">
        <f t="shared" si="105"/>
        <v>2.9673830763510267E-4</v>
      </c>
      <c r="AH103" s="11">
        <f t="shared" si="106"/>
        <v>9.7937136394747881E-3</v>
      </c>
      <c r="AI103" s="1">
        <f t="shared" si="64"/>
        <v>179321.9143574441</v>
      </c>
      <c r="AJ103" s="1">
        <f t="shared" si="65"/>
        <v>51602.473250058974</v>
      </c>
      <c r="AK103" s="1">
        <f t="shared" si="66"/>
        <v>20197.152866129571</v>
      </c>
      <c r="AL103" s="10">
        <f t="shared" si="107"/>
        <v>32.698367672643208</v>
      </c>
      <c r="AM103" s="10">
        <f t="shared" si="108"/>
        <v>6.1309306759984157</v>
      </c>
      <c r="AN103" s="10">
        <f t="shared" si="109"/>
        <v>2.1652967746275875</v>
      </c>
      <c r="AO103" s="7">
        <f t="shared" si="110"/>
        <v>1.2857792586116724E-2</v>
      </c>
      <c r="AP103" s="7">
        <f t="shared" si="111"/>
        <v>1.6197427460288155E-2</v>
      </c>
      <c r="AQ103" s="7">
        <f t="shared" si="112"/>
        <v>1.4693110405325614E-2</v>
      </c>
      <c r="AR103" s="1">
        <f t="shared" si="124"/>
        <v>105029.45562374181</v>
      </c>
      <c r="AS103" s="1">
        <f t="shared" si="122"/>
        <v>31549.617127309484</v>
      </c>
      <c r="AT103" s="1">
        <f t="shared" si="123"/>
        <v>12285.534253136962</v>
      </c>
      <c r="AU103" s="1">
        <f t="shared" si="70"/>
        <v>21005.891124748363</v>
      </c>
      <c r="AV103" s="1">
        <f t="shared" si="71"/>
        <v>6309.9234254618968</v>
      </c>
      <c r="AW103" s="1">
        <f t="shared" si="72"/>
        <v>2457.1068506273928</v>
      </c>
      <c r="AX103">
        <v>0</v>
      </c>
      <c r="AY103">
        <v>0</v>
      </c>
      <c r="AZ103">
        <v>0</v>
      </c>
      <c r="BA103">
        <f t="shared" si="125"/>
        <v>0</v>
      </c>
      <c r="BB103">
        <f t="shared" si="131"/>
        <v>0</v>
      </c>
      <c r="BC103">
        <f t="shared" si="126"/>
        <v>0</v>
      </c>
      <c r="BD103">
        <f t="shared" si="127"/>
        <v>0</v>
      </c>
      <c r="BE103">
        <f t="shared" si="128"/>
        <v>0</v>
      </c>
      <c r="BF103">
        <f t="shared" si="129"/>
        <v>0</v>
      </c>
      <c r="BG103">
        <f t="shared" si="130"/>
        <v>0</v>
      </c>
      <c r="BH103">
        <f t="shared" si="132"/>
        <v>0</v>
      </c>
      <c r="BI103">
        <f t="shared" si="133"/>
        <v>0</v>
      </c>
      <c r="BJ103">
        <f t="shared" si="134"/>
        <v>0</v>
      </c>
      <c r="BK103" s="7">
        <f t="shared" si="135"/>
        <v>4.5136300703246784E-2</v>
      </c>
      <c r="BL103" s="13"/>
      <c r="BM103" s="13"/>
      <c r="BN103" s="8">
        <f>BN$3*temperature!$I213+BN$4*temperature!$I213^2+BN$5*temperature!$I213^6</f>
        <v>1.0436720207209991</v>
      </c>
      <c r="BO103" s="8">
        <f>BO$3*temperature!$I213+BO$4*temperature!$I213^2+BO$5*temperature!$I213^6</f>
        <v>-1.037078112851221</v>
      </c>
      <c r="BP103" s="8">
        <f>BP$3*temperature!$I213+BP$4*temperature!$I213^2+BP$5*temperature!$I213^6</f>
        <v>-2.3760448696667913</v>
      </c>
      <c r="BQ103" s="8">
        <f>BQ$3*temperature!$M213+BQ$4*temperature!$M213^2+BQ$5*temperature!$M213^6</f>
        <v>0</v>
      </c>
      <c r="BR103" s="8">
        <f>BR$3*temperature!$M213+BR$4*temperature!$M213^2+BR$5*temperature!$M213^6</f>
        <v>0</v>
      </c>
      <c r="BS103" s="8">
        <f>BS$3*temperature!$M213+BS$4*temperature!$M213^2+BS$5*temperature!$M213^6</f>
        <v>0</v>
      </c>
      <c r="BT103" s="14"/>
      <c r="BU103" s="14"/>
      <c r="BV103" s="14"/>
      <c r="BW103" s="14"/>
      <c r="BX103" s="14"/>
      <c r="BY103" s="14"/>
    </row>
    <row r="104" spans="1:77" x14ac:dyDescent="0.3">
      <c r="A104">
        <f t="shared" si="73"/>
        <v>2058</v>
      </c>
      <c r="B104" s="4">
        <f t="shared" si="74"/>
        <v>1157.6770249992721</v>
      </c>
      <c r="C104" s="4">
        <f t="shared" si="75"/>
        <v>2925.5709467557454</v>
      </c>
      <c r="D104" s="4">
        <f t="shared" si="76"/>
        <v>4254.5945297821272</v>
      </c>
      <c r="E104" s="11">
        <f t="shared" si="77"/>
        <v>3.5023619492634061E-4</v>
      </c>
      <c r="F104" s="11">
        <f t="shared" si="78"/>
        <v>6.8998878926128512E-4</v>
      </c>
      <c r="G104" s="11">
        <f t="shared" si="79"/>
        <v>1.4085875689002639E-3</v>
      </c>
      <c r="H104" s="4">
        <f t="shared" si="80"/>
        <v>106561.74939877157</v>
      </c>
      <c r="I104" s="4">
        <f t="shared" si="81"/>
        <v>32160.612894472659</v>
      </c>
      <c r="J104" s="4">
        <f t="shared" si="82"/>
        <v>12512.703861161506</v>
      </c>
      <c r="K104" s="4">
        <f t="shared" si="83"/>
        <v>92047.908957024149</v>
      </c>
      <c r="L104" s="4">
        <f t="shared" si="84"/>
        <v>10992.935560197759</v>
      </c>
      <c r="M104" s="4">
        <f t="shared" si="85"/>
        <v>2940.9862146845439</v>
      </c>
      <c r="N104" s="11">
        <f t="shared" si="86"/>
        <v>1.4233959905624705E-2</v>
      </c>
      <c r="O104" s="11">
        <f t="shared" si="87"/>
        <v>1.8663320161610653E-2</v>
      </c>
      <c r="P104" s="11">
        <f t="shared" si="88"/>
        <v>1.7058204907141272E-2</v>
      </c>
      <c r="Q104" s="4">
        <f t="shared" si="89"/>
        <v>8929.1334991369567</v>
      </c>
      <c r="R104" s="4">
        <f t="shared" si="90"/>
        <v>10703.535424367916</v>
      </c>
      <c r="S104" s="4">
        <f t="shared" si="91"/>
        <v>5139.7829461346982</v>
      </c>
      <c r="T104" s="4">
        <f t="shared" si="92"/>
        <v>83.79304534240211</v>
      </c>
      <c r="U104" s="4">
        <f t="shared" si="93"/>
        <v>332.8150324587719</v>
      </c>
      <c r="V104" s="4">
        <f t="shared" si="94"/>
        <v>410.76517139418593</v>
      </c>
      <c r="W104" s="11">
        <f t="shared" si="95"/>
        <v>-1.0734613539272964E-2</v>
      </c>
      <c r="X104" s="11">
        <f t="shared" si="96"/>
        <v>-1.217998157191269E-2</v>
      </c>
      <c r="Y104" s="11">
        <f t="shared" si="97"/>
        <v>-9.7425357312937999E-3</v>
      </c>
      <c r="Z104" s="4">
        <f t="shared" si="119"/>
        <v>16948.168311475976</v>
      </c>
      <c r="AA104" s="4">
        <f t="shared" si="120"/>
        <v>31003.354301524814</v>
      </c>
      <c r="AB104" s="4">
        <f t="shared" si="121"/>
        <v>19099.937038272328</v>
      </c>
      <c r="AC104" s="12">
        <f t="shared" si="101"/>
        <v>1.9050943675148133</v>
      </c>
      <c r="AD104" s="12">
        <f t="shared" si="102"/>
        <v>2.9166846704694662</v>
      </c>
      <c r="AE104" s="12">
        <f t="shared" si="103"/>
        <v>3.7479380203401451</v>
      </c>
      <c r="AF104" s="11">
        <f t="shared" si="104"/>
        <v>-4.0504037456468023E-3</v>
      </c>
      <c r="AG104" s="11">
        <f t="shared" si="105"/>
        <v>2.9673830763510267E-4</v>
      </c>
      <c r="AH104" s="11">
        <f t="shared" si="106"/>
        <v>9.7937136394747881E-3</v>
      </c>
      <c r="AI104" s="1">
        <f t="shared" si="64"/>
        <v>182395.61404644806</v>
      </c>
      <c r="AJ104" s="1">
        <f t="shared" si="65"/>
        <v>52752.14935051497</v>
      </c>
      <c r="AK104" s="1">
        <f t="shared" si="66"/>
        <v>20634.544430144004</v>
      </c>
      <c r="AL104" s="10">
        <f t="shared" si="107"/>
        <v>33.114592213788242</v>
      </c>
      <c r="AM104" s="10">
        <f t="shared" si="108"/>
        <v>6.2292429278380697</v>
      </c>
      <c r="AN104" s="10">
        <f t="shared" si="109"/>
        <v>2.1967935697517875</v>
      </c>
      <c r="AO104" s="7">
        <f t="shared" si="110"/>
        <v>1.2729214660255558E-2</v>
      </c>
      <c r="AP104" s="7">
        <f t="shared" si="111"/>
        <v>1.6035453185685274E-2</v>
      </c>
      <c r="AQ104" s="7">
        <f t="shared" si="112"/>
        <v>1.4546179301272357E-2</v>
      </c>
      <c r="AR104" s="1">
        <f t="shared" si="124"/>
        <v>106561.74939877157</v>
      </c>
      <c r="AS104" s="1">
        <f t="shared" si="122"/>
        <v>32160.612894472659</v>
      </c>
      <c r="AT104" s="1">
        <f t="shared" si="123"/>
        <v>12512.703861161506</v>
      </c>
      <c r="AU104" s="1">
        <f t="shared" si="70"/>
        <v>21312.349879754314</v>
      </c>
      <c r="AV104" s="1">
        <f t="shared" si="71"/>
        <v>6432.1225788945321</v>
      </c>
      <c r="AW104" s="1">
        <f t="shared" si="72"/>
        <v>2502.5407722323016</v>
      </c>
      <c r="AX104">
        <v>0</v>
      </c>
      <c r="AY104">
        <v>0</v>
      </c>
      <c r="AZ104">
        <v>0</v>
      </c>
      <c r="BA104">
        <f t="shared" si="125"/>
        <v>0</v>
      </c>
      <c r="BB104">
        <f t="shared" si="131"/>
        <v>0</v>
      </c>
      <c r="BC104">
        <f t="shared" si="126"/>
        <v>0</v>
      </c>
      <c r="BD104">
        <f t="shared" si="127"/>
        <v>0</v>
      </c>
      <c r="BE104">
        <f t="shared" si="128"/>
        <v>0</v>
      </c>
      <c r="BF104">
        <f t="shared" si="129"/>
        <v>0</v>
      </c>
      <c r="BG104">
        <f t="shared" si="130"/>
        <v>0</v>
      </c>
      <c r="BH104">
        <f t="shared" si="132"/>
        <v>0</v>
      </c>
      <c r="BI104">
        <f t="shared" si="133"/>
        <v>0</v>
      </c>
      <c r="BJ104">
        <f t="shared" si="134"/>
        <v>0</v>
      </c>
      <c r="BK104" s="7">
        <f t="shared" si="135"/>
        <v>4.489923177161434E-2</v>
      </c>
      <c r="BL104" s="13"/>
      <c r="BM104" s="13"/>
      <c r="BN104" s="8">
        <f>BN$3*temperature!$I214+BN$4*temperature!$I214^2+BN$5*temperature!$I214^6</f>
        <v>0.84950375253196597</v>
      </c>
      <c r="BO104" s="8">
        <f>BO$3*temperature!$I214+BO$4*temperature!$I214^2+BO$5*temperature!$I214^6</f>
        <v>-1.2098544348242797</v>
      </c>
      <c r="BP104" s="8">
        <f>BP$3*temperature!$I214+BP$4*temperature!$I214^2+BP$5*temperature!$I214^6</f>
        <v>-2.5299829511172582</v>
      </c>
      <c r="BQ104" s="8">
        <f>BQ$3*temperature!$M214+BQ$4*temperature!$M214^2+BQ$5*temperature!$M214^6</f>
        <v>0</v>
      </c>
      <c r="BR104" s="8">
        <f>BR$3*temperature!$M214+BR$4*temperature!$M214^2+BR$5*temperature!$M214^6</f>
        <v>0</v>
      </c>
      <c r="BS104" s="8">
        <f>BS$3*temperature!$M214+BS$4*temperature!$M214^2+BS$5*temperature!$M214^6</f>
        <v>0</v>
      </c>
      <c r="BT104" s="14"/>
      <c r="BU104" s="14"/>
      <c r="BV104" s="14"/>
      <c r="BW104" s="14"/>
      <c r="BX104" s="14"/>
      <c r="BY104" s="14"/>
    </row>
    <row r="105" spans="1:77" x14ac:dyDescent="0.3">
      <c r="A105">
        <f t="shared" si="73"/>
        <v>2059</v>
      </c>
      <c r="B105" s="4">
        <f t="shared" si="74"/>
        <v>1158.0622123756521</v>
      </c>
      <c r="C105" s="4">
        <f t="shared" si="75"/>
        <v>2927.488627353423</v>
      </c>
      <c r="D105" s="4">
        <f t="shared" si="76"/>
        <v>4260.2878502992216</v>
      </c>
      <c r="E105" s="11">
        <f t="shared" si="77"/>
        <v>3.3272438518002357E-4</v>
      </c>
      <c r="F105" s="11">
        <f t="shared" si="78"/>
        <v>6.5548934979822086E-4</v>
      </c>
      <c r="G105" s="11">
        <f t="shared" si="79"/>
        <v>1.3381581904552506E-3</v>
      </c>
      <c r="H105" s="4">
        <f t="shared" si="80"/>
        <v>108086.49238323672</v>
      </c>
      <c r="I105" s="4">
        <f t="shared" si="81"/>
        <v>32773.115488340554</v>
      </c>
      <c r="J105" s="4">
        <f t="shared" si="82"/>
        <v>12739.983530409332</v>
      </c>
      <c r="K105" s="4">
        <f t="shared" si="83"/>
        <v>93333.925611395069</v>
      </c>
      <c r="L105" s="4">
        <f t="shared" si="84"/>
        <v>11194.959113459949</v>
      </c>
      <c r="M105" s="4">
        <f t="shared" si="85"/>
        <v>2990.4043994385356</v>
      </c>
      <c r="N105" s="11">
        <f t="shared" si="86"/>
        <v>1.3971166416950842E-2</v>
      </c>
      <c r="O105" s="11">
        <f t="shared" si="87"/>
        <v>1.8377580051834208E-2</v>
      </c>
      <c r="P105" s="11">
        <f t="shared" si="88"/>
        <v>1.6803269769590568E-2</v>
      </c>
      <c r="Q105" s="4">
        <f t="shared" si="89"/>
        <v>8959.6740749102883</v>
      </c>
      <c r="R105" s="4">
        <f t="shared" si="90"/>
        <v>10774.533740699964</v>
      </c>
      <c r="S105" s="4">
        <f t="shared" si="91"/>
        <v>5182.1574501974965</v>
      </c>
      <c r="T105" s="4">
        <f t="shared" si="92"/>
        <v>82.893559383372647</v>
      </c>
      <c r="U105" s="4">
        <f t="shared" si="93"/>
        <v>328.76135149656852</v>
      </c>
      <c r="V105" s="4">
        <f t="shared" si="94"/>
        <v>406.76327703470707</v>
      </c>
      <c r="W105" s="11">
        <f t="shared" si="95"/>
        <v>-1.0734613539272964E-2</v>
      </c>
      <c r="X105" s="11">
        <f t="shared" si="96"/>
        <v>-1.217998157191269E-2</v>
      </c>
      <c r="Y105" s="11">
        <f t="shared" si="97"/>
        <v>-9.7425357312937999E-3</v>
      </c>
      <c r="Z105" s="4">
        <f t="shared" si="119"/>
        <v>16941.9411580995</v>
      </c>
      <c r="AA105" s="4">
        <f t="shared" si="120"/>
        <v>31228.101517143874</v>
      </c>
      <c r="AB105" s="4">
        <f t="shared" si="121"/>
        <v>19452.249983872563</v>
      </c>
      <c r="AC105" s="12">
        <f t="shared" si="101"/>
        <v>1.8973779661528207</v>
      </c>
      <c r="AD105" s="12">
        <f t="shared" si="102"/>
        <v>2.9175501625424864</v>
      </c>
      <c r="AE105" s="12">
        <f t="shared" si="103"/>
        <v>3.7846442520498567</v>
      </c>
      <c r="AF105" s="11">
        <f t="shared" si="104"/>
        <v>-4.0504037456468023E-3</v>
      </c>
      <c r="AG105" s="11">
        <f t="shared" si="105"/>
        <v>2.9673830763510267E-4</v>
      </c>
      <c r="AH105" s="11">
        <f t="shared" si="106"/>
        <v>9.7937136394747881E-3</v>
      </c>
      <c r="AI105" s="1">
        <f t="shared" si="64"/>
        <v>185468.40252155758</v>
      </c>
      <c r="AJ105" s="1">
        <f t="shared" si="65"/>
        <v>53909.056994358005</v>
      </c>
      <c r="AK105" s="1">
        <f t="shared" si="66"/>
        <v>21073.630759361906</v>
      </c>
      <c r="AL105" s="10">
        <f t="shared" si="107"/>
        <v>33.531899738937625</v>
      </c>
      <c r="AM105" s="10">
        <f t="shared" si="108"/>
        <v>6.3281327738561624</v>
      </c>
      <c r="AN105" s="10">
        <f t="shared" si="109"/>
        <v>2.2284289733737443</v>
      </c>
      <c r="AO105" s="7">
        <f t="shared" si="110"/>
        <v>1.2601922513653002E-2</v>
      </c>
      <c r="AP105" s="7">
        <f t="shared" si="111"/>
        <v>1.5875098653828423E-2</v>
      </c>
      <c r="AQ105" s="7">
        <f t="shared" si="112"/>
        <v>1.4400717508259633E-2</v>
      </c>
      <c r="AR105" s="1">
        <f t="shared" si="124"/>
        <v>108086.49238323672</v>
      </c>
      <c r="AS105" s="1">
        <f t="shared" si="122"/>
        <v>32773.115488340554</v>
      </c>
      <c r="AT105" s="1">
        <f t="shared" si="123"/>
        <v>12739.983530409332</v>
      </c>
      <c r="AU105" s="1">
        <f t="shared" si="70"/>
        <v>21617.298476647346</v>
      </c>
      <c r="AV105" s="1">
        <f t="shared" si="71"/>
        <v>6554.6230976681109</v>
      </c>
      <c r="AW105" s="1">
        <f t="shared" si="72"/>
        <v>2547.9967060818667</v>
      </c>
      <c r="AX105">
        <v>0</v>
      </c>
      <c r="AY105">
        <v>0</v>
      </c>
      <c r="AZ105">
        <v>0</v>
      </c>
      <c r="BA105">
        <f t="shared" si="125"/>
        <v>0</v>
      </c>
      <c r="BB105">
        <f t="shared" si="131"/>
        <v>0</v>
      </c>
      <c r="BC105">
        <f t="shared" si="126"/>
        <v>0</v>
      </c>
      <c r="BD105">
        <f t="shared" si="127"/>
        <v>0</v>
      </c>
      <c r="BE105">
        <f t="shared" si="128"/>
        <v>0</v>
      </c>
      <c r="BF105">
        <f t="shared" si="129"/>
        <v>0</v>
      </c>
      <c r="BG105">
        <f t="shared" si="130"/>
        <v>0</v>
      </c>
      <c r="BH105">
        <f t="shared" si="132"/>
        <v>0</v>
      </c>
      <c r="BI105">
        <f t="shared" si="133"/>
        <v>0</v>
      </c>
      <c r="BJ105">
        <f t="shared" si="134"/>
        <v>0</v>
      </c>
      <c r="BK105" s="7">
        <f t="shared" si="135"/>
        <v>4.4661683901287857E-2</v>
      </c>
      <c r="BL105" s="13"/>
      <c r="BM105" s="13"/>
      <c r="BN105" s="8">
        <f>BN$3*temperature!$I215+BN$4*temperature!$I215^2+BN$5*temperature!$I215^6</f>
        <v>0.64765501946239112</v>
      </c>
      <c r="BO105" s="8">
        <f>BO$3*temperature!$I215+BO$4*temperature!$I215^2+BO$5*temperature!$I215^6</f>
        <v>-1.3884392926120785</v>
      </c>
      <c r="BP105" s="8">
        <f>BP$3*temperature!$I215+BP$4*temperature!$I215^2+BP$5*temperature!$I215^6</f>
        <v>-2.6883385599059606</v>
      </c>
      <c r="BQ105" s="8">
        <f>BQ$3*temperature!$M215+BQ$4*temperature!$M215^2+BQ$5*temperature!$M215^6</f>
        <v>0</v>
      </c>
      <c r="BR105" s="8">
        <f>BR$3*temperature!$M215+BR$4*temperature!$M215^2+BR$5*temperature!$M215^6</f>
        <v>0</v>
      </c>
      <c r="BS105" s="8">
        <f>BS$3*temperature!$M215+BS$4*temperature!$M215^2+BS$5*temperature!$M215^6</f>
        <v>0</v>
      </c>
      <c r="BT105" s="14"/>
      <c r="BU105" s="14"/>
      <c r="BV105" s="14"/>
      <c r="BW105" s="14"/>
      <c r="BX105" s="14"/>
      <c r="BY105" s="14"/>
    </row>
    <row r="106" spans="1:77" x14ac:dyDescent="0.3">
      <c r="A106">
        <f t="shared" si="73"/>
        <v>2060</v>
      </c>
      <c r="B106" s="4">
        <f t="shared" si="74"/>
        <v>1158.4282621363843</v>
      </c>
      <c r="C106" s="4">
        <f t="shared" si="75"/>
        <v>2929.3116180894644</v>
      </c>
      <c r="D106" s="4">
        <f t="shared" si="76"/>
        <v>4265.7037424257678</v>
      </c>
      <c r="E106" s="11">
        <f t="shared" si="77"/>
        <v>3.1608816592102238E-4</v>
      </c>
      <c r="F106" s="11">
        <f t="shared" si="78"/>
        <v>6.2271488230830976E-4</v>
      </c>
      <c r="G106" s="11">
        <f t="shared" si="79"/>
        <v>1.271250280932488E-3</v>
      </c>
      <c r="H106" s="4">
        <f t="shared" si="80"/>
        <v>109602.89028003543</v>
      </c>
      <c r="I106" s="4">
        <f t="shared" si="81"/>
        <v>33386.870130556963</v>
      </c>
      <c r="J106" s="4">
        <f t="shared" si="82"/>
        <v>12967.296040820507</v>
      </c>
      <c r="K106" s="4">
        <f t="shared" si="83"/>
        <v>94613.44639322313</v>
      </c>
      <c r="L106" s="4">
        <f t="shared" si="84"/>
        <v>11397.513983961979</v>
      </c>
      <c r="M106" s="4">
        <f t="shared" si="85"/>
        <v>3039.8960696333838</v>
      </c>
      <c r="N106" s="11">
        <f t="shared" si="86"/>
        <v>1.3709064238393465E-2</v>
      </c>
      <c r="O106" s="11">
        <f t="shared" si="87"/>
        <v>1.8093399756904383E-2</v>
      </c>
      <c r="P106" s="11">
        <f t="shared" si="88"/>
        <v>1.6550159638656359E-2</v>
      </c>
      <c r="Q106" s="4">
        <f t="shared" si="89"/>
        <v>8987.8457185522384</v>
      </c>
      <c r="R106" s="4">
        <f t="shared" si="90"/>
        <v>10842.621261820075</v>
      </c>
      <c r="S106" s="4">
        <f t="shared" si="91"/>
        <v>5223.2316596626079</v>
      </c>
      <c r="T106" s="4">
        <f t="shared" si="92"/>
        <v>82.00372905849737</v>
      </c>
      <c r="U106" s="4">
        <f t="shared" si="93"/>
        <v>324.75704429378322</v>
      </c>
      <c r="V106" s="4">
        <f t="shared" si="94"/>
        <v>402.80037127401829</v>
      </c>
      <c r="W106" s="11">
        <f t="shared" si="95"/>
        <v>-1.0734613539272964E-2</v>
      </c>
      <c r="X106" s="11">
        <f t="shared" si="96"/>
        <v>-1.217998157191269E-2</v>
      </c>
      <c r="Y106" s="11">
        <f t="shared" si="97"/>
        <v>-9.7425357312937999E-3</v>
      </c>
      <c r="Z106" s="4">
        <f t="shared" si="119"/>
        <v>16931.031762911327</v>
      </c>
      <c r="AA106" s="4">
        <f t="shared" si="120"/>
        <v>31444.57070720764</v>
      </c>
      <c r="AB106" s="4">
        <f t="shared" si="121"/>
        <v>19804.702814681652</v>
      </c>
      <c r="AC106" s="12">
        <f t="shared" si="101"/>
        <v>1.8896928193318077</v>
      </c>
      <c r="AD106" s="12">
        <f t="shared" si="102"/>
        <v>2.9184159114401598</v>
      </c>
      <c r="AE106" s="12">
        <f t="shared" si="103"/>
        <v>3.8217099740817173</v>
      </c>
      <c r="AF106" s="11">
        <f t="shared" si="104"/>
        <v>-4.0504037456468023E-3</v>
      </c>
      <c r="AG106" s="11">
        <f t="shared" si="105"/>
        <v>2.9673830763510267E-4</v>
      </c>
      <c r="AH106" s="11">
        <f t="shared" si="106"/>
        <v>9.7937136394747881E-3</v>
      </c>
      <c r="AI106" s="1">
        <f t="shared" si="64"/>
        <v>188538.86074604918</v>
      </c>
      <c r="AJ106" s="1">
        <f t="shared" si="65"/>
        <v>55072.77439259032</v>
      </c>
      <c r="AK106" s="1">
        <f t="shared" si="66"/>
        <v>21514.264389507582</v>
      </c>
      <c r="AL106" s="10">
        <f t="shared" si="107"/>
        <v>33.95024047716084</v>
      </c>
      <c r="AM106" s="10">
        <f t="shared" si="108"/>
        <v>6.4275879086148588</v>
      </c>
      <c r="AN106" s="10">
        <f t="shared" si="109"/>
        <v>2.260199039745193</v>
      </c>
      <c r="AO106" s="7">
        <f t="shared" si="110"/>
        <v>1.2475903288516471E-2</v>
      </c>
      <c r="AP106" s="7">
        <f t="shared" si="111"/>
        <v>1.5716347667290138E-2</v>
      </c>
      <c r="AQ106" s="7">
        <f t="shared" si="112"/>
        <v>1.4256710333177037E-2</v>
      </c>
      <c r="AR106" s="1">
        <f t="shared" si="124"/>
        <v>109602.89028003543</v>
      </c>
      <c r="AS106" s="1">
        <f t="shared" si="122"/>
        <v>33386.870130556963</v>
      </c>
      <c r="AT106" s="1">
        <f t="shared" si="123"/>
        <v>12967.296040820507</v>
      </c>
      <c r="AU106" s="1">
        <f t="shared" si="70"/>
        <v>21920.578056007085</v>
      </c>
      <c r="AV106" s="1">
        <f t="shared" si="71"/>
        <v>6677.3740261113926</v>
      </c>
      <c r="AW106" s="1">
        <f t="shared" si="72"/>
        <v>2593.4592081641017</v>
      </c>
      <c r="AX106">
        <v>0</v>
      </c>
      <c r="AY106">
        <v>0</v>
      </c>
      <c r="AZ106">
        <v>0</v>
      </c>
      <c r="BA106">
        <f t="shared" si="125"/>
        <v>0</v>
      </c>
      <c r="BB106">
        <f t="shared" si="131"/>
        <v>0</v>
      </c>
      <c r="BC106">
        <f t="shared" si="126"/>
        <v>0</v>
      </c>
      <c r="BD106">
        <f t="shared" si="127"/>
        <v>0</v>
      </c>
      <c r="BE106">
        <f t="shared" si="128"/>
        <v>0</v>
      </c>
      <c r="BF106">
        <f t="shared" si="129"/>
        <v>0</v>
      </c>
      <c r="BG106">
        <f t="shared" si="130"/>
        <v>0</v>
      </c>
      <c r="BH106">
        <f t="shared" si="132"/>
        <v>0</v>
      </c>
      <c r="BI106">
        <f t="shared" si="133"/>
        <v>0</v>
      </c>
      <c r="BJ106">
        <f t="shared" si="134"/>
        <v>0</v>
      </c>
      <c r="BK106" s="7">
        <f t="shared" si="135"/>
        <v>4.4423752807918077E-2</v>
      </c>
      <c r="BL106" s="13"/>
      <c r="BM106" s="13"/>
      <c r="BN106" s="8">
        <f>BN$3*temperature!$I216+BN$4*temperature!$I216^2+BN$5*temperature!$I216^6</f>
        <v>0.43809156385644954</v>
      </c>
      <c r="BO106" s="8">
        <f>BO$3*temperature!$I216+BO$4*temperature!$I216^2+BO$5*temperature!$I216^6</f>
        <v>-1.572849780571774</v>
      </c>
      <c r="BP106" s="8">
        <f>BP$3*temperature!$I216+BP$4*temperature!$I216^2+BP$5*temperature!$I216^6</f>
        <v>-2.8511170365270671</v>
      </c>
      <c r="BQ106" s="8">
        <f>BQ$3*temperature!$M216+BQ$4*temperature!$M216^2+BQ$5*temperature!$M216^6</f>
        <v>0</v>
      </c>
      <c r="BR106" s="8">
        <f>BR$3*temperature!$M216+BR$4*temperature!$M216^2+BR$5*temperature!$M216^6</f>
        <v>0</v>
      </c>
      <c r="BS106" s="8">
        <f>BS$3*temperature!$M216+BS$4*temperature!$M216^2+BS$5*temperature!$M216^6</f>
        <v>0</v>
      </c>
      <c r="BT106" s="14"/>
      <c r="BU106" s="14"/>
      <c r="BV106" s="14"/>
      <c r="BW106" s="14"/>
      <c r="BX106" s="14"/>
      <c r="BY106" s="14"/>
    </row>
    <row r="107" spans="1:77" x14ac:dyDescent="0.3">
      <c r="A107">
        <f t="shared" si="73"/>
        <v>2061</v>
      </c>
      <c r="B107" s="4">
        <f t="shared" si="74"/>
        <v>1158.7761193278775</v>
      </c>
      <c r="C107" s="4">
        <f t="shared" si="75"/>
        <v>2931.0445377319925</v>
      </c>
      <c r="D107" s="4">
        <f t="shared" si="76"/>
        <v>4270.8553806526543</v>
      </c>
      <c r="E107" s="11">
        <f t="shared" si="77"/>
        <v>3.0028375762497126E-4</v>
      </c>
      <c r="F107" s="11">
        <f t="shared" si="78"/>
        <v>5.9157913819289426E-4</v>
      </c>
      <c r="G107" s="11">
        <f t="shared" si="79"/>
        <v>1.2076877668858637E-3</v>
      </c>
      <c r="H107" s="4">
        <f t="shared" si="80"/>
        <v>111110.1495828481</v>
      </c>
      <c r="I107" s="4">
        <f t="shared" si="81"/>
        <v>34001.619630325178</v>
      </c>
      <c r="J107" s="4">
        <f t="shared" si="82"/>
        <v>13194.564167829361</v>
      </c>
      <c r="K107" s="4">
        <f t="shared" si="83"/>
        <v>95885.777873378247</v>
      </c>
      <c r="L107" s="4">
        <f t="shared" si="84"/>
        <v>11600.512783963095</v>
      </c>
      <c r="M107" s="4">
        <f t="shared" si="85"/>
        <v>3089.4429784726226</v>
      </c>
      <c r="N107" s="11">
        <f t="shared" si="86"/>
        <v>1.3447681367267483E-2</v>
      </c>
      <c r="O107" s="11">
        <f t="shared" si="87"/>
        <v>1.7810796309332577E-2</v>
      </c>
      <c r="P107" s="11">
        <f t="shared" si="88"/>
        <v>1.6298882496076361E-2</v>
      </c>
      <c r="Q107" s="4">
        <f t="shared" si="89"/>
        <v>9013.6387439843584</v>
      </c>
      <c r="R107" s="4">
        <f t="shared" si="90"/>
        <v>10907.770902136943</v>
      </c>
      <c r="S107" s="4">
        <f t="shared" si="91"/>
        <v>5262.9959568922131</v>
      </c>
      <c r="T107" s="4">
        <f t="shared" si="92"/>
        <v>81.123450718275151</v>
      </c>
      <c r="U107" s="4">
        <f t="shared" si="93"/>
        <v>320.80150947893611</v>
      </c>
      <c r="V107" s="4">
        <f t="shared" si="94"/>
        <v>398.87607426430276</v>
      </c>
      <c r="W107" s="11">
        <f t="shared" si="95"/>
        <v>-1.0734613539272964E-2</v>
      </c>
      <c r="X107" s="11">
        <f t="shared" si="96"/>
        <v>-1.217998157191269E-2</v>
      </c>
      <c r="Y107" s="11">
        <f t="shared" si="97"/>
        <v>-9.7425357312937999E-3</v>
      </c>
      <c r="Z107" s="4">
        <f t="shared" si="119"/>
        <v>16915.474374848</v>
      </c>
      <c r="AA107" s="4">
        <f t="shared" si="120"/>
        <v>31652.668185099159</v>
      </c>
      <c r="AB107" s="4">
        <f t="shared" si="121"/>
        <v>20157.175474377218</v>
      </c>
      <c r="AC107" s="12">
        <f t="shared" si="101"/>
        <v>1.8820388004582642</v>
      </c>
      <c r="AD107" s="12">
        <f t="shared" si="102"/>
        <v>2.9192819172386959</v>
      </c>
      <c r="AE107" s="12">
        <f t="shared" si="103"/>
        <v>3.8591387071809984</v>
      </c>
      <c r="AF107" s="11">
        <f t="shared" si="104"/>
        <v>-4.0504037456468023E-3</v>
      </c>
      <c r="AG107" s="11">
        <f t="shared" si="105"/>
        <v>2.9673830763510267E-4</v>
      </c>
      <c r="AH107" s="11">
        <f t="shared" si="106"/>
        <v>9.7937136394747881E-3</v>
      </c>
      <c r="AI107" s="1">
        <f t="shared" si="64"/>
        <v>191605.55272745137</v>
      </c>
      <c r="AJ107" s="1">
        <f t="shared" si="65"/>
        <v>56242.870979442683</v>
      </c>
      <c r="AK107" s="1">
        <f t="shared" si="66"/>
        <v>21956.297158720925</v>
      </c>
      <c r="AL107" s="10">
        <f t="shared" si="107"/>
        <v>34.369564794807623</v>
      </c>
      <c r="AM107" s="10">
        <f t="shared" si="108"/>
        <v>6.5275959327863822</v>
      </c>
      <c r="AN107" s="10">
        <f t="shared" si="109"/>
        <v>2.2920998127201155</v>
      </c>
      <c r="AO107" s="7">
        <f t="shared" si="110"/>
        <v>1.2351144255631306E-2</v>
      </c>
      <c r="AP107" s="7">
        <f t="shared" si="111"/>
        <v>1.5559184190617237E-2</v>
      </c>
      <c r="AQ107" s="7">
        <f t="shared" si="112"/>
        <v>1.4114143229845267E-2</v>
      </c>
      <c r="AR107" s="1">
        <f t="shared" si="124"/>
        <v>111110.1495828481</v>
      </c>
      <c r="AS107" s="1">
        <f t="shared" si="122"/>
        <v>34001.619630325178</v>
      </c>
      <c r="AT107" s="1">
        <f t="shared" si="123"/>
        <v>13194.564167829361</v>
      </c>
      <c r="AU107" s="1">
        <f t="shared" si="70"/>
        <v>22222.02991656962</v>
      </c>
      <c r="AV107" s="1">
        <f t="shared" si="71"/>
        <v>6800.3239260650362</v>
      </c>
      <c r="AW107" s="1">
        <f t="shared" si="72"/>
        <v>2638.9128335658725</v>
      </c>
      <c r="AX107">
        <v>0</v>
      </c>
      <c r="AY107">
        <v>0</v>
      </c>
      <c r="AZ107">
        <v>0</v>
      </c>
      <c r="BA107">
        <f t="shared" si="125"/>
        <v>0</v>
      </c>
      <c r="BB107">
        <f t="shared" si="131"/>
        <v>0</v>
      </c>
      <c r="BC107">
        <f t="shared" si="126"/>
        <v>0</v>
      </c>
      <c r="BD107">
        <f t="shared" si="127"/>
        <v>0</v>
      </c>
      <c r="BE107">
        <f t="shared" si="128"/>
        <v>0</v>
      </c>
      <c r="BF107">
        <f t="shared" si="129"/>
        <v>0</v>
      </c>
      <c r="BG107">
        <f t="shared" si="130"/>
        <v>0</v>
      </c>
      <c r="BH107">
        <f t="shared" si="132"/>
        <v>0</v>
      </c>
      <c r="BI107">
        <f t="shared" si="133"/>
        <v>0</v>
      </c>
      <c r="BJ107">
        <f t="shared" si="134"/>
        <v>0</v>
      </c>
      <c r="BK107" s="7">
        <f t="shared" si="135"/>
        <v>4.4185531929127969E-2</v>
      </c>
      <c r="BL107" s="13"/>
      <c r="BM107" s="13"/>
      <c r="BN107" s="8">
        <f>BN$3*temperature!$I217+BN$4*temperature!$I217^2+BN$5*temperature!$I217^6</f>
        <v>0.22078623860945612</v>
      </c>
      <c r="BO107" s="8">
        <f>BO$3*temperature!$I217+BO$4*temperature!$I217^2+BO$5*temperature!$I217^6</f>
        <v>-1.7630977553959202</v>
      </c>
      <c r="BP107" s="8">
        <f>BP$3*temperature!$I217+BP$4*temperature!$I217^2+BP$5*temperature!$I217^6</f>
        <v>-3.0183198596620757</v>
      </c>
      <c r="BQ107" s="8">
        <f>BQ$3*temperature!$M217+BQ$4*temperature!$M217^2+BQ$5*temperature!$M217^6</f>
        <v>0</v>
      </c>
      <c r="BR107" s="8">
        <f>BR$3*temperature!$M217+BR$4*temperature!$M217^2+BR$5*temperature!$M217^6</f>
        <v>0</v>
      </c>
      <c r="BS107" s="8">
        <f>BS$3*temperature!$M217+BS$4*temperature!$M217^2+BS$5*temperature!$M217^6</f>
        <v>0</v>
      </c>
      <c r="BT107" s="14"/>
      <c r="BU107" s="14"/>
      <c r="BV107" s="14"/>
      <c r="BW107" s="14"/>
      <c r="BX107" s="14"/>
      <c r="BY107" s="14"/>
    </row>
    <row r="108" spans="1:77" x14ac:dyDescent="0.3">
      <c r="A108">
        <f t="shared" si="73"/>
        <v>2062</v>
      </c>
      <c r="B108" s="4">
        <f t="shared" si="74"/>
        <v>1159.1066828928674</v>
      </c>
      <c r="C108" s="4">
        <f t="shared" si="75"/>
        <v>2932.6917852935467</v>
      </c>
      <c r="D108" s="4">
        <f t="shared" si="76"/>
        <v>4275.75534746014</v>
      </c>
      <c r="E108" s="11">
        <f t="shared" si="77"/>
        <v>2.8526956974372268E-4</v>
      </c>
      <c r="F108" s="11">
        <f t="shared" si="78"/>
        <v>5.6200018128324948E-4</v>
      </c>
      <c r="G108" s="11">
        <f t="shared" si="79"/>
        <v>1.1473033785415704E-3</v>
      </c>
      <c r="H108" s="4">
        <f t="shared" si="80"/>
        <v>112607.47868386035</v>
      </c>
      <c r="I108" s="4">
        <f t="shared" si="81"/>
        <v>34617.10469029544</v>
      </c>
      <c r="J108" s="4">
        <f t="shared" si="82"/>
        <v>13421.710748153884</v>
      </c>
      <c r="K108" s="4">
        <f t="shared" si="83"/>
        <v>97150.228141914966</v>
      </c>
      <c r="L108" s="4">
        <f t="shared" si="84"/>
        <v>11803.867308487193</v>
      </c>
      <c r="M108" s="4">
        <f t="shared" si="85"/>
        <v>3139.0268285875086</v>
      </c>
      <c r="N108" s="11">
        <f t="shared" si="86"/>
        <v>1.3187047094789017E-2</v>
      </c>
      <c r="O108" s="11">
        <f t="shared" si="87"/>
        <v>1.7529787545704112E-2</v>
      </c>
      <c r="P108" s="11">
        <f t="shared" si="88"/>
        <v>1.6049446602636186E-2</v>
      </c>
      <c r="Q108" s="4">
        <f t="shared" si="89"/>
        <v>9037.0454015774321</v>
      </c>
      <c r="R108" s="4">
        <f t="shared" si="90"/>
        <v>10969.958070324925</v>
      </c>
      <c r="S108" s="4">
        <f t="shared" si="91"/>
        <v>5301.4416607302255</v>
      </c>
      <c r="T108" s="4">
        <f t="shared" si="92"/>
        <v>80.252621825842212</v>
      </c>
      <c r="U108" s="4">
        <f t="shared" si="93"/>
        <v>316.89415300524092</v>
      </c>
      <c r="V108" s="4">
        <f t="shared" si="94"/>
        <v>394.99000985842457</v>
      </c>
      <c r="W108" s="11">
        <f t="shared" si="95"/>
        <v>-1.0734613539272964E-2</v>
      </c>
      <c r="X108" s="11">
        <f t="shared" si="96"/>
        <v>-1.217998157191269E-2</v>
      </c>
      <c r="Y108" s="11">
        <f t="shared" si="97"/>
        <v>-9.7425357312937999E-3</v>
      </c>
      <c r="Z108" s="4">
        <f t="shared" si="119"/>
        <v>16895.306728053652</v>
      </c>
      <c r="AA108" s="4">
        <f t="shared" si="120"/>
        <v>31852.307347888429</v>
      </c>
      <c r="AB108" s="4">
        <f t="shared" si="121"/>
        <v>20509.547920875484</v>
      </c>
      <c r="AC108" s="12">
        <f t="shared" si="101"/>
        <v>1.8744157834514354</v>
      </c>
      <c r="AD108" s="12">
        <f t="shared" si="102"/>
        <v>2.9201481800143272</v>
      </c>
      <c r="AE108" s="12">
        <f t="shared" si="103"/>
        <v>3.896934006574142</v>
      </c>
      <c r="AF108" s="11">
        <f t="shared" si="104"/>
        <v>-4.0504037456468023E-3</v>
      </c>
      <c r="AG108" s="11">
        <f t="shared" si="105"/>
        <v>2.9673830763510267E-4</v>
      </c>
      <c r="AH108" s="11">
        <f t="shared" si="106"/>
        <v>9.7937136394747881E-3</v>
      </c>
      <c r="AI108" s="1">
        <f t="shared" si="64"/>
        <v>194667.02737127585</v>
      </c>
      <c r="AJ108" s="1">
        <f t="shared" si="65"/>
        <v>57418.907807563453</v>
      </c>
      <c r="AK108" s="1">
        <f t="shared" si="66"/>
        <v>22399.580276414705</v>
      </c>
      <c r="AL108" s="10">
        <f t="shared" si="107"/>
        <v>34.78982321306372</v>
      </c>
      <c r="AM108" s="10">
        <f t="shared" si="108"/>
        <v>6.6281443595521274</v>
      </c>
      <c r="AN108" s="10">
        <f t="shared" si="109"/>
        <v>2.3241273275234104</v>
      </c>
      <c r="AO108" s="7">
        <f t="shared" si="110"/>
        <v>1.2227632813074993E-2</v>
      </c>
      <c r="AP108" s="7">
        <f t="shared" si="111"/>
        <v>1.5403592348711064E-2</v>
      </c>
      <c r="AQ108" s="7">
        <f t="shared" si="112"/>
        <v>1.3973001797546814E-2</v>
      </c>
      <c r="AR108" s="1">
        <f t="shared" si="124"/>
        <v>112607.47868386035</v>
      </c>
      <c r="AS108" s="1">
        <f t="shared" si="122"/>
        <v>34617.10469029544</v>
      </c>
      <c r="AT108" s="1">
        <f t="shared" si="123"/>
        <v>13421.710748153884</v>
      </c>
      <c r="AU108" s="1">
        <f t="shared" si="70"/>
        <v>22521.495736772071</v>
      </c>
      <c r="AV108" s="1">
        <f t="shared" si="71"/>
        <v>6923.4209380590883</v>
      </c>
      <c r="AW108" s="1">
        <f t="shared" si="72"/>
        <v>2684.3421496307769</v>
      </c>
      <c r="AX108">
        <v>0</v>
      </c>
      <c r="AY108">
        <v>0</v>
      </c>
      <c r="AZ108">
        <v>0</v>
      </c>
      <c r="BA108">
        <f t="shared" si="125"/>
        <v>0</v>
      </c>
      <c r="BB108">
        <f t="shared" si="131"/>
        <v>0</v>
      </c>
      <c r="BC108">
        <f t="shared" si="126"/>
        <v>0</v>
      </c>
      <c r="BD108">
        <f t="shared" si="127"/>
        <v>0</v>
      </c>
      <c r="BE108">
        <f t="shared" si="128"/>
        <v>0</v>
      </c>
      <c r="BF108">
        <f t="shared" si="129"/>
        <v>0</v>
      </c>
      <c r="BG108">
        <f t="shared" si="130"/>
        <v>0</v>
      </c>
      <c r="BH108">
        <f t="shared" si="132"/>
        <v>0</v>
      </c>
      <c r="BI108">
        <f t="shared" si="133"/>
        <v>0</v>
      </c>
      <c r="BJ108">
        <f t="shared" si="134"/>
        <v>0</v>
      </c>
      <c r="BK108" s="7">
        <f t="shared" si="135"/>
        <v>4.3947112442939557E-2</v>
      </c>
      <c r="BL108" s="13"/>
      <c r="BM108" s="13"/>
      <c r="BN108" s="8">
        <f>BN$3*temperature!$I218+BN$4*temperature!$I218^2+BN$5*temperature!$I218^6</f>
        <v>-4.280996063393161E-3</v>
      </c>
      <c r="BO108" s="8">
        <f>BO$3*temperature!$I218+BO$4*temperature!$I218^2+BO$5*temperature!$I218^6</f>
        <v>-1.9591898469065434</v>
      </c>
      <c r="BP108" s="8">
        <f>BP$3*temperature!$I218+BP$4*temperature!$I218^2+BP$5*temperature!$I218^6</f>
        <v>-3.1899446616463489</v>
      </c>
      <c r="BQ108" s="8">
        <f>BQ$3*temperature!$M218+BQ$4*temperature!$M218^2+BQ$5*temperature!$M218^6</f>
        <v>0</v>
      </c>
      <c r="BR108" s="8">
        <f>BR$3*temperature!$M218+BR$4*temperature!$M218^2+BR$5*temperature!$M218^6</f>
        <v>0</v>
      </c>
      <c r="BS108" s="8">
        <f>BS$3*temperature!$M218+BS$4*temperature!$M218^2+BS$5*temperature!$M218^6</f>
        <v>0</v>
      </c>
      <c r="BT108" s="14"/>
      <c r="BU108" s="14"/>
      <c r="BV108" s="14"/>
      <c r="BW108" s="14"/>
      <c r="BX108" s="14"/>
      <c r="BY108" s="14"/>
    </row>
    <row r="109" spans="1:77" x14ac:dyDescent="0.3">
      <c r="A109">
        <f t="shared" si="73"/>
        <v>2063</v>
      </c>
      <c r="B109" s="4">
        <f t="shared" si="74"/>
        <v>1159.4208078643476</v>
      </c>
      <c r="C109" s="4">
        <f t="shared" si="75"/>
        <v>2934.2575499427803</v>
      </c>
      <c r="D109" s="4">
        <f t="shared" si="76"/>
        <v>4280.4156565883004</v>
      </c>
      <c r="E109" s="11">
        <f t="shared" si="77"/>
        <v>2.7100609125653652E-4</v>
      </c>
      <c r="F109" s="11">
        <f t="shared" si="78"/>
        <v>5.3390017221908699E-4</v>
      </c>
      <c r="G109" s="11">
        <f t="shared" si="79"/>
        <v>1.0899382096144919E-3</v>
      </c>
      <c r="H109" s="4">
        <f t="shared" si="80"/>
        <v>114094.08897849257</v>
      </c>
      <c r="I109" s="4">
        <f t="shared" si="81"/>
        <v>35233.064218014464</v>
      </c>
      <c r="J109" s="4">
        <f t="shared" si="82"/>
        <v>13648.658747248295</v>
      </c>
      <c r="K109" s="4">
        <f t="shared" si="83"/>
        <v>98406.10777777381</v>
      </c>
      <c r="L109" s="4">
        <f t="shared" si="84"/>
        <v>12007.48864689861</v>
      </c>
      <c r="M109" s="4">
        <f t="shared" si="85"/>
        <v>3188.629292634384</v>
      </c>
      <c r="N109" s="11">
        <f t="shared" si="86"/>
        <v>1.2927191833500107E-2</v>
      </c>
      <c r="O109" s="11">
        <f t="shared" si="87"/>
        <v>1.7250392018979044E-2</v>
      </c>
      <c r="P109" s="11">
        <f t="shared" si="88"/>
        <v>1.5801860498654952E-2</v>
      </c>
      <c r="Q109" s="4">
        <f t="shared" si="89"/>
        <v>9058.0598990861108</v>
      </c>
      <c r="R109" s="4">
        <f t="shared" si="90"/>
        <v>11029.160697013822</v>
      </c>
      <c r="S109" s="4">
        <f t="shared" si="91"/>
        <v>5338.561026060358</v>
      </c>
      <c r="T109" s="4">
        <f t="shared" si="92"/>
        <v>79.391140945028368</v>
      </c>
      <c r="U109" s="4">
        <f t="shared" si="93"/>
        <v>313.03438806139019</v>
      </c>
      <c r="V109" s="4">
        <f t="shared" si="94"/>
        <v>391.14180557387476</v>
      </c>
      <c r="W109" s="11">
        <f t="shared" si="95"/>
        <v>-1.0734613539272964E-2</v>
      </c>
      <c r="X109" s="11">
        <f t="shared" si="96"/>
        <v>-1.217998157191269E-2</v>
      </c>
      <c r="Y109" s="11">
        <f t="shared" si="97"/>
        <v>-9.7425357312937999E-3</v>
      </c>
      <c r="Z109" s="4">
        <f t="shared" si="119"/>
        <v>16870.570016190792</v>
      </c>
      <c r="AA109" s="4">
        <f t="shared" si="120"/>
        <v>32043.408780083835</v>
      </c>
      <c r="AB109" s="4">
        <f t="shared" si="121"/>
        <v>20861.700228588579</v>
      </c>
      <c r="AC109" s="12">
        <f t="shared" si="101"/>
        <v>1.8668236427412443</v>
      </c>
      <c r="AD109" s="12">
        <f t="shared" si="102"/>
        <v>2.9210146998433082</v>
      </c>
      <c r="AE109" s="12">
        <f t="shared" si="103"/>
        <v>3.9350994623064603</v>
      </c>
      <c r="AF109" s="11">
        <f t="shared" si="104"/>
        <v>-4.0504037456468023E-3</v>
      </c>
      <c r="AG109" s="11">
        <f t="shared" si="105"/>
        <v>2.9673830763510267E-4</v>
      </c>
      <c r="AH109" s="11">
        <f t="shared" si="106"/>
        <v>9.7937136394747881E-3</v>
      </c>
      <c r="AI109" s="1">
        <f t="shared" si="64"/>
        <v>197721.82037092035</v>
      </c>
      <c r="AJ109" s="1">
        <f t="shared" si="65"/>
        <v>58600.4379648662</v>
      </c>
      <c r="AK109" s="1">
        <f t="shared" si="66"/>
        <v>22843.964398404012</v>
      </c>
      <c r="AL109" s="10">
        <f t="shared" si="107"/>
        <v>35.210966425106044</v>
      </c>
      <c r="AM109" s="10">
        <f t="shared" si="108"/>
        <v>6.7292206209576477</v>
      </c>
      <c r="AN109" s="10">
        <f t="shared" si="109"/>
        <v>2.3562776124953704</v>
      </c>
      <c r="AO109" s="7">
        <f t="shared" si="110"/>
        <v>1.2105356484944244E-2</v>
      </c>
      <c r="AP109" s="7">
        <f t="shared" si="111"/>
        <v>1.5249556425223954E-2</v>
      </c>
      <c r="AQ109" s="7">
        <f t="shared" si="112"/>
        <v>1.3833271779571346E-2</v>
      </c>
      <c r="AR109" s="1">
        <f t="shared" si="124"/>
        <v>114094.08897849257</v>
      </c>
      <c r="AS109" s="1">
        <f t="shared" si="122"/>
        <v>35233.064218014464</v>
      </c>
      <c r="AT109" s="1">
        <f t="shared" si="123"/>
        <v>13648.658747248295</v>
      </c>
      <c r="AU109" s="1">
        <f t="shared" si="70"/>
        <v>22818.817795698516</v>
      </c>
      <c r="AV109" s="1">
        <f t="shared" si="71"/>
        <v>7046.612843602893</v>
      </c>
      <c r="AW109" s="1">
        <f t="shared" si="72"/>
        <v>2729.7317494496592</v>
      </c>
      <c r="AX109">
        <v>0</v>
      </c>
      <c r="AY109">
        <v>0</v>
      </c>
      <c r="AZ109">
        <v>0</v>
      </c>
      <c r="BA109">
        <f t="shared" si="125"/>
        <v>0</v>
      </c>
      <c r="BB109">
        <f t="shared" si="131"/>
        <v>0</v>
      </c>
      <c r="BC109">
        <f t="shared" si="126"/>
        <v>0</v>
      </c>
      <c r="BD109">
        <f t="shared" si="127"/>
        <v>0</v>
      </c>
      <c r="BE109">
        <f t="shared" si="128"/>
        <v>0</v>
      </c>
      <c r="BF109">
        <f t="shared" si="129"/>
        <v>0</v>
      </c>
      <c r="BG109">
        <f t="shared" si="130"/>
        <v>0</v>
      </c>
      <c r="BH109">
        <f t="shared" si="132"/>
        <v>0</v>
      </c>
      <c r="BI109">
        <f t="shared" si="133"/>
        <v>0</v>
      </c>
      <c r="BJ109">
        <f t="shared" si="134"/>
        <v>0</v>
      </c>
      <c r="BK109" s="7">
        <f t="shared" si="135"/>
        <v>4.3708583286853536E-2</v>
      </c>
      <c r="BL109" s="13"/>
      <c r="BM109" s="13"/>
      <c r="BN109" s="8">
        <f>BN$3*temperature!$I219+BN$4*temperature!$I219^2+BN$5*temperature!$I219^6</f>
        <v>-0.23712309019775013</v>
      </c>
      <c r="BO109" s="8">
        <f>BO$3*temperature!$I219+BO$4*temperature!$I219^2+BO$5*temperature!$I219^6</f>
        <v>-2.1611274790687567</v>
      </c>
      <c r="BP109" s="8">
        <f>BP$3*temperature!$I219+BP$4*temperature!$I219^2+BP$5*temperature!$I219^6</f>
        <v>-3.3659852511645934</v>
      </c>
      <c r="BQ109" s="8">
        <f>BQ$3*temperature!$M219+BQ$4*temperature!$M219^2+BQ$5*temperature!$M219^6</f>
        <v>0</v>
      </c>
      <c r="BR109" s="8">
        <f>BR$3*temperature!$M219+BR$4*temperature!$M219^2+BR$5*temperature!$M219^6</f>
        <v>0</v>
      </c>
      <c r="BS109" s="8">
        <f>BS$3*temperature!$M219+BS$4*temperature!$M219^2+BS$5*temperature!$M219^6</f>
        <v>0</v>
      </c>
      <c r="BT109" s="14"/>
      <c r="BU109" s="14"/>
      <c r="BV109" s="14"/>
      <c r="BW109" s="14"/>
      <c r="BX109" s="14"/>
      <c r="BY109" s="14"/>
    </row>
    <row r="110" spans="1:77" x14ac:dyDescent="0.3">
      <c r="A110">
        <f t="shared" si="73"/>
        <v>2064</v>
      </c>
      <c r="B110" s="4">
        <f t="shared" si="74"/>
        <v>1159.7193074605452</v>
      </c>
      <c r="C110" s="4">
        <f t="shared" si="75"/>
        <v>2935.7458205234675</v>
      </c>
      <c r="D110" s="4">
        <f t="shared" si="76"/>
        <v>4284.8477757365908</v>
      </c>
      <c r="E110" s="11">
        <f t="shared" si="77"/>
        <v>2.5745578669370971E-4</v>
      </c>
      <c r="F110" s="11">
        <f t="shared" si="78"/>
        <v>5.0720516360813262E-4</v>
      </c>
      <c r="G110" s="11">
        <f t="shared" si="79"/>
        <v>1.0354412991337672E-3</v>
      </c>
      <c r="H110" s="4">
        <f t="shared" si="80"/>
        <v>115569.19596431236</v>
      </c>
      <c r="I110" s="4">
        <f t="shared" si="81"/>
        <v>35849.235642083433</v>
      </c>
      <c r="J110" s="4">
        <f t="shared" si="82"/>
        <v>13875.331328155815</v>
      </c>
      <c r="K110" s="4">
        <f t="shared" si="83"/>
        <v>99652.730812403184</v>
      </c>
      <c r="L110" s="4">
        <f t="shared" si="84"/>
        <v>12211.287295877413</v>
      </c>
      <c r="M110" s="4">
        <f t="shared" si="85"/>
        <v>3238.2320339887833</v>
      </c>
      <c r="N110" s="11">
        <f t="shared" si="86"/>
        <v>1.2668146955314707E-2</v>
      </c>
      <c r="O110" s="11">
        <f t="shared" si="87"/>
        <v>1.6972628912827803E-2</v>
      </c>
      <c r="P110" s="11">
        <f t="shared" si="88"/>
        <v>1.5556132997015304E-2</v>
      </c>
      <c r="Q110" s="4">
        <f t="shared" si="89"/>
        <v>9076.6784181028634</v>
      </c>
      <c r="R110" s="4">
        <f t="shared" si="90"/>
        <v>11085.359258151202</v>
      </c>
      <c r="S110" s="4">
        <f t="shared" si="91"/>
        <v>5374.3472429259118</v>
      </c>
      <c r="T110" s="4">
        <f t="shared" si="92"/>
        <v>78.538907728541545</v>
      </c>
      <c r="U110" s="4">
        <f t="shared" si="93"/>
        <v>309.22163498342746</v>
      </c>
      <c r="V110" s="4">
        <f t="shared" si="94"/>
        <v>387.33109255706853</v>
      </c>
      <c r="W110" s="11">
        <f t="shared" si="95"/>
        <v>-1.0734613539272964E-2</v>
      </c>
      <c r="X110" s="11">
        <f t="shared" si="96"/>
        <v>-1.217998157191269E-2</v>
      </c>
      <c r="Y110" s="11">
        <f t="shared" si="97"/>
        <v>-9.7425357312937999E-3</v>
      </c>
      <c r="Z110" s="4">
        <f t="shared" si="119"/>
        <v>16841.308858195262</v>
      </c>
      <c r="AA110" s="4">
        <f t="shared" si="120"/>
        <v>32225.900345276405</v>
      </c>
      <c r="AB110" s="4">
        <f t="shared" si="121"/>
        <v>21213.512693239722</v>
      </c>
      <c r="AC110" s="12">
        <f t="shared" si="101"/>
        <v>1.8592622532662233</v>
      </c>
      <c r="AD110" s="12">
        <f t="shared" si="102"/>
        <v>2.921881476801917</v>
      </c>
      <c r="AE110" s="12">
        <f t="shared" si="103"/>
        <v>3.973638699583141</v>
      </c>
      <c r="AF110" s="11">
        <f t="shared" si="104"/>
        <v>-4.0504037456468023E-3</v>
      </c>
      <c r="AG110" s="11">
        <f t="shared" si="105"/>
        <v>2.9673830763510267E-4</v>
      </c>
      <c r="AH110" s="11">
        <f t="shared" si="106"/>
        <v>9.7937136394747881E-3</v>
      </c>
      <c r="AI110" s="1">
        <f t="shared" si="64"/>
        <v>200768.45612952684</v>
      </c>
      <c r="AJ110" s="1">
        <f t="shared" si="65"/>
        <v>59787.007011982474</v>
      </c>
      <c r="AK110" s="1">
        <f t="shared" si="66"/>
        <v>23289.29970801327</v>
      </c>
      <c r="AL110" s="10">
        <f t="shared" si="107"/>
        <v>35.632945312853799</v>
      </c>
      <c r="AM110" s="10">
        <f t="shared" si="108"/>
        <v>6.8308120742191516</v>
      </c>
      <c r="AN110" s="10">
        <f t="shared" si="109"/>
        <v>2.3885466908111206</v>
      </c>
      <c r="AO110" s="7">
        <f t="shared" si="110"/>
        <v>1.1984302920094801E-2</v>
      </c>
      <c r="AP110" s="7">
        <f t="shared" si="111"/>
        <v>1.5097060860971715E-2</v>
      </c>
      <c r="AQ110" s="7">
        <f t="shared" si="112"/>
        <v>1.3694939061775633E-2</v>
      </c>
      <c r="AR110" s="1">
        <f t="shared" si="124"/>
        <v>115569.19596431236</v>
      </c>
      <c r="AS110" s="1">
        <f t="shared" si="122"/>
        <v>35849.235642083433</v>
      </c>
      <c r="AT110" s="1">
        <f t="shared" si="123"/>
        <v>13875.331328155815</v>
      </c>
      <c r="AU110" s="1">
        <f t="shared" si="70"/>
        <v>23113.839192862473</v>
      </c>
      <c r="AV110" s="1">
        <f t="shared" si="71"/>
        <v>7169.8471284166872</v>
      </c>
      <c r="AW110" s="1">
        <f t="shared" si="72"/>
        <v>2775.0662656311633</v>
      </c>
      <c r="AX110">
        <v>0</v>
      </c>
      <c r="AY110">
        <v>0</v>
      </c>
      <c r="AZ110">
        <v>0</v>
      </c>
      <c r="BA110">
        <f t="shared" si="125"/>
        <v>0</v>
      </c>
      <c r="BB110">
        <f t="shared" si="131"/>
        <v>0</v>
      </c>
      <c r="BC110">
        <f t="shared" si="126"/>
        <v>0</v>
      </c>
      <c r="BD110">
        <f t="shared" si="127"/>
        <v>0</v>
      </c>
      <c r="BE110">
        <f t="shared" si="128"/>
        <v>0</v>
      </c>
      <c r="BF110">
        <f t="shared" si="129"/>
        <v>0</v>
      </c>
      <c r="BG110">
        <f t="shared" si="130"/>
        <v>0</v>
      </c>
      <c r="BH110">
        <f t="shared" si="132"/>
        <v>0</v>
      </c>
      <c r="BI110">
        <f t="shared" si="133"/>
        <v>0</v>
      </c>
      <c r="BJ110">
        <f t="shared" si="134"/>
        <v>0</v>
      </c>
      <c r="BK110" s="7">
        <f t="shared" si="135"/>
        <v>4.3470031177501117E-2</v>
      </c>
      <c r="BL110" s="13"/>
      <c r="BM110" s="13"/>
      <c r="BN110" s="8">
        <f>BN$3*temperature!$I220+BN$4*temperature!$I220^2+BN$5*temperature!$I220^6</f>
        <v>-0.47774593554089684</v>
      </c>
      <c r="BO110" s="8">
        <f>BO$3*temperature!$I220+BO$4*temperature!$I220^2+BO$5*temperature!$I220^6</f>
        <v>-2.3689069009004236</v>
      </c>
      <c r="BP110" s="8">
        <f>BP$3*temperature!$I220+BP$4*temperature!$I220^2+BP$5*temperature!$I220^6</f>
        <v>-3.546431642943574</v>
      </c>
      <c r="BQ110" s="8">
        <f>BQ$3*temperature!$M220+BQ$4*temperature!$M220^2+BQ$5*temperature!$M220^6</f>
        <v>0</v>
      </c>
      <c r="BR110" s="8">
        <f>BR$3*temperature!$M220+BR$4*temperature!$M220^2+BR$5*temperature!$M220^6</f>
        <v>0</v>
      </c>
      <c r="BS110" s="8">
        <f>BS$3*temperature!$M220+BS$4*temperature!$M220^2+BS$5*temperature!$M220^6</f>
        <v>0</v>
      </c>
      <c r="BT110" s="14"/>
      <c r="BU110" s="14"/>
      <c r="BV110" s="14"/>
      <c r="BW110" s="14"/>
      <c r="BX110" s="14"/>
      <c r="BY110" s="14"/>
    </row>
    <row r="111" spans="1:77" x14ac:dyDescent="0.3">
      <c r="A111">
        <f t="shared" si="73"/>
        <v>2065</v>
      </c>
      <c r="B111" s="4">
        <f t="shared" si="74"/>
        <v>1160.002955084859</v>
      </c>
      <c r="C111" s="4">
        <f t="shared" si="75"/>
        <v>2937.1603946907176</v>
      </c>
      <c r="D111" s="4">
        <f t="shared" si="76"/>
        <v>4289.0626486667152</v>
      </c>
      <c r="E111" s="11">
        <f t="shared" si="77"/>
        <v>2.4458299735902422E-4</v>
      </c>
      <c r="F111" s="11">
        <f t="shared" si="78"/>
        <v>4.8184490542772595E-4</v>
      </c>
      <c r="G111" s="11">
        <f t="shared" si="79"/>
        <v>9.8366923417707894E-4</v>
      </c>
      <c r="H111" s="4">
        <f t="shared" si="80"/>
        <v>117032.02033134305</v>
      </c>
      <c r="I111" s="4">
        <f t="shared" si="81"/>
        <v>36465.355232161943</v>
      </c>
      <c r="J111" s="4">
        <f t="shared" si="82"/>
        <v>14101.651921499544</v>
      </c>
      <c r="K111" s="4">
        <f t="shared" si="83"/>
        <v>100889.41568496407</v>
      </c>
      <c r="L111" s="4">
        <f t="shared" si="84"/>
        <v>12415.173273505119</v>
      </c>
      <c r="M111" s="4">
        <f t="shared" si="85"/>
        <v>3287.8167274808029</v>
      </c>
      <c r="N111" s="11">
        <f t="shared" si="86"/>
        <v>1.2409944639539816E-2</v>
      </c>
      <c r="O111" s="11">
        <f t="shared" si="87"/>
        <v>1.6696517958146639E-2</v>
      </c>
      <c r="P111" s="11">
        <f t="shared" si="88"/>
        <v>1.5312273169919344E-2</v>
      </c>
      <c r="Q111" s="4">
        <f t="shared" si="89"/>
        <v>9092.8991260280782</v>
      </c>
      <c r="R111" s="4">
        <f t="shared" si="90"/>
        <v>11138.536793934027</v>
      </c>
      <c r="S111" s="4">
        <f t="shared" si="91"/>
        <v>5408.7944351163878</v>
      </c>
      <c r="T111" s="4">
        <f t="shared" si="92"/>
        <v>77.695822906279034</v>
      </c>
      <c r="U111" s="4">
        <f t="shared" si="93"/>
        <v>305.4553211676926</v>
      </c>
      <c r="V111" s="4">
        <f t="shared" si="94"/>
        <v>383.55750554799022</v>
      </c>
      <c r="W111" s="11">
        <f t="shared" si="95"/>
        <v>-1.0734613539272964E-2</v>
      </c>
      <c r="X111" s="11">
        <f t="shared" si="96"/>
        <v>-1.217998157191269E-2</v>
      </c>
      <c r="Y111" s="11">
        <f t="shared" si="97"/>
        <v>-9.7425357312937999E-3</v>
      </c>
      <c r="Z111" s="4">
        <f t="shared" si="119"/>
        <v>16807.571255683695</v>
      </c>
      <c r="AA111" s="4">
        <f t="shared" si="120"/>
        <v>32399.717265289615</v>
      </c>
      <c r="AB111" s="4">
        <f t="shared" si="121"/>
        <v>21564.865938826675</v>
      </c>
      <c r="AC111" s="12">
        <f t="shared" si="101"/>
        <v>1.8517314904714541</v>
      </c>
      <c r="AD111" s="12">
        <f t="shared" si="102"/>
        <v>2.9227485109664535</v>
      </c>
      <c r="AE111" s="12">
        <f t="shared" si="103"/>
        <v>4.0125553791135928</v>
      </c>
      <c r="AF111" s="11">
        <f t="shared" si="104"/>
        <v>-4.0504037456468023E-3</v>
      </c>
      <c r="AG111" s="11">
        <f t="shared" si="105"/>
        <v>2.9673830763510267E-4</v>
      </c>
      <c r="AH111" s="11">
        <f t="shared" si="106"/>
        <v>9.7937136394747881E-3</v>
      </c>
      <c r="AI111" s="1">
        <f t="shared" si="64"/>
        <v>203805.44970943662</v>
      </c>
      <c r="AJ111" s="1">
        <f t="shared" si="65"/>
        <v>60978.153439200913</v>
      </c>
      <c r="AK111" s="1">
        <f t="shared" si="66"/>
        <v>23735.436002843104</v>
      </c>
      <c r="AL111" s="10">
        <f t="shared" si="107"/>
        <v>36.055710963312571</v>
      </c>
      <c r="AM111" s="10">
        <f t="shared" si="108"/>
        <v>6.9329060079773548</v>
      </c>
      <c r="AN111" s="10">
        <f t="shared" si="109"/>
        <v>2.4209305821742162</v>
      </c>
      <c r="AO111" s="7">
        <f t="shared" si="110"/>
        <v>1.1864459890893853E-2</v>
      </c>
      <c r="AP111" s="7">
        <f t="shared" si="111"/>
        <v>1.4946090252361998E-2</v>
      </c>
      <c r="AQ111" s="7">
        <f t="shared" si="112"/>
        <v>1.3557989671157877E-2</v>
      </c>
      <c r="AR111" s="1">
        <f t="shared" si="124"/>
        <v>117032.02033134305</v>
      </c>
      <c r="AS111" s="1">
        <f t="shared" si="122"/>
        <v>36465.355232161943</v>
      </c>
      <c r="AT111" s="1">
        <f t="shared" si="123"/>
        <v>14101.651921499544</v>
      </c>
      <c r="AU111" s="1">
        <f t="shared" si="70"/>
        <v>23406.404066268613</v>
      </c>
      <c r="AV111" s="1">
        <f t="shared" si="71"/>
        <v>7293.0710464323893</v>
      </c>
      <c r="AW111" s="1">
        <f t="shared" si="72"/>
        <v>2820.3303842999089</v>
      </c>
      <c r="AX111">
        <v>0</v>
      </c>
      <c r="AY111">
        <v>0</v>
      </c>
      <c r="AZ111">
        <v>0</v>
      </c>
      <c r="BA111">
        <f t="shared" si="125"/>
        <v>0</v>
      </c>
      <c r="BB111">
        <f t="shared" si="131"/>
        <v>0</v>
      </c>
      <c r="BC111">
        <f t="shared" si="126"/>
        <v>0</v>
      </c>
      <c r="BD111">
        <f t="shared" si="127"/>
        <v>0</v>
      </c>
      <c r="BE111">
        <f t="shared" si="128"/>
        <v>0</v>
      </c>
      <c r="BF111">
        <f t="shared" si="129"/>
        <v>0</v>
      </c>
      <c r="BG111">
        <f t="shared" si="130"/>
        <v>0</v>
      </c>
      <c r="BH111">
        <f t="shared" si="132"/>
        <v>0</v>
      </c>
      <c r="BI111">
        <f t="shared" si="133"/>
        <v>0</v>
      </c>
      <c r="BJ111">
        <f t="shared" si="134"/>
        <v>0</v>
      </c>
      <c r="BK111" s="7">
        <f t="shared" si="135"/>
        <v>4.3231540630714854E-2</v>
      </c>
      <c r="BL111" s="13"/>
      <c r="BM111" s="13"/>
      <c r="BN111" s="8">
        <f>BN$3*temperature!$I221+BN$4*temperature!$I221^2+BN$5*temperature!$I221^6</f>
        <v>-0.72614841043214717</v>
      </c>
      <c r="BO111" s="8">
        <f>BO$3*temperature!$I221+BO$4*temperature!$I221^2+BO$5*temperature!$I221^6</f>
        <v>-2.5825192269388069</v>
      </c>
      <c r="BP111" s="8">
        <f>BP$3*temperature!$I221+BP$4*temperature!$I221^2+BP$5*temperature!$I221^6</f>
        <v>-3.7312700941986625</v>
      </c>
      <c r="BQ111" s="8">
        <f>BQ$3*temperature!$M221+BQ$4*temperature!$M221^2+BQ$5*temperature!$M221^6</f>
        <v>0</v>
      </c>
      <c r="BR111" s="8">
        <f>BR$3*temperature!$M221+BR$4*temperature!$M221^2+BR$5*temperature!$M221^6</f>
        <v>0</v>
      </c>
      <c r="BS111" s="8">
        <f>BS$3*temperature!$M221+BS$4*temperature!$M221^2+BS$5*temperature!$M221^6</f>
        <v>0</v>
      </c>
      <c r="BT111" s="14"/>
      <c r="BU111" s="14"/>
      <c r="BV111" s="14"/>
      <c r="BW111" s="14"/>
      <c r="BX111" s="14"/>
      <c r="BY111" s="14"/>
    </row>
    <row r="112" spans="1:77" x14ac:dyDescent="0.3">
      <c r="A112">
        <f t="shared" si="73"/>
        <v>2066</v>
      </c>
      <c r="B112" s="4">
        <f t="shared" si="74"/>
        <v>1160.272486234574</v>
      </c>
      <c r="C112" s="4">
        <f t="shared" si="75"/>
        <v>2938.5048876746932</v>
      </c>
      <c r="D112" s="4">
        <f t="shared" si="76"/>
        <v>4293.0707166891189</v>
      </c>
      <c r="E112" s="11">
        <f t="shared" si="77"/>
        <v>2.3235384749107301E-4</v>
      </c>
      <c r="F112" s="11">
        <f t="shared" si="78"/>
        <v>4.577526601563396E-4</v>
      </c>
      <c r="G112" s="11">
        <f t="shared" si="79"/>
        <v>9.3448577246822489E-4</v>
      </c>
      <c r="H112" s="4">
        <f t="shared" si="80"/>
        <v>118481.78904103994</v>
      </c>
      <c r="I112" s="4">
        <f t="shared" si="81"/>
        <v>37081.158421953762</v>
      </c>
      <c r="J112" s="4">
        <f t="shared" si="82"/>
        <v>14327.544296352402</v>
      </c>
      <c r="K112" s="4">
        <f t="shared" si="83"/>
        <v>102115.48618682518</v>
      </c>
      <c r="L112" s="4">
        <f t="shared" si="84"/>
        <v>12619.056234171159</v>
      </c>
      <c r="M112" s="4">
        <f t="shared" si="85"/>
        <v>3337.3650801172971</v>
      </c>
      <c r="N112" s="11">
        <f t="shared" si="86"/>
        <v>1.2152617730383231E-2</v>
      </c>
      <c r="O112" s="11">
        <f t="shared" si="87"/>
        <v>1.6422079351976704E-2</v>
      </c>
      <c r="P112" s="11">
        <f t="shared" si="88"/>
        <v>1.5070290330464697E-2</v>
      </c>
      <c r="Q112" s="4">
        <f t="shared" si="89"/>
        <v>9106.7221835692235</v>
      </c>
      <c r="R112" s="4">
        <f t="shared" si="90"/>
        <v>11188.67892322775</v>
      </c>
      <c r="S112" s="4">
        <f t="shared" si="91"/>
        <v>5441.8976581351762</v>
      </c>
      <c r="T112" s="4">
        <f t="shared" si="92"/>
        <v>76.861788273764333</v>
      </c>
      <c r="U112" s="4">
        <f t="shared" si="93"/>
        <v>301.73488098482744</v>
      </c>
      <c r="V112" s="4">
        <f t="shared" si="94"/>
        <v>379.820682845183</v>
      </c>
      <c r="W112" s="11">
        <f t="shared" si="95"/>
        <v>-1.0734613539272964E-2</v>
      </c>
      <c r="X112" s="11">
        <f t="shared" si="96"/>
        <v>-1.217998157191269E-2</v>
      </c>
      <c r="Y112" s="11">
        <f t="shared" si="97"/>
        <v>-9.7425357312937999E-3</v>
      </c>
      <c r="Z112" s="4">
        <f t="shared" si="119"/>
        <v>16769.408542247809</v>
      </c>
      <c r="AA112" s="4">
        <f t="shared" si="120"/>
        <v>32564.802186506833</v>
      </c>
      <c r="AB112" s="4">
        <f t="shared" si="121"/>
        <v>21915.64102632568</v>
      </c>
      <c r="AC112" s="12">
        <f t="shared" si="101"/>
        <v>1.8442312303065165</v>
      </c>
      <c r="AD112" s="12">
        <f t="shared" si="102"/>
        <v>2.9236158024132406</v>
      </c>
      <c r="AE112" s="12">
        <f t="shared" si="103"/>
        <v>4.0518531974591658</v>
      </c>
      <c r="AF112" s="11">
        <f t="shared" si="104"/>
        <v>-4.0504037456468023E-3</v>
      </c>
      <c r="AG112" s="11">
        <f t="shared" si="105"/>
        <v>2.9673830763510267E-4</v>
      </c>
      <c r="AH112" s="11">
        <f t="shared" si="106"/>
        <v>9.7937136394747881E-3</v>
      </c>
      <c r="AI112" s="1">
        <f t="shared" si="64"/>
        <v>206831.30880476159</v>
      </c>
      <c r="AJ112" s="1">
        <f t="shared" si="65"/>
        <v>62173.409141713215</v>
      </c>
      <c r="AK112" s="1">
        <f t="shared" si="66"/>
        <v>24182.222786858703</v>
      </c>
      <c r="AL112" s="10">
        <f t="shared" si="107"/>
        <v>36.479214684508833</v>
      </c>
      <c r="AM112" s="10">
        <f t="shared" si="108"/>
        <v>7.0354896484946625</v>
      </c>
      <c r="AN112" s="10">
        <f t="shared" si="109"/>
        <v>2.4534253044836469</v>
      </c>
      <c r="AO112" s="7">
        <f t="shared" si="110"/>
        <v>1.1745815291984913E-2</v>
      </c>
      <c r="AP112" s="7">
        <f t="shared" si="111"/>
        <v>1.4796629349838377E-2</v>
      </c>
      <c r="AQ112" s="7">
        <f t="shared" si="112"/>
        <v>1.3422409774446298E-2</v>
      </c>
      <c r="AR112" s="1">
        <f t="shared" si="124"/>
        <v>118481.78904103994</v>
      </c>
      <c r="AS112" s="1">
        <f t="shared" si="122"/>
        <v>37081.158421953762</v>
      </c>
      <c r="AT112" s="1">
        <f t="shared" si="123"/>
        <v>14327.544296352402</v>
      </c>
      <c r="AU112" s="1">
        <f t="shared" si="70"/>
        <v>23696.357808207991</v>
      </c>
      <c r="AV112" s="1">
        <f t="shared" si="71"/>
        <v>7416.2316843907529</v>
      </c>
      <c r="AW112" s="1">
        <f t="shared" si="72"/>
        <v>2865.5088592704806</v>
      </c>
      <c r="AX112">
        <v>0</v>
      </c>
      <c r="AY112">
        <v>0</v>
      </c>
      <c r="AZ112">
        <v>0</v>
      </c>
      <c r="BA112">
        <f t="shared" si="125"/>
        <v>0</v>
      </c>
      <c r="BB112">
        <f t="shared" si="131"/>
        <v>0</v>
      </c>
      <c r="BC112">
        <f t="shared" si="126"/>
        <v>0</v>
      </c>
      <c r="BD112">
        <f t="shared" si="127"/>
        <v>0</v>
      </c>
      <c r="BE112">
        <f t="shared" si="128"/>
        <v>0</v>
      </c>
      <c r="BF112">
        <f t="shared" si="129"/>
        <v>0</v>
      </c>
      <c r="BG112">
        <f t="shared" si="130"/>
        <v>0</v>
      </c>
      <c r="BH112">
        <f t="shared" si="132"/>
        <v>0</v>
      </c>
      <c r="BI112">
        <f t="shared" si="133"/>
        <v>0</v>
      </c>
      <c r="BJ112">
        <f t="shared" si="134"/>
        <v>0</v>
      </c>
      <c r="BK112" s="7">
        <f t="shared" si="135"/>
        <v>4.2993193982012928E-2</v>
      </c>
      <c r="BL112" s="13"/>
      <c r="BM112" s="13"/>
      <c r="BN112" s="8">
        <f>BN$3*temperature!$I222+BN$4*temperature!$I222^2+BN$5*temperature!$I222^6</f>
        <v>-0.98232243761318472</v>
      </c>
      <c r="BO112" s="8">
        <f>BO$3*temperature!$I222+BO$4*temperature!$I222^2+BO$5*temperature!$I222^6</f>
        <v>-2.8019504869108172</v>
      </c>
      <c r="BP112" s="8">
        <f>BP$3*temperature!$I222+BP$4*temperature!$I222^2+BP$5*temperature!$I222^6</f>
        <v>-3.9204831475802591</v>
      </c>
      <c r="BQ112" s="8">
        <f>BQ$3*temperature!$M222+BQ$4*temperature!$M222^2+BQ$5*temperature!$M222^6</f>
        <v>0</v>
      </c>
      <c r="BR112" s="8">
        <f>BR$3*temperature!$M222+BR$4*temperature!$M222^2+BR$5*temperature!$M222^6</f>
        <v>0</v>
      </c>
      <c r="BS112" s="8">
        <f>BS$3*temperature!$M222+BS$4*temperature!$M222^2+BS$5*temperature!$M222^6</f>
        <v>0</v>
      </c>
      <c r="BT112" s="14"/>
      <c r="BU112" s="14"/>
      <c r="BV112" s="14"/>
      <c r="BW112" s="14"/>
      <c r="BX112" s="14"/>
      <c r="BY112" s="14"/>
    </row>
    <row r="113" spans="1:77" x14ac:dyDescent="0.3">
      <c r="A113">
        <f t="shared" si="73"/>
        <v>2067</v>
      </c>
      <c r="B113" s="4">
        <f t="shared" si="74"/>
        <v>1160.5286003220729</v>
      </c>
      <c r="C113" s="4">
        <f t="shared" si="75"/>
        <v>2939.7827406824481</v>
      </c>
      <c r="D113" s="4">
        <f t="shared" si="76"/>
        <v>4296.8819395188175</v>
      </c>
      <c r="E113" s="11">
        <f t="shared" si="77"/>
        <v>2.2073615511651934E-4</v>
      </c>
      <c r="F113" s="11">
        <f t="shared" si="78"/>
        <v>4.3486502714852262E-4</v>
      </c>
      <c r="G113" s="11">
        <f t="shared" si="79"/>
        <v>8.8776148384481365E-4</v>
      </c>
      <c r="H113" s="4">
        <f t="shared" si="80"/>
        <v>119917.73639126535</v>
      </c>
      <c r="I113" s="4">
        <f t="shared" si="81"/>
        <v>37696.380134309555</v>
      </c>
      <c r="J113" s="4">
        <f t="shared" si="82"/>
        <v>14552.932631729944</v>
      </c>
      <c r="K113" s="4">
        <f t="shared" si="83"/>
        <v>103330.27239310213</v>
      </c>
      <c r="L113" s="4">
        <f t="shared" si="84"/>
        <v>12822.845584010276</v>
      </c>
      <c r="M113" s="4">
        <f t="shared" si="85"/>
        <v>3386.8588517374164</v>
      </c>
      <c r="N113" s="11">
        <f t="shared" si="86"/>
        <v>1.189619960340238E-2</v>
      </c>
      <c r="O113" s="11">
        <f t="shared" si="87"/>
        <v>1.6149333678954214E-2</v>
      </c>
      <c r="P113" s="11">
        <f t="shared" si="88"/>
        <v>1.4830194009934239E-2</v>
      </c>
      <c r="Q113" s="4">
        <f t="shared" si="89"/>
        <v>9118.1497477971134</v>
      </c>
      <c r="R113" s="4">
        <f t="shared" si="90"/>
        <v>11235.773853411712</v>
      </c>
      <c r="S113" s="4">
        <f t="shared" si="91"/>
        <v>5473.652896471347</v>
      </c>
      <c r="T113" s="4">
        <f t="shared" si="92"/>
        <v>76.03670668070805</v>
      </c>
      <c r="U113" s="4">
        <f t="shared" si="93"/>
        <v>298.05975569482899</v>
      </c>
      <c r="V113" s="4">
        <f t="shared" si="94"/>
        <v>376.1202662710794</v>
      </c>
      <c r="W113" s="11">
        <f t="shared" si="95"/>
        <v>-1.0734613539272964E-2</v>
      </c>
      <c r="X113" s="11">
        <f t="shared" si="96"/>
        <v>-1.217998157191269E-2</v>
      </c>
      <c r="Y113" s="11">
        <f t="shared" si="97"/>
        <v>-9.7425357312937999E-3</v>
      </c>
      <c r="Z113" s="4">
        <f t="shared" si="119"/>
        <v>16726.875324895678</v>
      </c>
      <c r="AA113" s="4">
        <f t="shared" si="120"/>
        <v>32721.105233110273</v>
      </c>
      <c r="AB113" s="4">
        <f t="shared" si="121"/>
        <v>22265.719563732495</v>
      </c>
      <c r="AC113" s="12">
        <f t="shared" si="101"/>
        <v>1.8367613492234443</v>
      </c>
      <c r="AD113" s="12">
        <f t="shared" si="102"/>
        <v>2.9244833512186239</v>
      </c>
      <c r="AE113" s="12">
        <f t="shared" si="103"/>
        <v>4.0915358873842713</v>
      </c>
      <c r="AF113" s="11">
        <f t="shared" si="104"/>
        <v>-4.0504037456468023E-3</v>
      </c>
      <c r="AG113" s="11">
        <f t="shared" si="105"/>
        <v>2.9673830763510267E-4</v>
      </c>
      <c r="AH113" s="11">
        <f t="shared" si="106"/>
        <v>9.7937136394747881E-3</v>
      </c>
      <c r="AI113" s="1">
        <f t="shared" si="64"/>
        <v>209844.53573249344</v>
      </c>
      <c r="AJ113" s="1">
        <f t="shared" si="65"/>
        <v>63372.299911932649</v>
      </c>
      <c r="AK113" s="1">
        <f t="shared" si="66"/>
        <v>24629.509367443316</v>
      </c>
      <c r="AL113" s="10">
        <f t="shared" si="107"/>
        <v>36.903408021012922</v>
      </c>
      <c r="AM113" s="10">
        <f t="shared" si="108"/>
        <v>7.1385501657918295</v>
      </c>
      <c r="AN113" s="10">
        <f t="shared" si="109"/>
        <v>2.4860268754735442</v>
      </c>
      <c r="AO113" s="7">
        <f t="shared" si="110"/>
        <v>1.1628357139065064E-2</v>
      </c>
      <c r="AP113" s="7">
        <f t="shared" si="111"/>
        <v>1.4648663056339993E-2</v>
      </c>
      <c r="AQ113" s="7">
        <f t="shared" si="112"/>
        <v>1.3288185676701836E-2</v>
      </c>
      <c r="AR113" s="1">
        <f t="shared" si="124"/>
        <v>119917.73639126535</v>
      </c>
      <c r="AS113" s="1">
        <f t="shared" si="122"/>
        <v>37696.380134309555</v>
      </c>
      <c r="AT113" s="1">
        <f t="shared" si="123"/>
        <v>14552.932631729944</v>
      </c>
      <c r="AU113" s="1">
        <f t="shared" si="70"/>
        <v>23983.547278253071</v>
      </c>
      <c r="AV113" s="1">
        <f t="shared" si="71"/>
        <v>7539.2760268619113</v>
      </c>
      <c r="AW113" s="1">
        <f t="shared" si="72"/>
        <v>2910.5865263459891</v>
      </c>
      <c r="AX113">
        <v>0</v>
      </c>
      <c r="AY113">
        <v>0</v>
      </c>
      <c r="AZ113">
        <v>0</v>
      </c>
      <c r="BA113">
        <f t="shared" si="125"/>
        <v>0</v>
      </c>
      <c r="BB113">
        <f t="shared" si="131"/>
        <v>0</v>
      </c>
      <c r="BC113">
        <f t="shared" si="126"/>
        <v>0</v>
      </c>
      <c r="BD113">
        <f t="shared" si="127"/>
        <v>0</v>
      </c>
      <c r="BE113">
        <f t="shared" si="128"/>
        <v>0</v>
      </c>
      <c r="BF113">
        <f t="shared" si="129"/>
        <v>0</v>
      </c>
      <c r="BG113">
        <f t="shared" si="130"/>
        <v>0</v>
      </c>
      <c r="BH113">
        <f t="shared" si="132"/>
        <v>0</v>
      </c>
      <c r="BI113">
        <f t="shared" si="133"/>
        <v>0</v>
      </c>
      <c r="BJ113">
        <f t="shared" si="134"/>
        <v>0</v>
      </c>
      <c r="BK113" s="7">
        <f t="shared" si="135"/>
        <v>4.275507140740184E-2</v>
      </c>
      <c r="BL113" s="13"/>
      <c r="BM113" s="13"/>
      <c r="BN113" s="8">
        <f>BN$3*temperature!$I223+BN$4*temperature!$I223^2+BN$5*temperature!$I223^6</f>
        <v>-1.246253054461917</v>
      </c>
      <c r="BO113" s="8">
        <f>BO$3*temperature!$I223+BO$4*temperature!$I223^2+BO$5*temperature!$I223^6</f>
        <v>-3.0271816842411141</v>
      </c>
      <c r="BP113" s="8">
        <f>BP$3*temperature!$I223+BP$4*temperature!$I223^2+BP$5*temperature!$I223^6</f>
        <v>-4.1140496803568434</v>
      </c>
      <c r="BQ113" s="8">
        <f>BQ$3*temperature!$M223+BQ$4*temperature!$M223^2+BQ$5*temperature!$M223^6</f>
        <v>0</v>
      </c>
      <c r="BR113" s="8">
        <f>BR$3*temperature!$M223+BR$4*temperature!$M223^2+BR$5*temperature!$M223^6</f>
        <v>0</v>
      </c>
      <c r="BS113" s="8">
        <f>BS$3*temperature!$M223+BS$4*temperature!$M223^2+BS$5*temperature!$M223^6</f>
        <v>0</v>
      </c>
      <c r="BT113" s="14"/>
      <c r="BU113" s="14"/>
      <c r="BV113" s="14"/>
      <c r="BW113" s="14"/>
      <c r="BX113" s="14"/>
      <c r="BY113" s="14"/>
    </row>
    <row r="114" spans="1:77" x14ac:dyDescent="0.3">
      <c r="A114">
        <f t="shared" si="73"/>
        <v>2068</v>
      </c>
      <c r="B114" s="4">
        <f t="shared" si="74"/>
        <v>1160.7719624121537</v>
      </c>
      <c r="C114" s="4">
        <f t="shared" si="75"/>
        <v>2940.9972289487187</v>
      </c>
      <c r="D114" s="4">
        <f t="shared" si="76"/>
        <v>4300.5058154910248</v>
      </c>
      <c r="E114" s="11">
        <f t="shared" si="77"/>
        <v>2.0969934736069336E-4</v>
      </c>
      <c r="F114" s="11">
        <f t="shared" si="78"/>
        <v>4.1312177579109647E-4</v>
      </c>
      <c r="G114" s="11">
        <f t="shared" si="79"/>
        <v>8.4337340965257295E-4</v>
      </c>
      <c r="H114" s="4">
        <f t="shared" si="80"/>
        <v>121339.1050646653</v>
      </c>
      <c r="I114" s="4">
        <f t="shared" si="81"/>
        <v>38310.755107585384</v>
      </c>
      <c r="J114" s="4">
        <f t="shared" si="82"/>
        <v>14777.741588454093</v>
      </c>
      <c r="K114" s="4">
        <f t="shared" si="83"/>
        <v>104533.11157905242</v>
      </c>
      <c r="L114" s="4">
        <f t="shared" si="84"/>
        <v>13026.450596582115</v>
      </c>
      <c r="M114" s="4">
        <f t="shared" si="85"/>
        <v>3436.2798755491963</v>
      </c>
      <c r="N114" s="11">
        <f t="shared" si="86"/>
        <v>1.1640724040427264E-2</v>
      </c>
      <c r="O114" s="11">
        <f t="shared" si="87"/>
        <v>1.5878301835415387E-2</v>
      </c>
      <c r="P114" s="11">
        <f t="shared" si="88"/>
        <v>1.4591993931612368E-2</v>
      </c>
      <c r="Q114" s="4">
        <f t="shared" si="89"/>
        <v>9127.1859708021257</v>
      </c>
      <c r="R114" s="4">
        <f t="shared" si="90"/>
        <v>11279.812385610074</v>
      </c>
      <c r="S114" s="4">
        <f t="shared" si="91"/>
        <v>5504.0570601072877</v>
      </c>
      <c r="T114" s="4">
        <f t="shared" si="92"/>
        <v>75.220482019691602</v>
      </c>
      <c r="U114" s="4">
        <f t="shared" si="93"/>
        <v>294.42939336313719</v>
      </c>
      <c r="V114" s="4">
        <f t="shared" si="94"/>
        <v>372.45590113766968</v>
      </c>
      <c r="W114" s="11">
        <f t="shared" si="95"/>
        <v>-1.0734613539272964E-2</v>
      </c>
      <c r="X114" s="11">
        <f t="shared" si="96"/>
        <v>-1.217998157191269E-2</v>
      </c>
      <c r="Y114" s="11">
        <f t="shared" si="97"/>
        <v>-9.7425357312937999E-3</v>
      </c>
      <c r="Z114" s="4">
        <f t="shared" si="119"/>
        <v>16680.029417923233</v>
      </c>
      <c r="AA114" s="4">
        <f t="shared" si="120"/>
        <v>32868.584047025201</v>
      </c>
      <c r="AB114" s="4">
        <f t="shared" si="121"/>
        <v>22614.983817042274</v>
      </c>
      <c r="AC114" s="12">
        <f t="shared" si="101"/>
        <v>1.8293217241746904</v>
      </c>
      <c r="AD114" s="12">
        <f t="shared" si="102"/>
        <v>2.9253511574589717</v>
      </c>
      <c r="AE114" s="12">
        <f t="shared" si="103"/>
        <v>4.1316072182109469</v>
      </c>
      <c r="AF114" s="11">
        <f t="shared" si="104"/>
        <v>-4.0504037456468023E-3</v>
      </c>
      <c r="AG114" s="11">
        <f t="shared" si="105"/>
        <v>2.9673830763510267E-4</v>
      </c>
      <c r="AH114" s="11">
        <f t="shared" si="106"/>
        <v>9.7937136394747881E-3</v>
      </c>
      <c r="AI114" s="1">
        <f t="shared" si="64"/>
        <v>212843.62943749718</v>
      </c>
      <c r="AJ114" s="1">
        <f t="shared" si="65"/>
        <v>64574.345947601294</v>
      </c>
      <c r="AK114" s="1">
        <f t="shared" si="66"/>
        <v>25077.144957044973</v>
      </c>
      <c r="AL114" s="10">
        <f t="shared" si="107"/>
        <v>37.328242769048728</v>
      </c>
      <c r="AM114" s="10">
        <f t="shared" si="108"/>
        <v>7.2420746797203996</v>
      </c>
      <c r="AN114" s="10">
        <f t="shared" si="109"/>
        <v>2.5187313143249219</v>
      </c>
      <c r="AO114" s="7">
        <f t="shared" si="110"/>
        <v>1.1512073567674414E-2</v>
      </c>
      <c r="AP114" s="7">
        <f t="shared" si="111"/>
        <v>1.4502176425776593E-2</v>
      </c>
      <c r="AQ114" s="7">
        <f t="shared" si="112"/>
        <v>1.3155303819934818E-2</v>
      </c>
      <c r="AR114" s="1">
        <f t="shared" si="124"/>
        <v>121339.1050646653</v>
      </c>
      <c r="AS114" s="1">
        <f t="shared" si="122"/>
        <v>38310.755107585384</v>
      </c>
      <c r="AT114" s="1">
        <f t="shared" si="123"/>
        <v>14777.741588454093</v>
      </c>
      <c r="AU114" s="1">
        <f t="shared" si="70"/>
        <v>24267.821012933062</v>
      </c>
      <c r="AV114" s="1">
        <f t="shared" si="71"/>
        <v>7662.1510215170774</v>
      </c>
      <c r="AW114" s="1">
        <f t="shared" si="72"/>
        <v>2955.5483176908187</v>
      </c>
      <c r="AX114">
        <v>0</v>
      </c>
      <c r="AY114">
        <v>0</v>
      </c>
      <c r="AZ114">
        <v>0</v>
      </c>
      <c r="BA114">
        <f t="shared" si="125"/>
        <v>0</v>
      </c>
      <c r="BB114">
        <f t="shared" si="131"/>
        <v>0</v>
      </c>
      <c r="BC114">
        <f t="shared" si="126"/>
        <v>0</v>
      </c>
      <c r="BD114">
        <f t="shared" si="127"/>
        <v>0</v>
      </c>
      <c r="BE114">
        <f t="shared" si="128"/>
        <v>0</v>
      </c>
      <c r="BF114">
        <f t="shared" si="129"/>
        <v>0</v>
      </c>
      <c r="BG114">
        <f t="shared" si="130"/>
        <v>0</v>
      </c>
      <c r="BH114">
        <f t="shared" si="132"/>
        <v>0</v>
      </c>
      <c r="BI114">
        <f t="shared" si="133"/>
        <v>0</v>
      </c>
      <c r="BJ114">
        <f t="shared" si="134"/>
        <v>0</v>
      </c>
      <c r="BK114" s="7">
        <f t="shared" si="135"/>
        <v>4.2517250944479085E-2</v>
      </c>
      <c r="BL114" s="13"/>
      <c r="BM114" s="13"/>
      <c r="BN114" s="8">
        <f>BN$3*temperature!$I224+BN$4*temperature!$I224^2+BN$5*temperature!$I224^6</f>
        <v>-1.5179184951287645</v>
      </c>
      <c r="BO114" s="8">
        <f>BO$3*temperature!$I224+BO$4*temperature!$I224^2+BO$5*temperature!$I224^6</f>
        <v>-3.2581888630212692</v>
      </c>
      <c r="BP114" s="8">
        <f>BP$3*temperature!$I224+BP$4*temperature!$I224^2+BP$5*temperature!$I224^6</f>
        <v>-4.3119449595631982</v>
      </c>
      <c r="BQ114" s="8">
        <f>BQ$3*temperature!$M224+BQ$4*temperature!$M224^2+BQ$5*temperature!$M224^6</f>
        <v>0</v>
      </c>
      <c r="BR114" s="8">
        <f>BR$3*temperature!$M224+BR$4*temperature!$M224^2+BR$5*temperature!$M224^6</f>
        <v>0</v>
      </c>
      <c r="BS114" s="8">
        <f>BS$3*temperature!$M224+BS$4*temperature!$M224^2+BS$5*temperature!$M224^6</f>
        <v>0</v>
      </c>
      <c r="BT114" s="14"/>
      <c r="BU114" s="14"/>
      <c r="BV114" s="14"/>
      <c r="BW114" s="14"/>
      <c r="BX114" s="14"/>
      <c r="BY114" s="14"/>
    </row>
    <row r="115" spans="1:77" x14ac:dyDescent="0.3">
      <c r="A115">
        <f t="shared" si="73"/>
        <v>2069</v>
      </c>
      <c r="B115" s="4">
        <f t="shared" si="74"/>
        <v>1161.0032048789585</v>
      </c>
      <c r="C115" s="4">
        <f t="shared" si="75"/>
        <v>2942.1514694466478</v>
      </c>
      <c r="D115" s="4">
        <f t="shared" si="76"/>
        <v>4303.951401131224</v>
      </c>
      <c r="E115" s="11">
        <f t="shared" si="77"/>
        <v>1.992143799926587E-4</v>
      </c>
      <c r="F115" s="11">
        <f t="shared" si="78"/>
        <v>3.9246568700154164E-4</v>
      </c>
      <c r="G115" s="11">
        <f t="shared" si="79"/>
        <v>8.0120473916994424E-4</v>
      </c>
      <c r="H115" s="4">
        <f t="shared" si="80"/>
        <v>122745.14715793567</v>
      </c>
      <c r="I115" s="4">
        <f t="shared" si="81"/>
        <v>38924.018222402992</v>
      </c>
      <c r="J115" s="4">
        <f t="shared" si="82"/>
        <v>15001.89638114128</v>
      </c>
      <c r="K115" s="4">
        <f t="shared" si="83"/>
        <v>105723.34911920642</v>
      </c>
      <c r="L115" s="4">
        <f t="shared" si="84"/>
        <v>13229.780528506821</v>
      </c>
      <c r="M115" s="4">
        <f t="shared" si="85"/>
        <v>3485.6100784963032</v>
      </c>
      <c r="N115" s="11">
        <f t="shared" si="86"/>
        <v>1.1386225112546278E-2</v>
      </c>
      <c r="O115" s="11">
        <f t="shared" si="87"/>
        <v>1.560900495627382E-2</v>
      </c>
      <c r="P115" s="11">
        <f t="shared" si="88"/>
        <v>1.4355699981865699E-2</v>
      </c>
      <c r="Q115" s="4">
        <f t="shared" si="89"/>
        <v>9133.8369940080793</v>
      </c>
      <c r="R115" s="4">
        <f t="shared" si="90"/>
        <v>11320.787915287823</v>
      </c>
      <c r="S115" s="4">
        <f t="shared" si="91"/>
        <v>5533.1079802027143</v>
      </c>
      <c r="T115" s="4">
        <f t="shared" si="92"/>
        <v>74.41301921497238</v>
      </c>
      <c r="U115" s="4">
        <f t="shared" si="93"/>
        <v>290.84324877774475</v>
      </c>
      <c r="V115" s="4">
        <f t="shared" si="94"/>
        <v>368.82723621250472</v>
      </c>
      <c r="W115" s="11">
        <f t="shared" si="95"/>
        <v>-1.0734613539272964E-2</v>
      </c>
      <c r="X115" s="11">
        <f t="shared" si="96"/>
        <v>-1.217998157191269E-2</v>
      </c>
      <c r="Y115" s="11">
        <f t="shared" si="97"/>
        <v>-9.7425357312937999E-3</v>
      </c>
      <c r="Z115" s="4">
        <f t="shared" si="119"/>
        <v>16628.931769520812</v>
      </c>
      <c r="AA115" s="4">
        <f t="shared" si="120"/>
        <v>33007.203814422428</v>
      </c>
      <c r="AB115" s="4">
        <f t="shared" si="121"/>
        <v>22963.316821776265</v>
      </c>
      <c r="AC115" s="12">
        <f t="shared" si="101"/>
        <v>1.8219122326111001</v>
      </c>
      <c r="AD115" s="12">
        <f t="shared" si="102"/>
        <v>2.9262192212106743</v>
      </c>
      <c r="AE115" s="12">
        <f t="shared" si="103"/>
        <v>4.1720709961768918</v>
      </c>
      <c r="AF115" s="11">
        <f t="shared" si="104"/>
        <v>-4.0504037456468023E-3</v>
      </c>
      <c r="AG115" s="11">
        <f t="shared" si="105"/>
        <v>2.9673830763510267E-4</v>
      </c>
      <c r="AH115" s="11">
        <f t="shared" si="106"/>
        <v>9.7937136394747881E-3</v>
      </c>
      <c r="AI115" s="1">
        <f t="shared" si="64"/>
        <v>215827.08750668055</v>
      </c>
      <c r="AJ115" s="1">
        <f t="shared" si="65"/>
        <v>65779.06237435824</v>
      </c>
      <c r="AK115" s="1">
        <f t="shared" si="66"/>
        <v>25524.978779031295</v>
      </c>
      <c r="AL115" s="10">
        <f t="shared" si="107"/>
        <v>37.753670991188933</v>
      </c>
      <c r="AM115" s="10">
        <f t="shared" si="108"/>
        <v>7.3460502659674152</v>
      </c>
      <c r="AN115" s="10">
        <f t="shared" si="109"/>
        <v>2.5515346432488428</v>
      </c>
      <c r="AO115" s="7">
        <f t="shared" si="110"/>
        <v>1.1396952831997669E-2</v>
      </c>
      <c r="AP115" s="7">
        <f t="shared" si="111"/>
        <v>1.4357154661518826E-2</v>
      </c>
      <c r="AQ115" s="7">
        <f t="shared" si="112"/>
        <v>1.302375078173547E-2</v>
      </c>
      <c r="AR115" s="1">
        <f t="shared" si="124"/>
        <v>122745.14715793567</v>
      </c>
      <c r="AS115" s="1">
        <f t="shared" si="122"/>
        <v>38924.018222402992</v>
      </c>
      <c r="AT115" s="1">
        <f t="shared" si="123"/>
        <v>15001.89638114128</v>
      </c>
      <c r="AU115" s="1">
        <f t="shared" si="70"/>
        <v>24549.029431587136</v>
      </c>
      <c r="AV115" s="1">
        <f t="shared" si="71"/>
        <v>7784.8036444805985</v>
      </c>
      <c r="AW115" s="1">
        <f t="shared" si="72"/>
        <v>3000.379276228256</v>
      </c>
      <c r="AX115">
        <v>0</v>
      </c>
      <c r="AY115">
        <v>0</v>
      </c>
      <c r="AZ115">
        <v>0</v>
      </c>
      <c r="BA115">
        <f t="shared" si="125"/>
        <v>0</v>
      </c>
      <c r="BB115">
        <f t="shared" si="131"/>
        <v>0</v>
      </c>
      <c r="BC115">
        <f t="shared" si="126"/>
        <v>0</v>
      </c>
      <c r="BD115">
        <f t="shared" si="127"/>
        <v>0</v>
      </c>
      <c r="BE115">
        <f t="shared" si="128"/>
        <v>0</v>
      </c>
      <c r="BF115">
        <f t="shared" si="129"/>
        <v>0</v>
      </c>
      <c r="BG115">
        <f t="shared" si="130"/>
        <v>0</v>
      </c>
      <c r="BH115">
        <f t="shared" si="132"/>
        <v>0</v>
      </c>
      <c r="BI115">
        <f t="shared" si="133"/>
        <v>0</v>
      </c>
      <c r="BJ115">
        <f t="shared" si="134"/>
        <v>0</v>
      </c>
      <c r="BK115" s="7">
        <f t="shared" si="135"/>
        <v>4.2279808513825817E-2</v>
      </c>
      <c r="BL115" s="13"/>
      <c r="BM115" s="13"/>
      <c r="BN115" s="8">
        <f>BN$3*temperature!$I225+BN$4*temperature!$I225^2+BN$5*temperature!$I225^6</f>
        <v>-1.7972902840417433</v>
      </c>
      <c r="BO115" s="8">
        <f>BO$3*temperature!$I225+BO$4*temperature!$I225^2+BO$5*temperature!$I225^6</f>
        <v>-3.4949431830539996</v>
      </c>
      <c r="BP115" s="8">
        <f>BP$3*temperature!$I225+BP$4*temperature!$I225^2+BP$5*temperature!$I225^6</f>
        <v>-4.5141407028354505</v>
      </c>
      <c r="BQ115" s="8">
        <f>BQ$3*temperature!$M225+BQ$4*temperature!$M225^2+BQ$5*temperature!$M225^6</f>
        <v>0</v>
      </c>
      <c r="BR115" s="8">
        <f>BR$3*temperature!$M225+BR$4*temperature!$M225^2+BR$5*temperature!$M225^6</f>
        <v>0</v>
      </c>
      <c r="BS115" s="8">
        <f>BS$3*temperature!$M225+BS$4*temperature!$M225^2+BS$5*temperature!$M225^6</f>
        <v>0</v>
      </c>
      <c r="BT115" s="14"/>
      <c r="BU115" s="14"/>
      <c r="BV115" s="14"/>
      <c r="BW115" s="14"/>
      <c r="BX115" s="14"/>
      <c r="BY115" s="14"/>
    </row>
    <row r="116" spans="1:77" x14ac:dyDescent="0.3">
      <c r="A116">
        <f t="shared" si="73"/>
        <v>2070</v>
      </c>
      <c r="B116" s="4">
        <f t="shared" si="74"/>
        <v>1161.2229289859065</v>
      </c>
      <c r="C116" s="4">
        <f t="shared" si="75"/>
        <v>2943.2484282694809</v>
      </c>
      <c r="D116" s="4">
        <f t="shared" si="76"/>
        <v>4307.2273300779807</v>
      </c>
      <c r="E116" s="11">
        <f t="shared" si="77"/>
        <v>1.8925366099302576E-4</v>
      </c>
      <c r="F116" s="11">
        <f t="shared" si="78"/>
        <v>3.7284240265146454E-4</v>
      </c>
      <c r="G116" s="11">
        <f t="shared" si="79"/>
        <v>7.6114450221144696E-4</v>
      </c>
      <c r="H116" s="4">
        <f t="shared" si="80"/>
        <v>124135.12518954961</v>
      </c>
      <c r="I116" s="4">
        <f t="shared" si="81"/>
        <v>39535.904827965351</v>
      </c>
      <c r="J116" s="4">
        <f t="shared" si="82"/>
        <v>15225.322850073866</v>
      </c>
      <c r="K116" s="4">
        <f t="shared" si="83"/>
        <v>106900.33936718469</v>
      </c>
      <c r="L116" s="4">
        <f t="shared" si="84"/>
        <v>13432.744734772856</v>
      </c>
      <c r="M116" s="4">
        <f t="shared" si="85"/>
        <v>3534.8315014053869</v>
      </c>
      <c r="N116" s="11">
        <f t="shared" si="86"/>
        <v>1.1132737070703058E-2</v>
      </c>
      <c r="O116" s="11">
        <f t="shared" si="87"/>
        <v>1.5341464344680533E-2</v>
      </c>
      <c r="P116" s="11">
        <f t="shared" si="88"/>
        <v>1.4121322179076801E-2</v>
      </c>
      <c r="Q116" s="4">
        <f t="shared" si="89"/>
        <v>9138.1109382148497</v>
      </c>
      <c r="R116" s="4">
        <f t="shared" si="90"/>
        <v>11358.69642821012</v>
      </c>
      <c r="S116" s="4">
        <f t="shared" si="91"/>
        <v>5560.8044039038223</v>
      </c>
      <c r="T116" s="4">
        <f t="shared" si="92"/>
        <v>73.614224211409152</v>
      </c>
      <c r="U116" s="4">
        <f t="shared" si="93"/>
        <v>287.30078336731663</v>
      </c>
      <c r="V116" s="4">
        <f t="shared" si="94"/>
        <v>365.23392368503005</v>
      </c>
      <c r="W116" s="11">
        <f t="shared" si="95"/>
        <v>-1.0734613539272964E-2</v>
      </c>
      <c r="X116" s="11">
        <f t="shared" si="96"/>
        <v>-1.217998157191269E-2</v>
      </c>
      <c r="Y116" s="11">
        <f t="shared" si="97"/>
        <v>-9.7425357312937999E-3</v>
      </c>
      <c r="Z116" s="4">
        <f t="shared" si="119"/>
        <v>16573.646381440147</v>
      </c>
      <c r="AA116" s="4">
        <f t="shared" si="120"/>
        <v>33136.937278691221</v>
      </c>
      <c r="AB116" s="4">
        <f t="shared" si="121"/>
        <v>23310.602494672232</v>
      </c>
      <c r="AC116" s="12">
        <f t="shared" si="101"/>
        <v>1.8145327524798924</v>
      </c>
      <c r="AD116" s="12">
        <f t="shared" si="102"/>
        <v>2.9270875425501459</v>
      </c>
      <c r="AE116" s="12">
        <f t="shared" si="103"/>
        <v>4.2129310647970062</v>
      </c>
      <c r="AF116" s="11">
        <f t="shared" si="104"/>
        <v>-4.0504037456468023E-3</v>
      </c>
      <c r="AG116" s="11">
        <f t="shared" si="105"/>
        <v>2.9673830763510267E-4</v>
      </c>
      <c r="AH116" s="11">
        <f t="shared" si="106"/>
        <v>9.7937136394747881E-3</v>
      </c>
      <c r="AI116" s="1">
        <f t="shared" si="64"/>
        <v>218793.40818759965</v>
      </c>
      <c r="AJ116" s="1">
        <f t="shared" si="65"/>
        <v>66985.959781403013</v>
      </c>
      <c r="AK116" s="1">
        <f t="shared" si="66"/>
        <v>25972.860177356422</v>
      </c>
      <c r="AL116" s="10">
        <f t="shared" si="107"/>
        <v>38.179645030635058</v>
      </c>
      <c r="AM116" s="10">
        <f t="shared" si="108"/>
        <v>7.4504639619890041</v>
      </c>
      <c r="AN116" s="10">
        <f t="shared" si="109"/>
        <v>2.5844328890404338</v>
      </c>
      <c r="AO116" s="7">
        <f t="shared" si="110"/>
        <v>1.1282983303677692E-2</v>
      </c>
      <c r="AP116" s="7">
        <f t="shared" si="111"/>
        <v>1.4213583114903637E-2</v>
      </c>
      <c r="AQ116" s="7">
        <f t="shared" si="112"/>
        <v>1.2893513273918116E-2</v>
      </c>
      <c r="AR116" s="1">
        <f t="shared" si="124"/>
        <v>124135.12518954961</v>
      </c>
      <c r="AS116" s="1">
        <f t="shared" si="122"/>
        <v>39535.904827965351</v>
      </c>
      <c r="AT116" s="1">
        <f t="shared" si="123"/>
        <v>15225.322850073866</v>
      </c>
      <c r="AU116" s="1">
        <f t="shared" si="70"/>
        <v>24827.025037909923</v>
      </c>
      <c r="AV116" s="1">
        <f t="shared" si="71"/>
        <v>7907.1809655930701</v>
      </c>
      <c r="AW116" s="1">
        <f t="shared" si="72"/>
        <v>3045.0645700147734</v>
      </c>
      <c r="AX116">
        <v>0</v>
      </c>
      <c r="AY116">
        <v>0</v>
      </c>
      <c r="AZ116">
        <v>0</v>
      </c>
      <c r="BA116">
        <f t="shared" si="125"/>
        <v>0</v>
      </c>
      <c r="BB116">
        <f t="shared" si="131"/>
        <v>0</v>
      </c>
      <c r="BC116">
        <f t="shared" si="126"/>
        <v>0</v>
      </c>
      <c r="BD116">
        <f t="shared" si="127"/>
        <v>0</v>
      </c>
      <c r="BE116">
        <f t="shared" si="128"/>
        <v>0</v>
      </c>
      <c r="BF116">
        <f t="shared" si="129"/>
        <v>0</v>
      </c>
      <c r="BG116">
        <f t="shared" si="130"/>
        <v>0</v>
      </c>
      <c r="BH116">
        <f t="shared" si="132"/>
        <v>0</v>
      </c>
      <c r="BI116">
        <f t="shared" si="133"/>
        <v>0</v>
      </c>
      <c r="BJ116">
        <f t="shared" si="134"/>
        <v>0</v>
      </c>
      <c r="BK116" s="7">
        <f t="shared" si="135"/>
        <v>4.2042817940629112E-2</v>
      </c>
      <c r="BL116" s="13"/>
      <c r="BM116" s="13"/>
      <c r="BN116" s="8">
        <f>BN$3*temperature!$I226+BN$4*temperature!$I226^2+BN$5*temperature!$I226^6</f>
        <v>-2.084333340236153</v>
      </c>
      <c r="BO116" s="8">
        <f>BO$3*temperature!$I226+BO$4*temperature!$I226^2+BO$5*temperature!$I226^6</f>
        <v>-3.7374110025784137</v>
      </c>
      <c r="BP116" s="8">
        <f>BP$3*temperature!$I226+BP$4*temperature!$I226^2+BP$5*temperature!$I226^6</f>
        <v>-4.7206051446485526</v>
      </c>
      <c r="BQ116" s="8">
        <f>BQ$3*temperature!$M226+BQ$4*temperature!$M226^2+BQ$5*temperature!$M226^6</f>
        <v>0</v>
      </c>
      <c r="BR116" s="8">
        <f>BR$3*temperature!$M226+BR$4*temperature!$M226^2+BR$5*temperature!$M226^6</f>
        <v>0</v>
      </c>
      <c r="BS116" s="8">
        <f>BS$3*temperature!$M226+BS$4*temperature!$M226^2+BS$5*temperature!$M226^6</f>
        <v>0</v>
      </c>
      <c r="BT116" s="14"/>
      <c r="BU116" s="14"/>
      <c r="BV116" s="14"/>
      <c r="BW116" s="14"/>
      <c r="BX116" s="14"/>
      <c r="BY116" s="14"/>
    </row>
    <row r="117" spans="1:77" x14ac:dyDescent="0.3">
      <c r="A117">
        <f t="shared" si="73"/>
        <v>2071</v>
      </c>
      <c r="B117" s="4">
        <f t="shared" si="74"/>
        <v>1161.4317063919191</v>
      </c>
      <c r="C117" s="4">
        <f t="shared" si="75"/>
        <v>2944.2909276942974</v>
      </c>
      <c r="D117" s="4">
        <f t="shared" si="76"/>
        <v>4310.3418313599414</v>
      </c>
      <c r="E117" s="11">
        <f t="shared" si="77"/>
        <v>1.7979097794337446E-4</v>
      </c>
      <c r="F117" s="11">
        <f t="shared" si="78"/>
        <v>3.542002825188913E-4</v>
      </c>
      <c r="G117" s="11">
        <f t="shared" si="79"/>
        <v>7.2308727710087455E-4</v>
      </c>
      <c r="H117" s="4">
        <f t="shared" si="80"/>
        <v>125508.31308362119</v>
      </c>
      <c r="I117" s="4">
        <f t="shared" si="81"/>
        <v>40146.151067096667</v>
      </c>
      <c r="J117" s="4">
        <f t="shared" si="82"/>
        <v>15447.947532720156</v>
      </c>
      <c r="K117" s="4">
        <f t="shared" si="83"/>
        <v>108063.44651423616</v>
      </c>
      <c r="L117" s="4">
        <f t="shared" si="84"/>
        <v>13635.252783438593</v>
      </c>
      <c r="M117" s="4">
        <f t="shared" si="85"/>
        <v>3583.9263188660439</v>
      </c>
      <c r="N117" s="11">
        <f t="shared" si="86"/>
        <v>1.0880294243560851E-2</v>
      </c>
      <c r="O117" s="11">
        <f t="shared" si="87"/>
        <v>1.5075701404606567E-2</v>
      </c>
      <c r="P117" s="11">
        <f t="shared" si="88"/>
        <v>1.3888870640973217E-2</v>
      </c>
      <c r="Q117" s="4">
        <f t="shared" si="89"/>
        <v>9140.0178894546189</v>
      </c>
      <c r="R117" s="4">
        <f t="shared" si="90"/>
        <v>11393.536491783194</v>
      </c>
      <c r="S117" s="4">
        <f t="shared" si="91"/>
        <v>5587.1459882344943</v>
      </c>
      <c r="T117" s="4">
        <f t="shared" si="92"/>
        <v>72.824003963506286</v>
      </c>
      <c r="U117" s="4">
        <f t="shared" si="93"/>
        <v>283.8014651203066</v>
      </c>
      <c r="V117" s="4">
        <f t="shared" si="94"/>
        <v>361.67561913324801</v>
      </c>
      <c r="W117" s="11">
        <f t="shared" si="95"/>
        <v>-1.0734613539272964E-2</v>
      </c>
      <c r="X117" s="11">
        <f t="shared" si="96"/>
        <v>-1.217998157191269E-2</v>
      </c>
      <c r="Y117" s="11">
        <f t="shared" si="97"/>
        <v>-9.7425357312937999E-3</v>
      </c>
      <c r="Z117" s="4">
        <f t="shared" si="119"/>
        <v>16514.240222064491</v>
      </c>
      <c r="AA117" s="4">
        <f t="shared" si="120"/>
        <v>33257.764739849357</v>
      </c>
      <c r="AB117" s="4">
        <f t="shared" si="121"/>
        <v>23656.725745163858</v>
      </c>
      <c r="AC117" s="12">
        <f t="shared" si="101"/>
        <v>1.8071831622226491</v>
      </c>
      <c r="AD117" s="12">
        <f t="shared" si="102"/>
        <v>2.9279561215538221</v>
      </c>
      <c r="AE117" s="12">
        <f t="shared" si="103"/>
        <v>4.2541913052284759</v>
      </c>
      <c r="AF117" s="11">
        <f t="shared" si="104"/>
        <v>-4.0504037456468023E-3</v>
      </c>
      <c r="AG117" s="11">
        <f t="shared" si="105"/>
        <v>2.9673830763510267E-4</v>
      </c>
      <c r="AH117" s="11">
        <f t="shared" si="106"/>
        <v>9.7937136394747881E-3</v>
      </c>
      <c r="AI117" s="1">
        <f t="shared" si="64"/>
        <v>221741.09240674961</v>
      </c>
      <c r="AJ117" s="1">
        <f t="shared" si="65"/>
        <v>68194.544768855791</v>
      </c>
      <c r="AK117" s="1">
        <f t="shared" si="66"/>
        <v>26420.638729635553</v>
      </c>
      <c r="AL117" s="10">
        <f t="shared" si="107"/>
        <v>38.606117525081849</v>
      </c>
      <c r="AM117" s="10">
        <f t="shared" si="108"/>
        <v>7.5553027728696458</v>
      </c>
      <c r="AN117" s="10">
        <f t="shared" si="109"/>
        <v>2.617422084603223</v>
      </c>
      <c r="AO117" s="7">
        <f t="shared" si="110"/>
        <v>1.1170153470640916E-2</v>
      </c>
      <c r="AP117" s="7">
        <f t="shared" si="111"/>
        <v>1.40714472837546E-2</v>
      </c>
      <c r="AQ117" s="7">
        <f t="shared" si="112"/>
        <v>1.2764578141178935E-2</v>
      </c>
      <c r="AR117" s="1">
        <f t="shared" si="124"/>
        <v>125508.31308362119</v>
      </c>
      <c r="AS117" s="1">
        <f t="shared" si="122"/>
        <v>40146.151067096667</v>
      </c>
      <c r="AT117" s="1">
        <f t="shared" si="123"/>
        <v>15447.947532720156</v>
      </c>
      <c r="AU117" s="1">
        <f t="shared" si="70"/>
        <v>25101.662616724239</v>
      </c>
      <c r="AV117" s="1">
        <f t="shared" si="71"/>
        <v>8029.2302134193342</v>
      </c>
      <c r="AW117" s="1">
        <f t="shared" si="72"/>
        <v>3089.5895065440313</v>
      </c>
      <c r="AX117">
        <v>0</v>
      </c>
      <c r="AY117">
        <v>0</v>
      </c>
      <c r="AZ117">
        <v>0</v>
      </c>
      <c r="BA117">
        <f t="shared" si="125"/>
        <v>0</v>
      </c>
      <c r="BB117">
        <f t="shared" si="131"/>
        <v>0</v>
      </c>
      <c r="BC117">
        <f t="shared" si="126"/>
        <v>0</v>
      </c>
      <c r="BD117">
        <f t="shared" si="127"/>
        <v>0</v>
      </c>
      <c r="BE117">
        <f t="shared" si="128"/>
        <v>0</v>
      </c>
      <c r="BF117">
        <f t="shared" si="129"/>
        <v>0</v>
      </c>
      <c r="BG117">
        <f t="shared" si="130"/>
        <v>0</v>
      </c>
      <c r="BH117">
        <f t="shared" si="132"/>
        <v>0</v>
      </c>
      <c r="BI117">
        <f t="shared" si="133"/>
        <v>0</v>
      </c>
      <c r="BJ117">
        <f t="shared" si="134"/>
        <v>0</v>
      </c>
      <c r="BK117" s="7">
        <f t="shared" si="135"/>
        <v>4.1806350976591772E-2</v>
      </c>
      <c r="BL117" s="13"/>
      <c r="BM117" s="13"/>
      <c r="BN117" s="8">
        <f>BN$3*temperature!$I227+BN$4*temperature!$I227^2+BN$5*temperature!$I227^6</f>
        <v>-2.3790060919563061</v>
      </c>
      <c r="BO117" s="8">
        <f>BO$3*temperature!$I227+BO$4*temperature!$I227^2+BO$5*temperature!$I227^6</f>
        <v>-3.9855539682761378</v>
      </c>
      <c r="BP117" s="8">
        <f>BP$3*temperature!$I227+BP$4*temperature!$I227^2+BP$5*temperature!$I227^6</f>
        <v>-4.931303107667194</v>
      </c>
      <c r="BQ117" s="8">
        <f>BQ$3*temperature!$M227+BQ$4*temperature!$M227^2+BQ$5*temperature!$M227^6</f>
        <v>0</v>
      </c>
      <c r="BR117" s="8">
        <f>BR$3*temperature!$M227+BR$4*temperature!$M227^2+BR$5*temperature!$M227^6</f>
        <v>0</v>
      </c>
      <c r="BS117" s="8">
        <f>BS$3*temperature!$M227+BS$4*temperature!$M227^2+BS$5*temperature!$M227^6</f>
        <v>0</v>
      </c>
      <c r="BT117" s="14"/>
      <c r="BU117" s="14"/>
      <c r="BV117" s="14"/>
      <c r="BW117" s="14"/>
      <c r="BX117" s="14"/>
      <c r="BY117" s="14"/>
    </row>
    <row r="118" spans="1:77" x14ac:dyDescent="0.3">
      <c r="A118">
        <f t="shared" si="73"/>
        <v>2072</v>
      </c>
      <c r="B118" s="4">
        <f t="shared" si="74"/>
        <v>1161.6300805871103</v>
      </c>
      <c r="C118" s="4">
        <f t="shared" si="75"/>
        <v>2945.2816529387837</v>
      </c>
      <c r="D118" s="4">
        <f t="shared" si="76"/>
        <v>4313.3027470312427</v>
      </c>
      <c r="E118" s="11">
        <f t="shared" si="77"/>
        <v>1.7080142904620573E-4</v>
      </c>
      <c r="F118" s="11">
        <f t="shared" si="78"/>
        <v>3.364902683929467E-4</v>
      </c>
      <c r="G118" s="11">
        <f t="shared" si="79"/>
        <v>6.8693291324583075E-4</v>
      </c>
      <c r="H118" s="4">
        <f t="shared" si="80"/>
        <v>126863.99712768024</v>
      </c>
      <c r="I118" s="4">
        <f t="shared" si="81"/>
        <v>40754.494199188455</v>
      </c>
      <c r="J118" s="4">
        <f t="shared" si="82"/>
        <v>15669.697734676036</v>
      </c>
      <c r="K118" s="4">
        <f t="shared" si="83"/>
        <v>109212.04542461634</v>
      </c>
      <c r="L118" s="4">
        <f t="shared" si="84"/>
        <v>13837.214569453443</v>
      </c>
      <c r="M118" s="4">
        <f t="shared" si="85"/>
        <v>3632.8768587971631</v>
      </c>
      <c r="N118" s="11">
        <f t="shared" si="86"/>
        <v>1.0628930942239379E-2</v>
      </c>
      <c r="O118" s="11">
        <f t="shared" si="87"/>
        <v>1.4811737576303274E-2</v>
      </c>
      <c r="P118" s="11">
        <f t="shared" si="88"/>
        <v>1.3658355550849377E-2</v>
      </c>
      <c r="Q118" s="4">
        <f t="shared" si="89"/>
        <v>9139.5698807589288</v>
      </c>
      <c r="R118" s="4">
        <f t="shared" si="90"/>
        <v>11425.309241812276</v>
      </c>
      <c r="S118" s="4">
        <f t="shared" si="91"/>
        <v>5612.1332930346261</v>
      </c>
      <c r="T118" s="4">
        <f t="shared" si="92"/>
        <v>72.042266424575558</v>
      </c>
      <c r="U118" s="4">
        <f t="shared" si="93"/>
        <v>280.34476850505945</v>
      </c>
      <c r="V118" s="4">
        <f t="shared" si="94"/>
        <v>358.15198149070454</v>
      </c>
      <c r="W118" s="11">
        <f t="shared" si="95"/>
        <v>-1.0734613539272964E-2</v>
      </c>
      <c r="X118" s="11">
        <f t="shared" si="96"/>
        <v>-1.217998157191269E-2</v>
      </c>
      <c r="Y118" s="11">
        <f t="shared" si="97"/>
        <v>-9.7425357312937999E-3</v>
      </c>
      <c r="Z118" s="4">
        <f t="shared" si="119"/>
        <v>16450.783133241632</v>
      </c>
      <c r="AA118" s="4">
        <f t="shared" si="120"/>
        <v>33369.674040415499</v>
      </c>
      <c r="AB118" s="4">
        <f t="shared" si="121"/>
        <v>24001.572586284514</v>
      </c>
      <c r="AC118" s="12">
        <f t="shared" si="101"/>
        <v>1.7998633407733127</v>
      </c>
      <c r="AD118" s="12">
        <f t="shared" si="102"/>
        <v>2.9288249582981618</v>
      </c>
      <c r="AE118" s="12">
        <f t="shared" si="103"/>
        <v>4.2958556366394269</v>
      </c>
      <c r="AF118" s="11">
        <f t="shared" si="104"/>
        <v>-4.0504037456468023E-3</v>
      </c>
      <c r="AG118" s="11">
        <f t="shared" si="105"/>
        <v>2.9673830763510267E-4</v>
      </c>
      <c r="AH118" s="11">
        <f t="shared" si="106"/>
        <v>9.7937136394747881E-3</v>
      </c>
      <c r="AI118" s="1">
        <f t="shared" si="64"/>
        <v>224668.64578279888</v>
      </c>
      <c r="AJ118" s="1">
        <f t="shared" si="65"/>
        <v>69404.320505389551</v>
      </c>
      <c r="AK118" s="1">
        <f t="shared" si="66"/>
        <v>26868.16436321603</v>
      </c>
      <c r="AL118" s="10">
        <f t="shared" si="107"/>
        <v>39.033041420166008</v>
      </c>
      <c r="AM118" s="10">
        <f t="shared" si="108"/>
        <v>7.6605536771040734</v>
      </c>
      <c r="AN118" s="10">
        <f t="shared" si="109"/>
        <v>2.6504982704433142</v>
      </c>
      <c r="AO118" s="7">
        <f t="shared" si="110"/>
        <v>1.1058451935934506E-2</v>
      </c>
      <c r="AP118" s="7">
        <f t="shared" si="111"/>
        <v>1.3930732810917055E-2</v>
      </c>
      <c r="AQ118" s="7">
        <f t="shared" si="112"/>
        <v>1.2636932359767145E-2</v>
      </c>
      <c r="AR118" s="1">
        <f t="shared" si="124"/>
        <v>126863.99712768024</v>
      </c>
      <c r="AS118" s="1">
        <f t="shared" si="122"/>
        <v>40754.494199188455</v>
      </c>
      <c r="AT118" s="1">
        <f t="shared" si="123"/>
        <v>15669.697734676036</v>
      </c>
      <c r="AU118" s="1">
        <f t="shared" si="70"/>
        <v>25372.79942553605</v>
      </c>
      <c r="AV118" s="1">
        <f t="shared" si="71"/>
        <v>8150.8988398376914</v>
      </c>
      <c r="AW118" s="1">
        <f t="shared" si="72"/>
        <v>3133.9395469352075</v>
      </c>
      <c r="AX118">
        <v>0</v>
      </c>
      <c r="AY118">
        <v>0</v>
      </c>
      <c r="AZ118">
        <v>0</v>
      </c>
      <c r="BA118">
        <f t="shared" si="125"/>
        <v>0</v>
      </c>
      <c r="BB118">
        <f t="shared" si="131"/>
        <v>0</v>
      </c>
      <c r="BC118">
        <f t="shared" si="126"/>
        <v>0</v>
      </c>
      <c r="BD118">
        <f t="shared" si="127"/>
        <v>0</v>
      </c>
      <c r="BE118">
        <f t="shared" si="128"/>
        <v>0</v>
      </c>
      <c r="BF118">
        <f t="shared" si="129"/>
        <v>0</v>
      </c>
      <c r="BG118">
        <f t="shared" si="130"/>
        <v>0</v>
      </c>
      <c r="BH118">
        <f t="shared" si="132"/>
        <v>0</v>
      </c>
      <c r="BI118">
        <f t="shared" si="133"/>
        <v>0</v>
      </c>
      <c r="BJ118">
        <f t="shared" si="134"/>
        <v>0</v>
      </c>
      <c r="BK118" s="7">
        <f t="shared" si="135"/>
        <v>4.1570477322056182E-2</v>
      </c>
      <c r="BL118" s="13"/>
      <c r="BM118" s="13"/>
      <c r="BN118" s="8">
        <f>BN$3*temperature!$I228+BN$4*temperature!$I228^2+BN$5*temperature!$I228^6</f>
        <v>-2.6812606009700275</v>
      </c>
      <c r="BO118" s="8">
        <f>BO$3*temperature!$I228+BO$4*temperature!$I228^2+BO$5*temperature!$I228^6</f>
        <v>-4.2393291121529</v>
      </c>
      <c r="BP118" s="8">
        <f>BP$3*temperature!$I228+BP$4*temperature!$I228^2+BP$5*temperature!$I228^6</f>
        <v>-5.1461960789172192</v>
      </c>
      <c r="BQ118" s="8">
        <f>BQ$3*temperature!$M228+BQ$4*temperature!$M228^2+BQ$5*temperature!$M228^6</f>
        <v>0</v>
      </c>
      <c r="BR118" s="8">
        <f>BR$3*temperature!$M228+BR$4*temperature!$M228^2+BR$5*temperature!$M228^6</f>
        <v>0</v>
      </c>
      <c r="BS118" s="8">
        <f>BS$3*temperature!$M228+BS$4*temperature!$M228^2+BS$5*temperature!$M228^6</f>
        <v>0</v>
      </c>
      <c r="BT118" s="14"/>
      <c r="BU118" s="14"/>
      <c r="BV118" s="14"/>
      <c r="BW118" s="14"/>
      <c r="BX118" s="14"/>
      <c r="BY118" s="14"/>
    </row>
    <row r="119" spans="1:77" x14ac:dyDescent="0.3">
      <c r="A119">
        <f t="shared" si="73"/>
        <v>2073</v>
      </c>
      <c r="B119" s="4">
        <f t="shared" si="74"/>
        <v>1161.8185682610083</v>
      </c>
      <c r="C119" s="4">
        <f t="shared" si="75"/>
        <v>2946.2231586219796</v>
      </c>
      <c r="D119" s="4">
        <f t="shared" si="76"/>
        <v>4316.117549171885</v>
      </c>
      <c r="E119" s="11">
        <f t="shared" si="77"/>
        <v>1.6226135759389544E-4</v>
      </c>
      <c r="F119" s="11">
        <f t="shared" si="78"/>
        <v>3.1966575497329933E-4</v>
      </c>
      <c r="G119" s="11">
        <f t="shared" si="79"/>
        <v>6.5258626758353923E-4</v>
      </c>
      <c r="H119" s="4">
        <f t="shared" si="80"/>
        <v>128201.47690224707</v>
      </c>
      <c r="I119" s="4">
        <f t="shared" si="81"/>
        <v>41360.672920253026</v>
      </c>
      <c r="J119" s="4">
        <f t="shared" si="82"/>
        <v>15890.501599808171</v>
      </c>
      <c r="K119" s="4">
        <f t="shared" si="83"/>
        <v>110345.52244601927</v>
      </c>
      <c r="L119" s="4">
        <f t="shared" si="84"/>
        <v>14038.540427330841</v>
      </c>
      <c r="M119" s="4">
        <f t="shared" si="85"/>
        <v>3681.6656216550482</v>
      </c>
      <c r="N119" s="11">
        <f t="shared" si="86"/>
        <v>1.0378681371601139E-2</v>
      </c>
      <c r="O119" s="11">
        <f t="shared" si="87"/>
        <v>1.4549594274691602E-2</v>
      </c>
      <c r="P119" s="11">
        <f t="shared" si="88"/>
        <v>1.3429787123045767E-2</v>
      </c>
      <c r="Q119" s="4">
        <f t="shared" si="89"/>
        <v>9136.7808699459329</v>
      </c>
      <c r="R119" s="4">
        <f t="shared" si="90"/>
        <v>11454.018364730053</v>
      </c>
      <c r="S119" s="4">
        <f t="shared" si="91"/>
        <v>5635.7677729179941</v>
      </c>
      <c r="T119" s="4">
        <f t="shared" si="92"/>
        <v>71.268920536014406</v>
      </c>
      <c r="U119" s="4">
        <f t="shared" si="93"/>
        <v>276.93017439088567</v>
      </c>
      <c r="V119" s="4">
        <f t="shared" si="94"/>
        <v>354.6626730137977</v>
      </c>
      <c r="W119" s="11">
        <f t="shared" si="95"/>
        <v>-1.0734613539272964E-2</v>
      </c>
      <c r="X119" s="11">
        <f t="shared" si="96"/>
        <v>-1.217998157191269E-2</v>
      </c>
      <c r="Y119" s="11">
        <f t="shared" si="97"/>
        <v>-9.7425357312937999E-3</v>
      </c>
      <c r="Z119" s="4">
        <f t="shared" si="119"/>
        <v>16383.347731253201</v>
      </c>
      <c r="AA119" s="4">
        <f t="shared" si="120"/>
        <v>33472.660537819778</v>
      </c>
      <c r="AB119" s="4">
        <f t="shared" si="121"/>
        <v>24345.030244643</v>
      </c>
      <c r="AC119" s="12">
        <f t="shared" si="101"/>
        <v>1.792573167556192</v>
      </c>
      <c r="AD119" s="12">
        <f t="shared" si="102"/>
        <v>2.9296940528596465</v>
      </c>
      <c r="AE119" s="12">
        <f t="shared" si="103"/>
        <v>4.3379280165811975</v>
      </c>
      <c r="AF119" s="11">
        <f t="shared" si="104"/>
        <v>-4.0504037456468023E-3</v>
      </c>
      <c r="AG119" s="11">
        <f t="shared" si="105"/>
        <v>2.9673830763510267E-4</v>
      </c>
      <c r="AH119" s="11">
        <f t="shared" si="106"/>
        <v>9.7937136394747881E-3</v>
      </c>
      <c r="AI119" s="1">
        <f t="shared" si="64"/>
        <v>227574.58063005505</v>
      </c>
      <c r="AJ119" s="1">
        <f t="shared" si="65"/>
        <v>70614.787294688285</v>
      </c>
      <c r="AK119" s="1">
        <f t="shared" si="66"/>
        <v>27315.287473829638</v>
      </c>
      <c r="AL119" s="10">
        <f t="shared" si="107"/>
        <v>39.460369982499671</v>
      </c>
      <c r="AM119" s="10">
        <f t="shared" si="108"/>
        <v>7.7662036322989048</v>
      </c>
      <c r="AN119" s="10">
        <f t="shared" si="109"/>
        <v>2.6836574961329536</v>
      </c>
      <c r="AO119" s="7">
        <f t="shared" si="110"/>
        <v>1.094786741657516E-2</v>
      </c>
      <c r="AP119" s="7">
        <f t="shared" si="111"/>
        <v>1.3791425482807885E-2</v>
      </c>
      <c r="AQ119" s="7">
        <f t="shared" si="112"/>
        <v>1.2510563036169473E-2</v>
      </c>
      <c r="AR119" s="1">
        <f t="shared" si="124"/>
        <v>128201.47690224707</v>
      </c>
      <c r="AS119" s="1">
        <f t="shared" si="122"/>
        <v>41360.672920253026</v>
      </c>
      <c r="AT119" s="1">
        <f t="shared" si="123"/>
        <v>15890.501599808171</v>
      </c>
      <c r="AU119" s="1">
        <f t="shared" si="70"/>
        <v>25640.295380449417</v>
      </c>
      <c r="AV119" s="1">
        <f t="shared" si="71"/>
        <v>8272.1345840506056</v>
      </c>
      <c r="AW119" s="1">
        <f t="shared" si="72"/>
        <v>3178.1003199616343</v>
      </c>
      <c r="AX119">
        <v>0</v>
      </c>
      <c r="AY119">
        <v>0</v>
      </c>
      <c r="AZ119">
        <v>0</v>
      </c>
      <c r="BA119">
        <f t="shared" si="125"/>
        <v>0</v>
      </c>
      <c r="BB119">
        <f t="shared" si="131"/>
        <v>0</v>
      </c>
      <c r="BC119">
        <f t="shared" si="126"/>
        <v>0</v>
      </c>
      <c r="BD119">
        <f t="shared" si="127"/>
        <v>0</v>
      </c>
      <c r="BE119">
        <f t="shared" si="128"/>
        <v>0</v>
      </c>
      <c r="BF119">
        <f t="shared" si="129"/>
        <v>0</v>
      </c>
      <c r="BG119">
        <f t="shared" si="130"/>
        <v>0</v>
      </c>
      <c r="BH119">
        <f t="shared" si="132"/>
        <v>0</v>
      </c>
      <c r="BI119">
        <f t="shared" si="133"/>
        <v>0</v>
      </c>
      <c r="BJ119">
        <f t="shared" si="134"/>
        <v>0</v>
      </c>
      <c r="BK119" s="7">
        <f t="shared" si="135"/>
        <v>4.1335264648389075E-2</v>
      </c>
      <c r="BL119" s="13"/>
      <c r="BM119" s="13"/>
      <c r="BN119" s="8">
        <f>BN$3*temperature!$I229+BN$4*temperature!$I229^2+BN$5*temperature!$I229^6</f>
        <v>-2.9910426960319967</v>
      </c>
      <c r="BO119" s="8">
        <f>BO$3*temperature!$I229+BO$4*temperature!$I229^2+BO$5*temperature!$I229^6</f>
        <v>-4.4986889548869033</v>
      </c>
      <c r="BP119" s="8">
        <f>BP$3*temperature!$I229+BP$4*temperature!$I229^2+BP$5*temperature!$I229^6</f>
        <v>-5.3652422904820485</v>
      </c>
      <c r="BQ119" s="8">
        <f>BQ$3*temperature!$M229+BQ$4*temperature!$M229^2+BQ$5*temperature!$M229^6</f>
        <v>0</v>
      </c>
      <c r="BR119" s="8">
        <f>BR$3*temperature!$M229+BR$4*temperature!$M229^2+BR$5*temperature!$M229^6</f>
        <v>0</v>
      </c>
      <c r="BS119" s="8">
        <f>BS$3*temperature!$M229+BS$4*temperature!$M229^2+BS$5*temperature!$M229^6</f>
        <v>0</v>
      </c>
      <c r="BT119" s="14"/>
      <c r="BU119" s="14"/>
      <c r="BV119" s="14"/>
      <c r="BW119" s="14"/>
      <c r="BX119" s="14"/>
      <c r="BY119" s="14"/>
    </row>
    <row r="120" spans="1:77" x14ac:dyDescent="0.3">
      <c r="A120">
        <f t="shared" si="73"/>
        <v>2074</v>
      </c>
      <c r="B120" s="4">
        <f t="shared" si="74"/>
        <v>1161.9976606062639</v>
      </c>
      <c r="C120" s="4">
        <f t="shared" si="75"/>
        <v>2947.1178749397845</v>
      </c>
      <c r="D120" s="4">
        <f t="shared" si="76"/>
        <v>4318.7933562616581</v>
      </c>
      <c r="E120" s="11">
        <f t="shared" si="77"/>
        <v>1.5414828971420066E-4</v>
      </c>
      <c r="F120" s="11">
        <f t="shared" si="78"/>
        <v>3.0368246722463436E-4</v>
      </c>
      <c r="G120" s="11">
        <f t="shared" si="79"/>
        <v>6.1995695420436229E-4</v>
      </c>
      <c r="H120" s="4">
        <f t="shared" si="80"/>
        <v>129520.06618020996</v>
      </c>
      <c r="I120" s="4">
        <f t="shared" si="81"/>
        <v>41964.427679305882</v>
      </c>
      <c r="J120" s="4">
        <f t="shared" si="82"/>
        <v>16110.288179388153</v>
      </c>
      <c r="K120" s="4">
        <f t="shared" si="83"/>
        <v>111463.27619337357</v>
      </c>
      <c r="L120" s="4">
        <f t="shared" si="84"/>
        <v>14239.141242412401</v>
      </c>
      <c r="M120" s="4">
        <f t="shared" si="85"/>
        <v>3730.2752992408041</v>
      </c>
      <c r="N120" s="11">
        <f t="shared" si="86"/>
        <v>1.012957954774385E-2</v>
      </c>
      <c r="O120" s="11">
        <f t="shared" si="87"/>
        <v>1.4289292830686362E-2</v>
      </c>
      <c r="P120" s="11">
        <f t="shared" si="88"/>
        <v>1.3203175568101688E-2</v>
      </c>
      <c r="Q120" s="4">
        <f t="shared" si="89"/>
        <v>9131.6667135482039</v>
      </c>
      <c r="R120" s="4">
        <f t="shared" si="90"/>
        <v>11479.670075365768</v>
      </c>
      <c r="S120" s="4">
        <f t="shared" si="91"/>
        <v>5658.0517682298114</v>
      </c>
      <c r="T120" s="4">
        <f t="shared" si="92"/>
        <v>70.50387621669914</v>
      </c>
      <c r="U120" s="4">
        <f t="shared" si="93"/>
        <v>273.55716997009813</v>
      </c>
      <c r="V120" s="4">
        <f t="shared" si="94"/>
        <v>351.20735924940459</v>
      </c>
      <c r="W120" s="11">
        <f t="shared" si="95"/>
        <v>-1.0734613539272964E-2</v>
      </c>
      <c r="X120" s="11">
        <f t="shared" si="96"/>
        <v>-1.217998157191269E-2</v>
      </c>
      <c r="Y120" s="11">
        <f t="shared" si="97"/>
        <v>-9.7425357312937999E-3</v>
      </c>
      <c r="Z120" s="4">
        <f t="shared" si="119"/>
        <v>16312.009302306515</v>
      </c>
      <c r="AA120" s="4">
        <f t="shared" si="120"/>
        <v>33566.727063481339</v>
      </c>
      <c r="AB120" s="4">
        <f t="shared" si="121"/>
        <v>24686.987269129666</v>
      </c>
      <c r="AC120" s="12">
        <f t="shared" si="101"/>
        <v>1.7853125224839765</v>
      </c>
      <c r="AD120" s="12">
        <f t="shared" si="102"/>
        <v>2.9305634053147807</v>
      </c>
      <c r="AE120" s="12">
        <f t="shared" si="103"/>
        <v>4.3804124413642489</v>
      </c>
      <c r="AF120" s="11">
        <f t="shared" si="104"/>
        <v>-4.0504037456468023E-3</v>
      </c>
      <c r="AG120" s="11">
        <f t="shared" si="105"/>
        <v>2.9673830763510267E-4</v>
      </c>
      <c r="AH120" s="11">
        <f t="shared" si="106"/>
        <v>9.7937136394747881E-3</v>
      </c>
      <c r="AI120" s="1">
        <f t="shared" si="64"/>
        <v>230457.41794749897</v>
      </c>
      <c r="AJ120" s="1">
        <f t="shared" si="65"/>
        <v>71825.443149270068</v>
      </c>
      <c r="AK120" s="1">
        <f t="shared" si="66"/>
        <v>27761.85904640831</v>
      </c>
      <c r="AL120" s="10">
        <f t="shared" si="107"/>
        <v>39.888056812289307</v>
      </c>
      <c r="AM120" s="10">
        <f t="shared" si="108"/>
        <v>7.8722395807912759</v>
      </c>
      <c r="AN120" s="10">
        <f t="shared" si="109"/>
        <v>2.7168958217430852</v>
      </c>
      <c r="AO120" s="7">
        <f t="shared" si="110"/>
        <v>1.0838388742409407E-2</v>
      </c>
      <c r="AP120" s="7">
        <f t="shared" si="111"/>
        <v>1.3653511227979807E-2</v>
      </c>
      <c r="AQ120" s="7">
        <f t="shared" si="112"/>
        <v>1.2385457405807777E-2</v>
      </c>
      <c r="AR120" s="1">
        <f t="shared" si="124"/>
        <v>129520.06618020996</v>
      </c>
      <c r="AS120" s="1">
        <f t="shared" si="122"/>
        <v>41964.427679305882</v>
      </c>
      <c r="AT120" s="1">
        <f t="shared" si="123"/>
        <v>16110.288179388153</v>
      </c>
      <c r="AU120" s="1">
        <f t="shared" si="70"/>
        <v>25904.013236041996</v>
      </c>
      <c r="AV120" s="1">
        <f t="shared" si="71"/>
        <v>8392.8855358611763</v>
      </c>
      <c r="AW120" s="1">
        <f t="shared" si="72"/>
        <v>3222.0576358776307</v>
      </c>
      <c r="AX120">
        <v>0</v>
      </c>
      <c r="AY120">
        <v>0</v>
      </c>
      <c r="AZ120">
        <v>0</v>
      </c>
      <c r="BA120">
        <f t="shared" si="125"/>
        <v>0</v>
      </c>
      <c r="BB120">
        <f t="shared" si="131"/>
        <v>0</v>
      </c>
      <c r="BC120">
        <f t="shared" si="126"/>
        <v>0</v>
      </c>
      <c r="BD120">
        <f t="shared" si="127"/>
        <v>0</v>
      </c>
      <c r="BE120">
        <f t="shared" si="128"/>
        <v>0</v>
      </c>
      <c r="BF120">
        <f t="shared" si="129"/>
        <v>0</v>
      </c>
      <c r="BG120">
        <f t="shared" si="130"/>
        <v>0</v>
      </c>
      <c r="BH120">
        <f t="shared" si="132"/>
        <v>0</v>
      </c>
      <c r="BI120">
        <f t="shared" si="133"/>
        <v>0</v>
      </c>
      <c r="BJ120">
        <f t="shared" si="134"/>
        <v>0</v>
      </c>
      <c r="BK120" s="7">
        <f t="shared" si="135"/>
        <v>4.1100778620595441E-2</v>
      </c>
      <c r="BL120" s="13"/>
      <c r="BM120" s="13"/>
      <c r="BN120" s="8">
        <f>BN$3*temperature!$I230+BN$4*temperature!$I230^2+BN$5*temperature!$I230^6</f>
        <v>-3.3082921149292019</v>
      </c>
      <c r="BO120" s="8">
        <f>BO$3*temperature!$I230+BO$4*temperature!$I230^2+BO$5*temperature!$I230^6</f>
        <v>-4.7635816152328392</v>
      </c>
      <c r="BP120" s="8">
        <f>BP$3*temperature!$I230+BP$4*temperature!$I230^2+BP$5*temperature!$I230^6</f>
        <v>-5.5883968044267442</v>
      </c>
      <c r="BQ120" s="8">
        <f>BQ$3*temperature!$M230+BQ$4*temperature!$M230^2+BQ$5*temperature!$M230^6</f>
        <v>0</v>
      </c>
      <c r="BR120" s="8">
        <f>BR$3*temperature!$M230+BR$4*temperature!$M230^2+BR$5*temperature!$M230^6</f>
        <v>0</v>
      </c>
      <c r="BS120" s="8">
        <f>BS$3*temperature!$M230+BS$4*temperature!$M230^2+BS$5*temperature!$M230^6</f>
        <v>0</v>
      </c>
      <c r="BT120" s="14"/>
      <c r="BU120" s="14"/>
      <c r="BV120" s="14"/>
      <c r="BW120" s="14"/>
      <c r="BX120" s="14"/>
      <c r="BY120" s="14"/>
    </row>
    <row r="121" spans="1:77" x14ac:dyDescent="0.3">
      <c r="A121">
        <f t="shared" si="73"/>
        <v>2075</v>
      </c>
      <c r="B121" s="4">
        <f t="shared" si="74"/>
        <v>1162.1678245606965</v>
      </c>
      <c r="C121" s="4">
        <f t="shared" si="75"/>
        <v>2947.9681135658748</v>
      </c>
      <c r="D121" s="4">
        <f t="shared" si="76"/>
        <v>4321.3369489378947</v>
      </c>
      <c r="E121" s="11">
        <f t="shared" si="77"/>
        <v>1.4644087522849061E-4</v>
      </c>
      <c r="F121" s="11">
        <f t="shared" si="78"/>
        <v>2.8849834386340264E-4</v>
      </c>
      <c r="G121" s="11">
        <f t="shared" si="79"/>
        <v>5.8895910649414413E-4</v>
      </c>
      <c r="H121" s="4">
        <f t="shared" si="80"/>
        <v>130819.09379413332</v>
      </c>
      <c r="I121" s="4">
        <f t="shared" si="81"/>
        <v>42565.500990321743</v>
      </c>
      <c r="J121" s="4">
        <f t="shared" si="82"/>
        <v>16328.98750001466</v>
      </c>
      <c r="K121" s="4">
        <f t="shared" si="83"/>
        <v>112564.7183044182</v>
      </c>
      <c r="L121" s="4">
        <f t="shared" si="84"/>
        <v>14438.928560470193</v>
      </c>
      <c r="M121" s="4">
        <f t="shared" si="85"/>
        <v>3778.6887930662351</v>
      </c>
      <c r="N121" s="11">
        <f t="shared" si="86"/>
        <v>9.8816592214083787E-3</v>
      </c>
      <c r="O121" s="11">
        <f t="shared" si="87"/>
        <v>1.4030854435428175E-2</v>
      </c>
      <c r="P121" s="11">
        <f t="shared" si="88"/>
        <v>1.2978531057824094E-2</v>
      </c>
      <c r="Q121" s="4">
        <f t="shared" si="89"/>
        <v>9124.2451370122471</v>
      </c>
      <c r="R121" s="4">
        <f t="shared" si="90"/>
        <v>11502.27309034095</v>
      </c>
      <c r="S121" s="4">
        <f t="shared" si="91"/>
        <v>5678.9884949908483</v>
      </c>
      <c r="T121" s="4">
        <f t="shared" si="92"/>
        <v>69.747044352492139</v>
      </c>
      <c r="U121" s="4">
        <f t="shared" si="93"/>
        <v>270.22524868099777</v>
      </c>
      <c r="V121" s="4">
        <f t="shared" si="94"/>
        <v>347.78570900282392</v>
      </c>
      <c r="W121" s="11">
        <f t="shared" si="95"/>
        <v>-1.0734613539272964E-2</v>
      </c>
      <c r="X121" s="11">
        <f t="shared" si="96"/>
        <v>-1.217998157191269E-2</v>
      </c>
      <c r="Y121" s="11">
        <f t="shared" si="97"/>
        <v>-9.7425357312937999E-3</v>
      </c>
      <c r="Z121" s="4">
        <f t="shared" si="119"/>
        <v>16236.845692945175</v>
      </c>
      <c r="AA121" s="4">
        <f t="shared" si="120"/>
        <v>33651.883868730751</v>
      </c>
      <c r="AB121" s="4">
        <f t="shared" si="121"/>
        <v>25027.333638026001</v>
      </c>
      <c r="AC121" s="12">
        <f t="shared" si="101"/>
        <v>1.7780812859557573</v>
      </c>
      <c r="AD121" s="12">
        <f t="shared" si="102"/>
        <v>2.9314330157400912</v>
      </c>
      <c r="AE121" s="12">
        <f t="shared" si="103"/>
        <v>4.423312946437763</v>
      </c>
      <c r="AF121" s="11">
        <f t="shared" si="104"/>
        <v>-4.0504037456468023E-3</v>
      </c>
      <c r="AG121" s="11">
        <f t="shared" si="105"/>
        <v>2.9673830763510267E-4</v>
      </c>
      <c r="AH121" s="11">
        <f t="shared" si="106"/>
        <v>9.7937136394747881E-3</v>
      </c>
      <c r="AI121" s="1">
        <f t="shared" ref="AI121:AI184" si="136">(1-$AI$5)*AI120+AU120</f>
        <v>233315.68938879107</v>
      </c>
      <c r="AJ121" s="1">
        <f t="shared" ref="AJ121:AJ184" si="137">(1-$AI$5)*AJ120+AV120</f>
        <v>73035.78437020423</v>
      </c>
      <c r="AK121" s="1">
        <f t="shared" ref="AK121:AK184" si="138">(1-$AI$5)*AK120+AW120</f>
        <v>28207.730777645109</v>
      </c>
      <c r="AL121" s="10">
        <f t="shared" si="107"/>
        <v>40.316055855541094</v>
      </c>
      <c r="AM121" s="10">
        <f t="shared" si="108"/>
        <v>7.978648455181899</v>
      </c>
      <c r="AN121" s="10">
        <f t="shared" si="109"/>
        <v>2.7502093192445392</v>
      </c>
      <c r="AO121" s="7">
        <f t="shared" si="110"/>
        <v>1.0730004854985313E-2</v>
      </c>
      <c r="AP121" s="7">
        <f t="shared" si="111"/>
        <v>1.3516976115700009E-2</v>
      </c>
      <c r="AQ121" s="7">
        <f t="shared" si="112"/>
        <v>1.2261602831749699E-2</v>
      </c>
      <c r="AR121" s="1">
        <f t="shared" si="124"/>
        <v>130819.09379413332</v>
      </c>
      <c r="AS121" s="1">
        <f t="shared" si="122"/>
        <v>42565.500990321743</v>
      </c>
      <c r="AT121" s="1">
        <f t="shared" si="123"/>
        <v>16328.98750001466</v>
      </c>
      <c r="AU121" s="1">
        <f t="shared" ref="AU121:AU184" si="139">$AU$5*AR121</f>
        <v>26163.818758826666</v>
      </c>
      <c r="AV121" s="1">
        <f t="shared" ref="AV121:AV184" si="140">$AU$5*AS121</f>
        <v>8513.1001980643487</v>
      </c>
      <c r="AW121" s="1">
        <f t="shared" ref="AW121:AW184" si="141">$AU$5*AT121</f>
        <v>3265.7975000029323</v>
      </c>
      <c r="AX121">
        <v>0</v>
      </c>
      <c r="AY121">
        <v>0</v>
      </c>
      <c r="AZ121">
        <v>0</v>
      </c>
      <c r="BA121">
        <f t="shared" si="125"/>
        <v>0</v>
      </c>
      <c r="BB121">
        <f t="shared" si="131"/>
        <v>0</v>
      </c>
      <c r="BC121">
        <f t="shared" si="126"/>
        <v>0</v>
      </c>
      <c r="BD121">
        <f t="shared" si="127"/>
        <v>0</v>
      </c>
      <c r="BE121">
        <f t="shared" si="128"/>
        <v>0</v>
      </c>
      <c r="BF121">
        <f t="shared" si="129"/>
        <v>0</v>
      </c>
      <c r="BG121">
        <f t="shared" si="130"/>
        <v>0</v>
      </c>
      <c r="BH121">
        <f t="shared" si="132"/>
        <v>0</v>
      </c>
      <c r="BI121">
        <f t="shared" si="133"/>
        <v>0</v>
      </c>
      <c r="BJ121">
        <f t="shared" si="134"/>
        <v>0</v>
      </c>
      <c r="BK121" s="7">
        <f t="shared" si="135"/>
        <v>4.0867082920181569E-2</v>
      </c>
      <c r="BL121" s="13"/>
      <c r="BM121" s="13"/>
      <c r="BN121" s="8">
        <f>BN$3*temperature!$I231+BN$4*temperature!$I231^2+BN$5*temperature!$I231^6</f>
        <v>-3.6329426545403614</v>
      </c>
      <c r="BO121" s="8">
        <f>BO$3*temperature!$I231+BO$4*temperature!$I231^2+BO$5*temperature!$I231^6</f>
        <v>-5.0339509250695134</v>
      </c>
      <c r="BP121" s="8">
        <f>BP$3*temperature!$I231+BP$4*temperature!$I231^2+BP$5*temperature!$I231^6</f>
        <v>-5.8156116016516197</v>
      </c>
      <c r="BQ121" s="8">
        <f>BQ$3*temperature!$M231+BQ$4*temperature!$M231^2+BQ$5*temperature!$M231^6</f>
        <v>0</v>
      </c>
      <c r="BR121" s="8">
        <f>BR$3*temperature!$M231+BR$4*temperature!$M231^2+BR$5*temperature!$M231^6</f>
        <v>0</v>
      </c>
      <c r="BS121" s="8">
        <f>BS$3*temperature!$M231+BS$4*temperature!$M231^2+BS$5*temperature!$M231^6</f>
        <v>0</v>
      </c>
      <c r="BT121" s="14"/>
      <c r="BU121" s="14"/>
      <c r="BV121" s="14"/>
      <c r="BW121" s="14"/>
      <c r="BX121" s="14"/>
      <c r="BY121" s="14"/>
    </row>
    <row r="122" spans="1:77" x14ac:dyDescent="0.3">
      <c r="A122">
        <f t="shared" ref="A122:A185" si="142">1+A121</f>
        <v>2076</v>
      </c>
      <c r="B122" s="4">
        <f t="shared" ref="B122:B185" si="143">B121*(1+E122)</f>
        <v>1162.3295039904181</v>
      </c>
      <c r="C122" s="4">
        <f t="shared" ref="C122:C185" si="144">C121*(1+F122)</f>
        <v>2948.7760732884744</v>
      </c>
      <c r="D122" s="4">
        <f t="shared" ref="D122:D185" si="145">D121*(1+G122)</f>
        <v>4323.7547851487852</v>
      </c>
      <c r="E122" s="11">
        <f t="shared" ref="E122:E185" si="146">E121*$E$5</f>
        <v>1.3911883146706607E-4</v>
      </c>
      <c r="F122" s="11">
        <f t="shared" ref="F122:F185" si="147">F121*$E$5</f>
        <v>2.7407342667023251E-4</v>
      </c>
      <c r="G122" s="11">
        <f t="shared" ref="G122:G185" si="148">G121*$E$5</f>
        <v>5.5951115116943694E-4</v>
      </c>
      <c r="H122" s="4">
        <f t="shared" ref="H122:H185" si="149">AR122</f>
        <v>132097.90446974678</v>
      </c>
      <c r="I122" s="4">
        <f t="shared" ref="I122:I185" si="150">AS122</f>
        <v>43163.637739033729</v>
      </c>
      <c r="J122" s="4">
        <f t="shared" ref="J122:J185" si="151">AT122</f>
        <v>16546.530630130761</v>
      </c>
      <c r="K122" s="4">
        <f t="shared" ref="K122:K185" si="152">H122/B122*1000</f>
        <v>113649.27416557753</v>
      </c>
      <c r="L122" s="4">
        <f t="shared" ref="L122:L185" si="153">I122/C122*1000</f>
        <v>14637.814695402643</v>
      </c>
      <c r="M122" s="4">
        <f t="shared" ref="M122:M185" si="154">J122/D122*1000</f>
        <v>3826.8892322396996</v>
      </c>
      <c r="N122" s="11">
        <f t="shared" ref="N122:N185" si="155">K122/K121-1</f>
        <v>9.6349538069848695E-3</v>
      </c>
      <c r="O122" s="11">
        <f t="shared" ref="O122:O185" si="156">L122/L121-1</f>
        <v>1.3774300087400215E-2</v>
      </c>
      <c r="P122" s="11">
        <f t="shared" ref="P122:P185" si="157">M122/M121-1</f>
        <v>1.2755863690577129E-2</v>
      </c>
      <c r="Q122" s="4">
        <f t="shared" ref="Q122:Q185" si="158">T122*H122/1000</f>
        <v>9114.535701310162</v>
      </c>
      <c r="R122" s="4">
        <f t="shared" ref="R122:R185" si="159">U122*I122/1000</f>
        <v>11521.838597192702</v>
      </c>
      <c r="S122" s="4">
        <f t="shared" ref="S122:S185" si="160">V122*J122/1000</f>
        <v>5698.5820338219564</v>
      </c>
      <c r="T122" s="4">
        <f t="shared" ref="T122:T185" si="161">T121*(1+W122)</f>
        <v>68.998336785861611</v>
      </c>
      <c r="U122" s="4">
        <f t="shared" ref="U122:U185" si="162">U121*(1+X122)</f>
        <v>266.93391013179769</v>
      </c>
      <c r="V122" s="4">
        <f t="shared" ref="V122:V185" si="163">V121*(1+Y122)</f>
        <v>344.39739430603055</v>
      </c>
      <c r="W122" s="11">
        <f t="shared" ref="W122:W185" si="164">T$5-1</f>
        <v>-1.0734613539272964E-2</v>
      </c>
      <c r="X122" s="11">
        <f t="shared" ref="X122:X185" si="165">U$5-1</f>
        <v>-1.217998157191269E-2</v>
      </c>
      <c r="Y122" s="11">
        <f t="shared" ref="Y122:Y185" si="166">V$5-1</f>
        <v>-9.7425357312937999E-3</v>
      </c>
      <c r="Z122" s="4">
        <f t="shared" si="119"/>
        <v>16157.937195783723</v>
      </c>
      <c r="AA122" s="4">
        <f t="shared" si="120"/>
        <v>33728.148557802306</v>
      </c>
      <c r="AB122" s="4">
        <f t="shared" si="121"/>
        <v>25365.960864203094</v>
      </c>
      <c r="AC122" s="12">
        <f t="shared" ref="AC122:AC185" si="167">AC121*(1+AF122)</f>
        <v>1.7708793388550577</v>
      </c>
      <c r="AD122" s="12">
        <f t="shared" ref="AD122:AD185" si="168">AD121*(1+AG122)</f>
        <v>2.9323028842121275</v>
      </c>
      <c r="AE122" s="12">
        <f t="shared" ref="AE122:AE185" si="169">AE121*(1+AH122)</f>
        <v>4.4666336067729562</v>
      </c>
      <c r="AF122" s="11">
        <f t="shared" ref="AF122:AF185" si="170">AC$5-1</f>
        <v>-4.0504037456468023E-3</v>
      </c>
      <c r="AG122" s="11">
        <f t="shared" ref="AG122:AG185" si="171">AD$5-1</f>
        <v>2.9673830763510267E-4</v>
      </c>
      <c r="AH122" s="11">
        <f t="shared" ref="AH122:AH185" si="172">AE$5-1</f>
        <v>9.7937136394747881E-3</v>
      </c>
      <c r="AI122" s="1">
        <f t="shared" si="136"/>
        <v>236147.93920873865</v>
      </c>
      <c r="AJ122" s="1">
        <f t="shared" si="137"/>
        <v>74245.306131248159</v>
      </c>
      <c r="AK122" s="1">
        <f t="shared" si="138"/>
        <v>28652.75519988353</v>
      </c>
      <c r="AL122" s="10">
        <f t="shared" ref="AL122:AL185" si="173">AL121*(1+AO122)</f>
        <v>40.744321415854273</v>
      </c>
      <c r="AM122" s="10">
        <f t="shared" ref="AM122:AM185" si="174">AM121*(1+AP122)</f>
        <v>8.0854171837801161</v>
      </c>
      <c r="AN122" s="10">
        <f t="shared" ref="AN122:AN185" si="175">AN121*(1+AQ122)</f>
        <v>2.7835940738775249</v>
      </c>
      <c r="AO122" s="7">
        <f t="shared" ref="AO122:AO185" si="176">AO$5*AO121</f>
        <v>1.062270480643546E-2</v>
      </c>
      <c r="AP122" s="7">
        <f t="shared" ref="AP122:AP185" si="177">AP$5*AP121</f>
        <v>1.3381806354543009E-2</v>
      </c>
      <c r="AQ122" s="7">
        <f t="shared" ref="AQ122:AQ185" si="178">AQ$5*AQ121</f>
        <v>1.2138986803432202E-2</v>
      </c>
      <c r="AR122" s="1">
        <f t="shared" si="124"/>
        <v>132097.90446974678</v>
      </c>
      <c r="AS122" s="1">
        <f t="shared" si="122"/>
        <v>43163.637739033729</v>
      </c>
      <c r="AT122" s="1">
        <f t="shared" si="123"/>
        <v>16546.530630130761</v>
      </c>
      <c r="AU122" s="1">
        <f t="shared" si="139"/>
        <v>26419.580893949358</v>
      </c>
      <c r="AV122" s="1">
        <f t="shared" si="140"/>
        <v>8632.7275478067459</v>
      </c>
      <c r="AW122" s="1">
        <f t="shared" si="141"/>
        <v>3309.3061260261525</v>
      </c>
      <c r="AX122">
        <v>0</v>
      </c>
      <c r="AY122">
        <v>0</v>
      </c>
      <c r="AZ122">
        <v>0</v>
      </c>
      <c r="BA122">
        <f t="shared" si="125"/>
        <v>0</v>
      </c>
      <c r="BB122">
        <f t="shared" si="131"/>
        <v>0</v>
      </c>
      <c r="BC122">
        <f t="shared" si="126"/>
        <v>0</v>
      </c>
      <c r="BD122">
        <f t="shared" si="127"/>
        <v>0</v>
      </c>
      <c r="BE122">
        <f t="shared" si="128"/>
        <v>0</v>
      </c>
      <c r="BF122">
        <f t="shared" si="129"/>
        <v>0</v>
      </c>
      <c r="BG122">
        <f t="shared" si="130"/>
        <v>0</v>
      </c>
      <c r="BH122">
        <f t="shared" si="132"/>
        <v>0</v>
      </c>
      <c r="BI122">
        <f t="shared" si="133"/>
        <v>0</v>
      </c>
      <c r="BJ122">
        <f t="shared" si="134"/>
        <v>0</v>
      </c>
      <c r="BK122" s="7">
        <f t="shared" si="135"/>
        <v>4.0634239268244138E-2</v>
      </c>
      <c r="BL122" s="13"/>
      <c r="BM122" s="13"/>
      <c r="BN122" s="8">
        <f>BN$3*temperature!$I232+BN$4*temperature!$I232^2+BN$5*temperature!$I232^6</f>
        <v>-3.9649223283418351</v>
      </c>
      <c r="BO122" s="8">
        <f>BO$3*temperature!$I232+BO$4*temperature!$I232^2+BO$5*temperature!$I232^6</f>
        <v>-5.3097365496793376</v>
      </c>
      <c r="BP122" s="8">
        <f>BP$3*temperature!$I232+BP$4*temperature!$I232^2+BP$5*temperature!$I232^6</f>
        <v>-6.0468356743773608</v>
      </c>
      <c r="BQ122" s="8">
        <f>BQ$3*temperature!$M232+BQ$4*temperature!$M232^2+BQ$5*temperature!$M232^6</f>
        <v>0</v>
      </c>
      <c r="BR122" s="8">
        <f>BR$3*temperature!$M232+BR$4*temperature!$M232^2+BR$5*temperature!$M232^6</f>
        <v>0</v>
      </c>
      <c r="BS122" s="8">
        <f>BS$3*temperature!$M232+BS$4*temperature!$M232^2+BS$5*temperature!$M232^6</f>
        <v>0</v>
      </c>
      <c r="BT122" s="14"/>
      <c r="BU122" s="14"/>
      <c r="BV122" s="14"/>
      <c r="BW122" s="14"/>
      <c r="BX122" s="14"/>
      <c r="BY122" s="14"/>
    </row>
    <row r="123" spans="1:77" x14ac:dyDescent="0.3">
      <c r="A123">
        <f t="shared" si="142"/>
        <v>2077</v>
      </c>
      <c r="B123" s="4">
        <f t="shared" si="143"/>
        <v>1162.4831208166743</v>
      </c>
      <c r="C123" s="4">
        <f t="shared" si="144"/>
        <v>2949.5438453932193</v>
      </c>
      <c r="D123" s="4">
        <f t="shared" si="145"/>
        <v>4326.0530147151367</v>
      </c>
      <c r="E123" s="11">
        <f t="shared" si="146"/>
        <v>1.3216288989371277E-4</v>
      </c>
      <c r="F123" s="11">
        <f t="shared" si="147"/>
        <v>2.6036975533672089E-4</v>
      </c>
      <c r="G123" s="11">
        <f t="shared" si="148"/>
        <v>5.3153559361096504E-4</v>
      </c>
      <c r="H123" s="4">
        <f t="shared" si="149"/>
        <v>133355.85962399942</v>
      </c>
      <c r="I123" s="4">
        <f t="shared" si="150"/>
        <v>43758.585483873721</v>
      </c>
      <c r="J123" s="4">
        <f t="shared" si="151"/>
        <v>16762.849744952808</v>
      </c>
      <c r="K123" s="4">
        <f t="shared" si="152"/>
        <v>114716.38360676884</v>
      </c>
      <c r="L123" s="4">
        <f t="shared" si="153"/>
        <v>14835.712834789216</v>
      </c>
      <c r="M123" s="4">
        <f t="shared" si="154"/>
        <v>3874.8599908354599</v>
      </c>
      <c r="N123" s="11">
        <f t="shared" si="155"/>
        <v>9.3894963168583701E-3</v>
      </c>
      <c r="O123" s="11">
        <f t="shared" si="156"/>
        <v>1.351965054242199E-2</v>
      </c>
      <c r="P123" s="11">
        <f t="shared" si="157"/>
        <v>1.2535183457004662E-2</v>
      </c>
      <c r="Q123" s="4">
        <f t="shared" si="158"/>
        <v>9102.5597661130942</v>
      </c>
      <c r="R123" s="4">
        <f t="shared" si="159"/>
        <v>11538.380219339908</v>
      </c>
      <c r="S123" s="4">
        <f t="shared" si="160"/>
        <v>5716.8373178491483</v>
      </c>
      <c r="T123" s="4">
        <f t="shared" si="161"/>
        <v>68.257666305612787</v>
      </c>
      <c r="U123" s="4">
        <f t="shared" si="162"/>
        <v>263.68266002547381</v>
      </c>
      <c r="V123" s="4">
        <f t="shared" si="163"/>
        <v>341.04209038623958</v>
      </c>
      <c r="W123" s="11">
        <f t="shared" si="164"/>
        <v>-1.0734613539272964E-2</v>
      </c>
      <c r="X123" s="11">
        <f t="shared" si="165"/>
        <v>-1.217998157191269E-2</v>
      </c>
      <c r="Y123" s="11">
        <f t="shared" si="166"/>
        <v>-9.7425357312937999E-3</v>
      </c>
      <c r="Z123" s="4">
        <f t="shared" si="119"/>
        <v>16075.36643097759</v>
      </c>
      <c r="AA123" s="4">
        <f t="shared" si="120"/>
        <v>33795.546008165344</v>
      </c>
      <c r="AB123" s="4">
        <f t="shared" si="121"/>
        <v>25702.762098109833</v>
      </c>
      <c r="AC123" s="12">
        <f t="shared" si="167"/>
        <v>1.7637065625478705</v>
      </c>
      <c r="AD123" s="12">
        <f t="shared" si="168"/>
        <v>2.9331730108074621</v>
      </c>
      <c r="AE123" s="12">
        <f t="shared" si="169"/>
        <v>4.510378537250145</v>
      </c>
      <c r="AF123" s="11">
        <f t="shared" si="170"/>
        <v>-4.0504037456468023E-3</v>
      </c>
      <c r="AG123" s="11">
        <f t="shared" si="171"/>
        <v>2.9673830763510267E-4</v>
      </c>
      <c r="AH123" s="11">
        <f t="shared" si="172"/>
        <v>9.7937136394747881E-3</v>
      </c>
      <c r="AI123" s="1">
        <f t="shared" si="136"/>
        <v>238952.72618181416</v>
      </c>
      <c r="AJ123" s="1">
        <f t="shared" si="137"/>
        <v>75453.503065930097</v>
      </c>
      <c r="AK123" s="1">
        <f t="shared" si="138"/>
        <v>29096.785805921329</v>
      </c>
      <c r="AL123" s="10">
        <f t="shared" si="173"/>
        <v>41.172808165804028</v>
      </c>
      <c r="AM123" s="10">
        <f t="shared" si="174"/>
        <v>8.1925326959586648</v>
      </c>
      <c r="AN123" s="10">
        <f t="shared" si="175"/>
        <v>2.8170461854891471</v>
      </c>
      <c r="AO123" s="7">
        <f t="shared" si="176"/>
        <v>1.0516477758371105E-2</v>
      </c>
      <c r="AP123" s="7">
        <f t="shared" si="177"/>
        <v>1.3247988290997579E-2</v>
      </c>
      <c r="AQ123" s="7">
        <f t="shared" si="178"/>
        <v>1.2017596935397879E-2</v>
      </c>
      <c r="AR123" s="1">
        <f t="shared" si="124"/>
        <v>133355.85962399942</v>
      </c>
      <c r="AS123" s="1">
        <f t="shared" si="122"/>
        <v>43758.585483873721</v>
      </c>
      <c r="AT123" s="1">
        <f t="shared" si="123"/>
        <v>16762.849744952808</v>
      </c>
      <c r="AU123" s="1">
        <f t="shared" si="139"/>
        <v>26671.171924799884</v>
      </c>
      <c r="AV123" s="1">
        <f t="shared" si="140"/>
        <v>8751.7170967747443</v>
      </c>
      <c r="AW123" s="1">
        <f t="shared" si="141"/>
        <v>3352.5699489905619</v>
      </c>
      <c r="AX123">
        <v>0</v>
      </c>
      <c r="AY123">
        <v>0</v>
      </c>
      <c r="AZ123">
        <v>0</v>
      </c>
      <c r="BA123">
        <f t="shared" si="125"/>
        <v>0</v>
      </c>
      <c r="BB123">
        <f t="shared" si="131"/>
        <v>0</v>
      </c>
      <c r="BC123">
        <f t="shared" si="126"/>
        <v>0</v>
      </c>
      <c r="BD123">
        <f t="shared" si="127"/>
        <v>0</v>
      </c>
      <c r="BE123">
        <f t="shared" si="128"/>
        <v>0</v>
      </c>
      <c r="BF123">
        <f t="shared" si="129"/>
        <v>0</v>
      </c>
      <c r="BG123">
        <f t="shared" si="130"/>
        <v>0</v>
      </c>
      <c r="BH123">
        <f t="shared" si="132"/>
        <v>0</v>
      </c>
      <c r="BI123">
        <f t="shared" si="133"/>
        <v>0</v>
      </c>
      <c r="BJ123">
        <f t="shared" si="134"/>
        <v>0</v>
      </c>
      <c r="BK123" s="7">
        <f t="shared" si="135"/>
        <v>4.0402307448811986E-2</v>
      </c>
      <c r="BL123" s="13"/>
      <c r="BM123" s="13"/>
      <c r="BN123" s="8">
        <f>BN$3*temperature!$I233+BN$4*temperature!$I233^2+BN$5*temperature!$I233^6</f>
        <v>-4.3041535307945367</v>
      </c>
      <c r="BO123" s="8">
        <f>BO$3*temperature!$I233+BO$4*temperature!$I233^2+BO$5*temperature!$I233^6</f>
        <v>-5.5908741128492299</v>
      </c>
      <c r="BP123" s="8">
        <f>BP$3*temperature!$I233+BP$4*temperature!$I233^2+BP$5*temperature!$I233^6</f>
        <v>-6.2820151219645712</v>
      </c>
      <c r="BQ123" s="8">
        <f>BQ$3*temperature!$M233+BQ$4*temperature!$M233^2+BQ$5*temperature!$M233^6</f>
        <v>0</v>
      </c>
      <c r="BR123" s="8">
        <f>BR$3*temperature!$M233+BR$4*temperature!$M233^2+BR$5*temperature!$M233^6</f>
        <v>0</v>
      </c>
      <c r="BS123" s="8">
        <f>BS$3*temperature!$M233+BS$4*temperature!$M233^2+BS$5*temperature!$M233^6</f>
        <v>0</v>
      </c>
      <c r="BT123" s="14"/>
      <c r="BU123" s="14"/>
      <c r="BV123" s="14"/>
      <c r="BW123" s="14"/>
      <c r="BX123" s="14"/>
      <c r="BY123" s="14"/>
    </row>
    <row r="124" spans="1:77" x14ac:dyDescent="0.3">
      <c r="A124">
        <f t="shared" si="142"/>
        <v>2078</v>
      </c>
      <c r="B124" s="4">
        <f t="shared" si="143"/>
        <v>1162.6290760889392</v>
      </c>
      <c r="C124" s="4">
        <f t="shared" si="144"/>
        <v>2950.27341880213</v>
      </c>
      <c r="D124" s="4">
        <f t="shared" si="145"/>
        <v>4328.2374933144465</v>
      </c>
      <c r="E124" s="11">
        <f t="shared" si="146"/>
        <v>1.2555474539902711E-4</v>
      </c>
      <c r="F124" s="11">
        <f t="shared" si="147"/>
        <v>2.4735126756988485E-4</v>
      </c>
      <c r="G124" s="11">
        <f t="shared" si="148"/>
        <v>5.0495881393041678E-4</v>
      </c>
      <c r="H124" s="4">
        <f t="shared" si="149"/>
        <v>134592.33812619367</v>
      </c>
      <c r="I124" s="4">
        <f t="shared" si="150"/>
        <v>44350.094750380114</v>
      </c>
      <c r="J124" s="4">
        <f t="shared" si="151"/>
        <v>16977.878189637875</v>
      </c>
      <c r="K124" s="4">
        <f t="shared" si="152"/>
        <v>115765.50156388622</v>
      </c>
      <c r="L124" s="4">
        <f t="shared" si="153"/>
        <v>15032.537143078467</v>
      </c>
      <c r="M124" s="4">
        <f t="shared" si="154"/>
        <v>3922.5847047123743</v>
      </c>
      <c r="N124" s="11">
        <f t="shared" si="155"/>
        <v>9.1453193008037559E-3</v>
      </c>
      <c r="O124" s="11">
        <f t="shared" si="156"/>
        <v>1.326692626644177E-2</v>
      </c>
      <c r="P124" s="11">
        <f t="shared" si="157"/>
        <v>1.2316500206404735E-2</v>
      </c>
      <c r="Q124" s="4">
        <f t="shared" si="158"/>
        <v>9088.3404496838648</v>
      </c>
      <c r="R124" s="4">
        <f t="shared" si="159"/>
        <v>11551.913977020498</v>
      </c>
      <c r="S124" s="4">
        <f t="shared" si="160"/>
        <v>5733.7601195956122</v>
      </c>
      <c r="T124" s="4">
        <f t="shared" si="161"/>
        <v>67.524946636729382</v>
      </c>
      <c r="U124" s="4">
        <f t="shared" si="162"/>
        <v>260.47101008553062</v>
      </c>
      <c r="V124" s="4">
        <f t="shared" si="163"/>
        <v>337.71947563477653</v>
      </c>
      <c r="W124" s="11">
        <f t="shared" si="164"/>
        <v>-1.0734613539272964E-2</v>
      </c>
      <c r="X124" s="11">
        <f t="shared" si="165"/>
        <v>-1.217998157191269E-2</v>
      </c>
      <c r="Y124" s="11">
        <f t="shared" si="166"/>
        <v>-9.7425357312937999E-3</v>
      </c>
      <c r="Z124" s="4">
        <f t="shared" si="119"/>
        <v>15989.218223844902</v>
      </c>
      <c r="AA124" s="4">
        <f t="shared" si="120"/>
        <v>33854.108278506974</v>
      </c>
      <c r="AB124" s="4">
        <f t="shared" si="121"/>
        <v>26037.63222826647</v>
      </c>
      <c r="AC124" s="12">
        <f t="shared" si="167"/>
        <v>1.7565628388807049</v>
      </c>
      <c r="AD124" s="12">
        <f t="shared" si="168"/>
        <v>2.9340433956026901</v>
      </c>
      <c r="AE124" s="12">
        <f t="shared" si="169"/>
        <v>4.5545518930496058</v>
      </c>
      <c r="AF124" s="11">
        <f t="shared" si="170"/>
        <v>-4.0504037456468023E-3</v>
      </c>
      <c r="AG124" s="11">
        <f t="shared" si="171"/>
        <v>2.9673830763510267E-4</v>
      </c>
      <c r="AH124" s="11">
        <f t="shared" si="172"/>
        <v>9.7937136394747881E-3</v>
      </c>
      <c r="AI124" s="1">
        <f t="shared" si="136"/>
        <v>241728.62548843262</v>
      </c>
      <c r="AJ124" s="1">
        <f t="shared" si="137"/>
        <v>76659.869856111822</v>
      </c>
      <c r="AK124" s="1">
        <f t="shared" si="138"/>
        <v>29539.677174319761</v>
      </c>
      <c r="AL124" s="10">
        <f t="shared" si="173"/>
        <v>41.601471157916137</v>
      </c>
      <c r="AM124" s="10">
        <f t="shared" si="174"/>
        <v>8.2999819274160433</v>
      </c>
      <c r="AN124" s="10">
        <f t="shared" si="175"/>
        <v>2.8505617698386994</v>
      </c>
      <c r="AO124" s="7">
        <f t="shared" si="176"/>
        <v>1.0411312980787395E-2</v>
      </c>
      <c r="AP124" s="7">
        <f t="shared" si="177"/>
        <v>1.3115508408087603E-2</v>
      </c>
      <c r="AQ124" s="7">
        <f t="shared" si="178"/>
        <v>1.18974209660439E-2</v>
      </c>
      <c r="AR124" s="1">
        <f t="shared" si="124"/>
        <v>134592.33812619367</v>
      </c>
      <c r="AS124" s="1">
        <f t="shared" si="122"/>
        <v>44350.094750380114</v>
      </c>
      <c r="AT124" s="1">
        <f t="shared" si="123"/>
        <v>16977.878189637875</v>
      </c>
      <c r="AU124" s="1">
        <f t="shared" si="139"/>
        <v>26918.467625238736</v>
      </c>
      <c r="AV124" s="1">
        <f t="shared" si="140"/>
        <v>8870.0189500760225</v>
      </c>
      <c r="AW124" s="1">
        <f t="shared" si="141"/>
        <v>3395.5756379275754</v>
      </c>
      <c r="AX124">
        <v>0</v>
      </c>
      <c r="AY124">
        <v>0</v>
      </c>
      <c r="AZ124">
        <v>0</v>
      </c>
      <c r="BA124">
        <f t="shared" si="125"/>
        <v>0</v>
      </c>
      <c r="BB124">
        <f t="shared" si="131"/>
        <v>0</v>
      </c>
      <c r="BC124">
        <f t="shared" si="126"/>
        <v>0</v>
      </c>
      <c r="BD124">
        <f t="shared" si="127"/>
        <v>0</v>
      </c>
      <c r="BE124">
        <f t="shared" si="128"/>
        <v>0</v>
      </c>
      <c r="BF124">
        <f t="shared" si="129"/>
        <v>0</v>
      </c>
      <c r="BG124">
        <f t="shared" si="130"/>
        <v>0</v>
      </c>
      <c r="BH124">
        <f t="shared" si="132"/>
        <v>0</v>
      </c>
      <c r="BI124">
        <f t="shared" si="133"/>
        <v>0</v>
      </c>
      <c r="BJ124">
        <f t="shared" si="134"/>
        <v>0</v>
      </c>
      <c r="BK124" s="7">
        <f t="shared" si="135"/>
        <v>4.0171345332408376E-2</v>
      </c>
      <c r="BL124" s="13"/>
      <c r="BM124" s="13"/>
      <c r="BN124" s="8">
        <f>BN$3*temperature!$I234+BN$4*temperature!$I234^2+BN$5*temperature!$I234^6</f>
        <v>-4.6505532080497609</v>
      </c>
      <c r="BO124" s="8">
        <f>BO$3*temperature!$I234+BO$4*temperature!$I234^2+BO$5*temperature!$I234^6</f>
        <v>-5.87729532638512</v>
      </c>
      <c r="BP124" s="8">
        <f>BP$3*temperature!$I234+BP$4*temperature!$I234^2+BP$5*temperature!$I234^6</f>
        <v>-6.5210932497724734</v>
      </c>
      <c r="BQ124" s="8">
        <f>BQ$3*temperature!$M234+BQ$4*temperature!$M234^2+BQ$5*temperature!$M234^6</f>
        <v>0</v>
      </c>
      <c r="BR124" s="8">
        <f>BR$3*temperature!$M234+BR$4*temperature!$M234^2+BR$5*temperature!$M234^6</f>
        <v>0</v>
      </c>
      <c r="BS124" s="8">
        <f>BS$3*temperature!$M234+BS$4*temperature!$M234^2+BS$5*temperature!$M234^6</f>
        <v>0</v>
      </c>
      <c r="BT124" s="14"/>
      <c r="BU124" s="14"/>
      <c r="BV124" s="14"/>
      <c r="BW124" s="14"/>
      <c r="BX124" s="14"/>
      <c r="BY124" s="14"/>
    </row>
    <row r="125" spans="1:77" x14ac:dyDescent="0.3">
      <c r="A125">
        <f t="shared" si="142"/>
        <v>2079</v>
      </c>
      <c r="B125" s="4">
        <f t="shared" si="143"/>
        <v>1162.767751006699</v>
      </c>
      <c r="C125" s="4">
        <f t="shared" si="144"/>
        <v>2950.9666849784571</v>
      </c>
      <c r="D125" s="4">
        <f t="shared" si="145"/>
        <v>4330.3137959019286</v>
      </c>
      <c r="E125" s="11">
        <f t="shared" si="146"/>
        <v>1.1927700812907576E-4</v>
      </c>
      <c r="F125" s="11">
        <f t="shared" si="147"/>
        <v>2.3498370419139061E-4</v>
      </c>
      <c r="G125" s="11">
        <f t="shared" si="148"/>
        <v>4.7971087323389595E-4</v>
      </c>
      <c r="H125" s="4">
        <f t="shared" si="149"/>
        <v>135806.73702085053</v>
      </c>
      <c r="I125" s="4">
        <f t="shared" si="150"/>
        <v>44937.919318430751</v>
      </c>
      <c r="J125" s="4">
        <f t="shared" si="151"/>
        <v>17191.550540525925</v>
      </c>
      <c r="K125" s="4">
        <f t="shared" si="152"/>
        <v>116796.09870782193</v>
      </c>
      <c r="L125" s="4">
        <f t="shared" si="153"/>
        <v>15228.202862194905</v>
      </c>
      <c r="M125" s="4">
        <f t="shared" si="154"/>
        <v>3970.0472877497841</v>
      </c>
      <c r="N125" s="11">
        <f t="shared" si="155"/>
        <v>8.9024547901861428E-3</v>
      </c>
      <c r="O125" s="11">
        <f t="shared" si="156"/>
        <v>1.3016147391096133E-2</v>
      </c>
      <c r="P125" s="11">
        <f t="shared" si="157"/>
        <v>1.209982361385098E-2</v>
      </c>
      <c r="Q125" s="4">
        <f t="shared" si="158"/>
        <v>9071.9025856535263</v>
      </c>
      <c r="R125" s="4">
        <f t="shared" si="159"/>
        <v>11562.458244340318</v>
      </c>
      <c r="S125" s="4">
        <f t="shared" si="160"/>
        <v>5749.3570368723667</v>
      </c>
      <c r="T125" s="4">
        <f t="shared" si="161"/>
        <v>66.800092430324057</v>
      </c>
      <c r="U125" s="4">
        <f t="shared" si="162"/>
        <v>257.29847798267139</v>
      </c>
      <c r="V125" s="4">
        <f t="shared" si="163"/>
        <v>334.42923157625091</v>
      </c>
      <c r="W125" s="11">
        <f t="shared" si="164"/>
        <v>-1.0734613539272964E-2</v>
      </c>
      <c r="X125" s="11">
        <f t="shared" si="165"/>
        <v>-1.217998157191269E-2</v>
      </c>
      <c r="Y125" s="11">
        <f t="shared" si="166"/>
        <v>-9.7425357312937999E-3</v>
      </c>
      <c r="Z125" s="4">
        <f t="shared" si="119"/>
        <v>15899.579479059088</v>
      </c>
      <c r="AA125" s="4">
        <f t="shared" si="120"/>
        <v>33903.87450471682</v>
      </c>
      <c r="AB125" s="4">
        <f t="shared" si="121"/>
        <v>26370.467978995555</v>
      </c>
      <c r="AC125" s="12">
        <f t="shared" si="167"/>
        <v>1.7494480501786385</v>
      </c>
      <c r="AD125" s="12">
        <f t="shared" si="168"/>
        <v>2.934914038674429</v>
      </c>
      <c r="AE125" s="12">
        <f t="shared" si="169"/>
        <v>4.5991578700462616</v>
      </c>
      <c r="AF125" s="11">
        <f t="shared" si="170"/>
        <v>-4.0504037456468023E-3</v>
      </c>
      <c r="AG125" s="11">
        <f t="shared" si="171"/>
        <v>2.9673830763510267E-4</v>
      </c>
      <c r="AH125" s="11">
        <f t="shared" si="172"/>
        <v>9.7937136394747881E-3</v>
      </c>
      <c r="AI125" s="1">
        <f t="shared" si="136"/>
        <v>244474.23056482809</v>
      </c>
      <c r="AJ125" s="1">
        <f t="shared" si="137"/>
        <v>77863.901820576662</v>
      </c>
      <c r="AK125" s="1">
        <f t="shared" si="138"/>
        <v>29981.285094815357</v>
      </c>
      <c r="AL125" s="10">
        <f t="shared" si="173"/>
        <v>42.030265835235539</v>
      </c>
      <c r="AM125" s="10">
        <f t="shared" si="174"/>
        <v>8.4077518253444836</v>
      </c>
      <c r="AN125" s="10">
        <f t="shared" si="175"/>
        <v>2.8841369598705269</v>
      </c>
      <c r="AO125" s="7">
        <f t="shared" si="176"/>
        <v>1.0307199850979521E-2</v>
      </c>
      <c r="AP125" s="7">
        <f t="shared" si="177"/>
        <v>1.2984353324006727E-2</v>
      </c>
      <c r="AQ125" s="7">
        <f t="shared" si="178"/>
        <v>1.1778446756383461E-2</v>
      </c>
      <c r="AR125" s="1">
        <f t="shared" si="124"/>
        <v>135806.73702085053</v>
      </c>
      <c r="AS125" s="1">
        <f t="shared" si="122"/>
        <v>44937.919318430751</v>
      </c>
      <c r="AT125" s="1">
        <f t="shared" si="123"/>
        <v>17191.550540525925</v>
      </c>
      <c r="AU125" s="1">
        <f t="shared" si="139"/>
        <v>27161.347404170108</v>
      </c>
      <c r="AV125" s="1">
        <f t="shared" si="140"/>
        <v>8987.5838636861499</v>
      </c>
      <c r="AW125" s="1">
        <f t="shared" si="141"/>
        <v>3438.310108105185</v>
      </c>
      <c r="AX125">
        <v>0</v>
      </c>
      <c r="AY125">
        <v>0</v>
      </c>
      <c r="AZ125">
        <v>0</v>
      </c>
      <c r="BA125">
        <f t="shared" si="125"/>
        <v>0</v>
      </c>
      <c r="BB125">
        <f t="shared" si="131"/>
        <v>0</v>
      </c>
      <c r="BC125">
        <f t="shared" si="126"/>
        <v>0</v>
      </c>
      <c r="BD125">
        <f t="shared" si="127"/>
        <v>0</v>
      </c>
      <c r="BE125">
        <f t="shared" si="128"/>
        <v>0</v>
      </c>
      <c r="BF125">
        <f t="shared" si="129"/>
        <v>0</v>
      </c>
      <c r="BG125">
        <f t="shared" si="130"/>
        <v>0</v>
      </c>
      <c r="BH125">
        <f t="shared" si="132"/>
        <v>0</v>
      </c>
      <c r="BI125">
        <f t="shared" si="133"/>
        <v>0</v>
      </c>
      <c r="BJ125">
        <f t="shared" si="134"/>
        <v>0</v>
      </c>
      <c r="BK125" s="7">
        <f t="shared" si="135"/>
        <v>3.9941408899843739E-2</v>
      </c>
      <c r="BL125" s="13"/>
      <c r="BM125" s="13"/>
      <c r="BN125" s="8">
        <f>BN$3*temperature!$I235+BN$4*temperature!$I235^2+BN$5*temperature!$I235^6</f>
        <v>-5.0040330344168638</v>
      </c>
      <c r="BO125" s="8">
        <f>BO$3*temperature!$I235+BO$4*temperature!$I235^2+BO$5*temperature!$I235^6</f>
        <v>-6.1689281236356024</v>
      </c>
      <c r="BP125" s="8">
        <f>BP$3*temperature!$I235+BP$4*temperature!$I235^2+BP$5*temperature!$I235^6</f>
        <v>-6.7640106707639216</v>
      </c>
      <c r="BQ125" s="8">
        <f>BQ$3*temperature!$M235+BQ$4*temperature!$M235^2+BQ$5*temperature!$M235^6</f>
        <v>0</v>
      </c>
      <c r="BR125" s="8">
        <f>BR$3*temperature!$M235+BR$4*temperature!$M235^2+BR$5*temperature!$M235^6</f>
        <v>0</v>
      </c>
      <c r="BS125" s="8">
        <f>BS$3*temperature!$M235+BS$4*temperature!$M235^2+BS$5*temperature!$M235^6</f>
        <v>0</v>
      </c>
      <c r="BT125" s="14"/>
      <c r="BU125" s="14"/>
      <c r="BV125" s="14"/>
      <c r="BW125" s="14"/>
      <c r="BX125" s="14"/>
      <c r="BY125" s="14"/>
    </row>
    <row r="126" spans="1:77" x14ac:dyDescent="0.3">
      <c r="A126">
        <f t="shared" si="142"/>
        <v>2080</v>
      </c>
      <c r="B126" s="4">
        <f t="shared" si="143"/>
        <v>1162.8995078922637</v>
      </c>
      <c r="C126" s="4">
        <f t="shared" si="144"/>
        <v>2951.6254426069099</v>
      </c>
      <c r="D126" s="4">
        <f t="shared" si="145"/>
        <v>4332.2872295837178</v>
      </c>
      <c r="E126" s="11">
        <f t="shared" si="146"/>
        <v>1.1331315772262197E-4</v>
      </c>
      <c r="F126" s="11">
        <f t="shared" si="147"/>
        <v>2.2323451898182106E-4</v>
      </c>
      <c r="G126" s="11">
        <f t="shared" si="148"/>
        <v>4.557253295722011E-4</v>
      </c>
      <c r="H126" s="4">
        <f t="shared" si="149"/>
        <v>136998.47221109518</v>
      </c>
      <c r="I126" s="4">
        <f t="shared" si="150"/>
        <v>45521.816501692709</v>
      </c>
      <c r="J126" s="4">
        <f t="shared" si="151"/>
        <v>17403.802664305054</v>
      </c>
      <c r="K126" s="4">
        <f t="shared" si="152"/>
        <v>117807.66203900341</v>
      </c>
      <c r="L126" s="4">
        <f t="shared" si="153"/>
        <v>15422.626409361517</v>
      </c>
      <c r="M126" s="4">
        <f t="shared" si="154"/>
        <v>4017.2319474711644</v>
      </c>
      <c r="N126" s="11">
        <f t="shared" si="155"/>
        <v>8.6609342467167671E-3</v>
      </c>
      <c r="O126" s="11">
        <f t="shared" si="156"/>
        <v>1.2767333672004222E-2</v>
      </c>
      <c r="P126" s="11">
        <f t="shared" si="157"/>
        <v>1.1885163148302125E-2</v>
      </c>
      <c r="Q126" s="4">
        <f t="shared" si="158"/>
        <v>9053.2726768528519</v>
      </c>
      <c r="R126" s="4">
        <f t="shared" si="159"/>
        <v>11570.033702585673</v>
      </c>
      <c r="S126" s="4">
        <f t="shared" si="160"/>
        <v>5763.6354776851913</v>
      </c>
      <c r="T126" s="4">
        <f t="shared" si="161"/>
        <v>66.083019253696818</v>
      </c>
      <c r="U126" s="4">
        <f t="shared" si="162"/>
        <v>254.16458726236127</v>
      </c>
      <c r="V126" s="4">
        <f t="shared" si="163"/>
        <v>331.17104283803013</v>
      </c>
      <c r="W126" s="11">
        <f t="shared" si="164"/>
        <v>-1.0734613539272964E-2</v>
      </c>
      <c r="X126" s="11">
        <f t="shared" si="165"/>
        <v>-1.217998157191269E-2</v>
      </c>
      <c r="Y126" s="11">
        <f t="shared" si="166"/>
        <v>-9.7425357312937999E-3</v>
      </c>
      <c r="Z126" s="4">
        <f t="shared" ref="Z126:Z189" si="179">Q125*AC126*(1-AX125)</f>
        <v>15806.539051832679</v>
      </c>
      <c r="AA126" s="4">
        <f t="shared" ref="AA126:AA189" si="180">R125*AD126*(1-AY125)</f>
        <v>33944.890784261523</v>
      </c>
      <c r="AB126" s="4">
        <f t="shared" ref="AB126:AB189" si="181">S125*AE126*(1-AZ125)</f>
        <v>26701.168005136555</v>
      </c>
      <c r="AC126" s="12">
        <f t="shared" si="167"/>
        <v>1.7423620792433805</v>
      </c>
      <c r="AD126" s="12">
        <f t="shared" si="168"/>
        <v>2.9357849400993197</v>
      </c>
      <c r="AE126" s="12">
        <f t="shared" si="169"/>
        <v>4.6442007052082319</v>
      </c>
      <c r="AF126" s="11">
        <f t="shared" si="170"/>
        <v>-4.0504037456468023E-3</v>
      </c>
      <c r="AG126" s="11">
        <f t="shared" si="171"/>
        <v>2.9673830763510267E-4</v>
      </c>
      <c r="AH126" s="11">
        <f t="shared" si="172"/>
        <v>9.7937136394747881E-3</v>
      </c>
      <c r="AI126" s="1">
        <f t="shared" si="136"/>
        <v>247188.1549125154</v>
      </c>
      <c r="AJ126" s="1">
        <f t="shared" si="137"/>
        <v>79065.095502205149</v>
      </c>
      <c r="AK126" s="1">
        <f t="shared" si="138"/>
        <v>30421.466693439008</v>
      </c>
      <c r="AL126" s="10">
        <f t="shared" si="173"/>
        <v>42.459148041491581</v>
      </c>
      <c r="AM126" s="10">
        <f t="shared" si="174"/>
        <v>8.5158293535017098</v>
      </c>
      <c r="AN126" s="10">
        <f t="shared" si="175"/>
        <v>2.9177679069542797</v>
      </c>
      <c r="AO126" s="7">
        <f t="shared" si="176"/>
        <v>1.0204127852469725E-2</v>
      </c>
      <c r="AP126" s="7">
        <f t="shared" si="177"/>
        <v>1.2854509790766659E-2</v>
      </c>
      <c r="AQ126" s="7">
        <f t="shared" si="178"/>
        <v>1.1660662288819627E-2</v>
      </c>
      <c r="AR126" s="1">
        <f t="shared" si="124"/>
        <v>136998.47221109518</v>
      </c>
      <c r="AS126" s="1">
        <f t="shared" ref="AS126:AS189" si="182">AM126*AJ126^$AR$5*C126^(1-$AR$5)*(1-BC125+BO125/100)</f>
        <v>45521.816501692709</v>
      </c>
      <c r="AT126" s="1">
        <f t="shared" ref="AT126:AT189" si="183">AN126*AK126^$AR$5*D126^(1-$AR$5)*(1-BD125+BP125/100)</f>
        <v>17403.802664305054</v>
      </c>
      <c r="AU126" s="1">
        <f t="shared" si="139"/>
        <v>27399.694442219039</v>
      </c>
      <c r="AV126" s="1">
        <f t="shared" si="140"/>
        <v>9104.3633003385421</v>
      </c>
      <c r="AW126" s="1">
        <f t="shared" si="141"/>
        <v>3480.7605328610111</v>
      </c>
      <c r="AX126">
        <v>0</v>
      </c>
      <c r="AY126">
        <v>0</v>
      </c>
      <c r="AZ126">
        <v>0</v>
      </c>
      <c r="BA126">
        <f t="shared" si="125"/>
        <v>0</v>
      </c>
      <c r="BB126">
        <f t="shared" si="131"/>
        <v>0</v>
      </c>
      <c r="BC126">
        <f t="shared" si="126"/>
        <v>0</v>
      </c>
      <c r="BD126">
        <f t="shared" si="127"/>
        <v>0</v>
      </c>
      <c r="BE126">
        <f t="shared" si="128"/>
        <v>0</v>
      </c>
      <c r="BF126">
        <f t="shared" si="129"/>
        <v>0</v>
      </c>
      <c r="BG126">
        <f t="shared" si="130"/>
        <v>0</v>
      </c>
      <c r="BH126">
        <f t="shared" si="132"/>
        <v>0</v>
      </c>
      <c r="BI126">
        <f t="shared" si="133"/>
        <v>0</v>
      </c>
      <c r="BJ126">
        <f t="shared" si="134"/>
        <v>0</v>
      </c>
      <c r="BK126" s="7">
        <f t="shared" si="135"/>
        <v>3.9712552266244233E-2</v>
      </c>
      <c r="BL126" s="13"/>
      <c r="BM126" s="13"/>
      <c r="BN126" s="8">
        <f>BN$3*temperature!$I236+BN$4*temperature!$I236^2+BN$5*temperature!$I236^6</f>
        <v>-5.3644995940421616</v>
      </c>
      <c r="BO126" s="8">
        <f>BO$3*temperature!$I236+BO$4*temperature!$I236^2+BO$5*temperature!$I236^6</f>
        <v>-6.4656967966251297</v>
      </c>
      <c r="BP126" s="8">
        <f>BP$3*temperature!$I236+BP$4*temperature!$I236^2+BP$5*temperature!$I236^6</f>
        <v>-7.0107054095673513</v>
      </c>
      <c r="BQ126" s="8">
        <f>BQ$3*temperature!$M236+BQ$4*temperature!$M236^2+BQ$5*temperature!$M236^6</f>
        <v>0</v>
      </c>
      <c r="BR126" s="8">
        <f>BR$3*temperature!$M236+BR$4*temperature!$M236^2+BR$5*temperature!$M236^6</f>
        <v>0</v>
      </c>
      <c r="BS126" s="8">
        <f>BS$3*temperature!$M236+BS$4*temperature!$M236^2+BS$5*temperature!$M236^6</f>
        <v>0</v>
      </c>
      <c r="BT126" s="14"/>
      <c r="BU126" s="14"/>
      <c r="BV126" s="14"/>
      <c r="BW126" s="14"/>
      <c r="BX126" s="14"/>
      <c r="BY126" s="14"/>
    </row>
    <row r="127" spans="1:77" x14ac:dyDescent="0.3">
      <c r="A127">
        <f t="shared" si="142"/>
        <v>2081</v>
      </c>
      <c r="B127" s="4">
        <f t="shared" si="143"/>
        <v>1163.0246911168495</v>
      </c>
      <c r="C127" s="4">
        <f t="shared" si="144"/>
        <v>2952.2514020585104</v>
      </c>
      <c r="D127" s="4">
        <f t="shared" si="145"/>
        <v>4334.162845957946</v>
      </c>
      <c r="E127" s="11">
        <f t="shared" si="146"/>
        <v>1.0764749983649086E-4</v>
      </c>
      <c r="F127" s="11">
        <f t="shared" si="147"/>
        <v>2.1207279303273E-4</v>
      </c>
      <c r="G127" s="11">
        <f t="shared" si="148"/>
        <v>4.3293906309359103E-4</v>
      </c>
      <c r="H127" s="4">
        <f t="shared" si="149"/>
        <v>138166.97910148965</v>
      </c>
      <c r="I127" s="4">
        <f t="shared" si="150"/>
        <v>46101.547418712122</v>
      </c>
      <c r="J127" s="4">
        <f t="shared" si="151"/>
        <v>17614.571774957341</v>
      </c>
      <c r="K127" s="4">
        <f t="shared" si="152"/>
        <v>118799.69544654145</v>
      </c>
      <c r="L127" s="4">
        <f t="shared" si="153"/>
        <v>15615.725471945578</v>
      </c>
      <c r="M127" s="4">
        <f t="shared" si="154"/>
        <v>4064.123200028062</v>
      </c>
      <c r="N127" s="11">
        <f t="shared" si="155"/>
        <v>8.420788515517863E-3</v>
      </c>
      <c r="O127" s="11">
        <f t="shared" si="156"/>
        <v>1.2520504449673231E-2</v>
      </c>
      <c r="P127" s="11">
        <f t="shared" si="157"/>
        <v>1.1672528041706709E-2</v>
      </c>
      <c r="Q127" s="4">
        <f t="shared" si="158"/>
        <v>9032.4788463751829</v>
      </c>
      <c r="R127" s="4">
        <f t="shared" si="159"/>
        <v>11574.66328996113</v>
      </c>
      <c r="S127" s="4">
        <f t="shared" si="160"/>
        <v>5776.6036441798988</v>
      </c>
      <c r="T127" s="4">
        <f t="shared" si="161"/>
        <v>65.373643580500044</v>
      </c>
      <c r="U127" s="4">
        <f t="shared" si="162"/>
        <v>251.0688672732729</v>
      </c>
      <c r="V127" s="4">
        <f t="shared" si="163"/>
        <v>327.94459712001077</v>
      </c>
      <c r="W127" s="11">
        <f t="shared" si="164"/>
        <v>-1.0734613539272964E-2</v>
      </c>
      <c r="X127" s="11">
        <f t="shared" si="165"/>
        <v>-1.217998157191269E-2</v>
      </c>
      <c r="Y127" s="11">
        <f t="shared" si="166"/>
        <v>-9.7425357312937999E-3</v>
      </c>
      <c r="Z127" s="4">
        <f t="shared" si="179"/>
        <v>15710.187616511836</v>
      </c>
      <c r="AA127" s="4">
        <f t="shared" si="180"/>
        <v>33977.210049371875</v>
      </c>
      <c r="AB127" s="4">
        <f t="shared" si="181"/>
        <v>27029.632983509717</v>
      </c>
      <c r="AC127" s="12">
        <f t="shared" si="167"/>
        <v>1.7353048093513401</v>
      </c>
      <c r="AD127" s="12">
        <f t="shared" si="168"/>
        <v>2.9366560999540252</v>
      </c>
      <c r="AE127" s="12">
        <f t="shared" si="169"/>
        <v>4.6896846769992884</v>
      </c>
      <c r="AF127" s="11">
        <f t="shared" si="170"/>
        <v>-4.0504037456468023E-3</v>
      </c>
      <c r="AG127" s="11">
        <f t="shared" si="171"/>
        <v>2.9673830763510267E-4</v>
      </c>
      <c r="AH127" s="11">
        <f t="shared" si="172"/>
        <v>9.7937136394747881E-3</v>
      </c>
      <c r="AI127" s="1">
        <f t="shared" si="136"/>
        <v>249869.03386348291</v>
      </c>
      <c r="AJ127" s="1">
        <f t="shared" si="137"/>
        <v>80262.949252323189</v>
      </c>
      <c r="AK127" s="1">
        <f t="shared" si="138"/>
        <v>30860.08055695612</v>
      </c>
      <c r="AL127" s="10">
        <f t="shared" si="173"/>
        <v>42.888074030862676</v>
      </c>
      <c r="AM127" s="10">
        <f t="shared" si="174"/>
        <v>8.6242014971847851</v>
      </c>
      <c r="AN127" s="10">
        <f t="shared" si="175"/>
        <v>2.9514507820924281</v>
      </c>
      <c r="AO127" s="7">
        <f t="shared" si="176"/>
        <v>1.0102086573945028E-2</v>
      </c>
      <c r="AP127" s="7">
        <f t="shared" si="177"/>
        <v>1.2725964692858992E-2</v>
      </c>
      <c r="AQ127" s="7">
        <f t="shared" si="178"/>
        <v>1.1544055665931431E-2</v>
      </c>
      <c r="AR127" s="1">
        <f t="shared" ref="AR127:AR190" si="184">AL127*AI127^$AR$5*B127^(1-$AR$5)*(1-BB126+BN126/100)</f>
        <v>138166.97910148965</v>
      </c>
      <c r="AS127" s="1">
        <f t="shared" si="182"/>
        <v>46101.547418712122</v>
      </c>
      <c r="AT127" s="1">
        <f t="shared" si="183"/>
        <v>17614.571774957341</v>
      </c>
      <c r="AU127" s="1">
        <f t="shared" si="139"/>
        <v>27633.39582029793</v>
      </c>
      <c r="AV127" s="1">
        <f t="shared" si="140"/>
        <v>9220.3094837424251</v>
      </c>
      <c r="AW127" s="1">
        <f t="shared" si="141"/>
        <v>3522.9143549914684</v>
      </c>
      <c r="AX127">
        <v>0</v>
      </c>
      <c r="AY127">
        <v>0</v>
      </c>
      <c r="AZ127">
        <v>0</v>
      </c>
      <c r="BA127">
        <f t="shared" si="125"/>
        <v>0</v>
      </c>
      <c r="BB127">
        <f t="shared" si="131"/>
        <v>0</v>
      </c>
      <c r="BC127">
        <f t="shared" si="126"/>
        <v>0</v>
      </c>
      <c r="BD127">
        <f t="shared" si="127"/>
        <v>0</v>
      </c>
      <c r="BE127">
        <f t="shared" si="128"/>
        <v>0</v>
      </c>
      <c r="BF127">
        <f t="shared" si="129"/>
        <v>0</v>
      </c>
      <c r="BG127">
        <f t="shared" si="130"/>
        <v>0</v>
      </c>
      <c r="BH127">
        <f t="shared" si="132"/>
        <v>0</v>
      </c>
      <c r="BI127">
        <f t="shared" si="133"/>
        <v>0</v>
      </c>
      <c r="BJ127">
        <f t="shared" si="134"/>
        <v>0</v>
      </c>
      <c r="BK127" s="7">
        <f t="shared" si="135"/>
        <v>3.9484827705275921E-2</v>
      </c>
      <c r="BL127" s="13"/>
      <c r="BM127" s="13"/>
      <c r="BN127" s="8">
        <f>BN$3*temperature!$I237+BN$4*temperature!$I237^2+BN$5*temperature!$I237^6</f>
        <v>-5.7318545672555743</v>
      </c>
      <c r="BO127" s="8">
        <f>BO$3*temperature!$I237+BO$4*temperature!$I237^2+BO$5*temperature!$I237^6</f>
        <v>-6.7675221364022367</v>
      </c>
      <c r="BP127" s="8">
        <f>BP$3*temperature!$I237+BP$4*temperature!$I237^2+BP$5*temperature!$I237^6</f>
        <v>-7.2611130087100371</v>
      </c>
      <c r="BQ127" s="8">
        <f>BQ$3*temperature!$M237+BQ$4*temperature!$M237^2+BQ$5*temperature!$M237^6</f>
        <v>0</v>
      </c>
      <c r="BR127" s="8">
        <f>BR$3*temperature!$M237+BR$4*temperature!$M237^2+BR$5*temperature!$M237^6</f>
        <v>0</v>
      </c>
      <c r="BS127" s="8">
        <f>BS$3*temperature!$M237+BS$4*temperature!$M237^2+BS$5*temperature!$M237^6</f>
        <v>0</v>
      </c>
      <c r="BT127" s="14"/>
      <c r="BU127" s="14"/>
      <c r="BV127" s="14"/>
      <c r="BW127" s="14"/>
      <c r="BX127" s="14"/>
      <c r="BY127" s="14"/>
    </row>
    <row r="128" spans="1:77" x14ac:dyDescent="0.3">
      <c r="A128">
        <f t="shared" si="142"/>
        <v>2082</v>
      </c>
      <c r="B128" s="4">
        <f t="shared" si="143"/>
        <v>1163.1436279820839</v>
      </c>
      <c r="C128" s="4">
        <f t="shared" si="144"/>
        <v>2952.8461896490512</v>
      </c>
      <c r="D128" s="4">
        <f t="shared" si="145"/>
        <v>4335.9454529396789</v>
      </c>
      <c r="E128" s="11">
        <f t="shared" si="146"/>
        <v>1.0226512484466631E-4</v>
      </c>
      <c r="F128" s="11">
        <f t="shared" si="147"/>
        <v>2.0146915338109349E-4</v>
      </c>
      <c r="G128" s="11">
        <f t="shared" si="148"/>
        <v>4.1129210993891144E-4</v>
      </c>
      <c r="H128" s="4">
        <f t="shared" si="149"/>
        <v>139311.71319938009</v>
      </c>
      <c r="I128" s="4">
        <f t="shared" si="150"/>
        <v>46676.877255106068</v>
      </c>
      <c r="J128" s="4">
        <f t="shared" si="151"/>
        <v>17823.796488354987</v>
      </c>
      <c r="K128" s="4">
        <f t="shared" si="152"/>
        <v>119771.720231206</v>
      </c>
      <c r="L128" s="4">
        <f t="shared" si="153"/>
        <v>15807.419099148427</v>
      </c>
      <c r="M128" s="4">
        <f t="shared" si="154"/>
        <v>4110.7058845195643</v>
      </c>
      <c r="N128" s="11">
        <f t="shared" si="155"/>
        <v>8.1820477822853732E-3</v>
      </c>
      <c r="O128" s="11">
        <f t="shared" si="156"/>
        <v>1.2275678613026031E-2</v>
      </c>
      <c r="P128" s="11">
        <f t="shared" si="157"/>
        <v>1.1461927259287075E-2</v>
      </c>
      <c r="Q128" s="4">
        <f t="shared" si="158"/>
        <v>9009.550786051881</v>
      </c>
      <c r="R128" s="4">
        <f t="shared" si="159"/>
        <v>11576.372147924301</v>
      </c>
      <c r="S128" s="4">
        <f t="shared" si="160"/>
        <v>5788.2705156530392</v>
      </c>
      <c r="T128" s="4">
        <f t="shared" si="161"/>
        <v>64.671882781009202</v>
      </c>
      <c r="U128" s="4">
        <f t="shared" si="162"/>
        <v>248.01085309660346</v>
      </c>
      <c r="V128" s="4">
        <f t="shared" si="163"/>
        <v>324.74958516468433</v>
      </c>
      <c r="W128" s="11">
        <f t="shared" si="164"/>
        <v>-1.0734613539272964E-2</v>
      </c>
      <c r="X128" s="11">
        <f t="shared" si="165"/>
        <v>-1.217998157191269E-2</v>
      </c>
      <c r="Y128" s="11">
        <f t="shared" si="166"/>
        <v>-9.7425357312937999E-3</v>
      </c>
      <c r="Z128" s="4">
        <f t="shared" si="179"/>
        <v>15610.617532998809</v>
      </c>
      <c r="AA128" s="4">
        <f t="shared" si="180"/>
        <v>34000.891929493933</v>
      </c>
      <c r="AB128" s="4">
        <f t="shared" si="181"/>
        <v>27355.765700908822</v>
      </c>
      <c r="AC128" s="12">
        <f t="shared" si="167"/>
        <v>1.7282761242517046</v>
      </c>
      <c r="AD128" s="12">
        <f t="shared" si="168"/>
        <v>2.9375275183152318</v>
      </c>
      <c r="AE128" s="12">
        <f t="shared" si="169"/>
        <v>4.7356141057852525</v>
      </c>
      <c r="AF128" s="11">
        <f t="shared" si="170"/>
        <v>-4.0504037456468023E-3</v>
      </c>
      <c r="AG128" s="11">
        <f t="shared" si="171"/>
        <v>2.9673830763510267E-4</v>
      </c>
      <c r="AH128" s="11">
        <f t="shared" si="172"/>
        <v>9.7937136394747881E-3</v>
      </c>
      <c r="AI128" s="1">
        <f t="shared" si="136"/>
        <v>252515.52629743257</v>
      </c>
      <c r="AJ128" s="1">
        <f t="shared" si="137"/>
        <v>81456.963810833302</v>
      </c>
      <c r="AK128" s="1">
        <f t="shared" si="138"/>
        <v>31296.986856251977</v>
      </c>
      <c r="AL128" s="10">
        <f t="shared" si="173"/>
        <v>43.317000477343711</v>
      </c>
      <c r="AM128" s="10">
        <f t="shared" si="174"/>
        <v>8.7328552681044869</v>
      </c>
      <c r="AN128" s="10">
        <f t="shared" si="175"/>
        <v>2.9851817770949229</v>
      </c>
      <c r="AO128" s="7">
        <f t="shared" si="176"/>
        <v>1.0001065708205577E-2</v>
      </c>
      <c r="AP128" s="7">
        <f t="shared" si="177"/>
        <v>1.2598705045930402E-2</v>
      </c>
      <c r="AQ128" s="7">
        <f t="shared" si="178"/>
        <v>1.1428615109272117E-2</v>
      </c>
      <c r="AR128" s="1">
        <f t="shared" si="184"/>
        <v>139311.71319938009</v>
      </c>
      <c r="AS128" s="1">
        <f t="shared" si="182"/>
        <v>46676.877255106068</v>
      </c>
      <c r="AT128" s="1">
        <f t="shared" si="183"/>
        <v>17823.796488354987</v>
      </c>
      <c r="AU128" s="1">
        <f t="shared" si="139"/>
        <v>27862.34263987602</v>
      </c>
      <c r="AV128" s="1">
        <f t="shared" si="140"/>
        <v>9335.3754510212148</v>
      </c>
      <c r="AW128" s="1">
        <f t="shared" si="141"/>
        <v>3564.7592976709975</v>
      </c>
      <c r="AX128">
        <v>0</v>
      </c>
      <c r="AY128">
        <v>0</v>
      </c>
      <c r="AZ128">
        <v>0</v>
      </c>
      <c r="BA128">
        <f t="shared" si="125"/>
        <v>0</v>
      </c>
      <c r="BB128">
        <f t="shared" si="131"/>
        <v>0</v>
      </c>
      <c r="BC128">
        <f t="shared" si="126"/>
        <v>0</v>
      </c>
      <c r="BD128">
        <f t="shared" si="127"/>
        <v>0</v>
      </c>
      <c r="BE128">
        <f t="shared" si="128"/>
        <v>0</v>
      </c>
      <c r="BF128">
        <f t="shared" si="129"/>
        <v>0</v>
      </c>
      <c r="BG128">
        <f t="shared" si="130"/>
        <v>0</v>
      </c>
      <c r="BH128">
        <f t="shared" si="132"/>
        <v>0</v>
      </c>
      <c r="BI128">
        <f t="shared" si="133"/>
        <v>0</v>
      </c>
      <c r="BJ128">
        <f t="shared" si="134"/>
        <v>0</v>
      </c>
      <c r="BK128" s="7">
        <f t="shared" si="135"/>
        <v>3.9258285673592991E-2</v>
      </c>
      <c r="BL128" s="13"/>
      <c r="BM128" s="13"/>
      <c r="BN128" s="8">
        <f>BN$3*temperature!$I238+BN$4*temperature!$I238^2+BN$5*temperature!$I238^6</f>
        <v>-6.1059949210505842</v>
      </c>
      <c r="BO128" s="8">
        <f>BO$3*temperature!$I238+BO$4*temperature!$I238^2+BO$5*temperature!$I238^6</f>
        <v>-7.0743215762149045</v>
      </c>
      <c r="BP128" s="8">
        <f>BP$3*temperature!$I238+BP$4*temperature!$I238^2+BP$5*temperature!$I238^6</f>
        <v>-7.5151666367417791</v>
      </c>
      <c r="BQ128" s="8">
        <f>BQ$3*temperature!$M238+BQ$4*temperature!$M238^2+BQ$5*temperature!$M238^6</f>
        <v>0</v>
      </c>
      <c r="BR128" s="8">
        <f>BR$3*temperature!$M238+BR$4*temperature!$M238^2+BR$5*temperature!$M238^6</f>
        <v>0</v>
      </c>
      <c r="BS128" s="8">
        <f>BS$3*temperature!$M238+BS$4*temperature!$M238^2+BS$5*temperature!$M238^6</f>
        <v>0</v>
      </c>
      <c r="BT128" s="14"/>
      <c r="BU128" s="14"/>
      <c r="BV128" s="14"/>
      <c r="BW128" s="14"/>
      <c r="BX128" s="14"/>
      <c r="BY128" s="14"/>
    </row>
    <row r="129" spans="1:77" x14ac:dyDescent="0.3">
      <c r="A129">
        <f t="shared" si="142"/>
        <v>2083</v>
      </c>
      <c r="B129" s="4">
        <f t="shared" si="143"/>
        <v>1163.2566295589952</v>
      </c>
      <c r="C129" s="4">
        <f t="shared" si="144"/>
        <v>2953.4113516998495</v>
      </c>
      <c r="D129" s="4">
        <f t="shared" si="145"/>
        <v>4337.6396260859019</v>
      </c>
      <c r="E129" s="11">
        <f t="shared" si="146"/>
        <v>9.7151868602433E-5</v>
      </c>
      <c r="F129" s="11">
        <f t="shared" si="147"/>
        <v>1.9139569571203881E-4</v>
      </c>
      <c r="G129" s="11">
        <f t="shared" si="148"/>
        <v>3.9072750444196585E-4</v>
      </c>
      <c r="H129" s="4">
        <f t="shared" si="149"/>
        <v>140432.15067396543</v>
      </c>
      <c r="I129" s="4">
        <f t="shared" si="150"/>
        <v>47247.575516351935</v>
      </c>
      <c r="J129" s="4">
        <f t="shared" si="151"/>
        <v>18031.416874386745</v>
      </c>
      <c r="K129" s="4">
        <f t="shared" si="152"/>
        <v>120723.27559156484</v>
      </c>
      <c r="L129" s="4">
        <f t="shared" si="153"/>
        <v>15997.627790371422</v>
      </c>
      <c r="M129" s="4">
        <f t="shared" si="154"/>
        <v>4156.9651766247616</v>
      </c>
      <c r="N129" s="11">
        <f t="shared" si="155"/>
        <v>7.9447415343285588E-3</v>
      </c>
      <c r="O129" s="11">
        <f t="shared" si="156"/>
        <v>1.2032874565414797E-2</v>
      </c>
      <c r="P129" s="11">
        <f t="shared" si="157"/>
        <v>1.1253369471020624E-2</v>
      </c>
      <c r="Q129" s="4">
        <f t="shared" si="158"/>
        <v>8984.5197025253001</v>
      </c>
      <c r="R129" s="4">
        <f t="shared" si="159"/>
        <v>11575.187564296753</v>
      </c>
      <c r="S129" s="4">
        <f t="shared" si="160"/>
        <v>5798.6458306592313</v>
      </c>
      <c r="T129" s="4">
        <f t="shared" si="161"/>
        <v>63.977655112497906</v>
      </c>
      <c r="U129" s="4">
        <f t="shared" si="162"/>
        <v>244.99008547625249</v>
      </c>
      <c r="V129" s="4">
        <f t="shared" si="163"/>
        <v>321.58570072749455</v>
      </c>
      <c r="W129" s="11">
        <f t="shared" si="164"/>
        <v>-1.0734613539272964E-2</v>
      </c>
      <c r="X129" s="11">
        <f t="shared" si="165"/>
        <v>-1.217998157191269E-2</v>
      </c>
      <c r="Y129" s="11">
        <f t="shared" si="166"/>
        <v>-9.7425357312937999E-3</v>
      </c>
      <c r="Z129" s="4">
        <f t="shared" si="179"/>
        <v>15507.922711415849</v>
      </c>
      <c r="AA129" s="4">
        <f t="shared" si="180"/>
        <v>34016.002603486973</v>
      </c>
      <c r="AB129" s="4">
        <f t="shared" si="181"/>
        <v>27679.471138421472</v>
      </c>
      <c r="AC129" s="12">
        <f t="shared" si="167"/>
        <v>1.7212759081645237</v>
      </c>
      <c r="AD129" s="12">
        <f t="shared" si="168"/>
        <v>2.9383991952596484</v>
      </c>
      <c r="AE129" s="12">
        <f t="shared" si="169"/>
        <v>4.7819933542443707</v>
      </c>
      <c r="AF129" s="11">
        <f t="shared" si="170"/>
        <v>-4.0504037456468023E-3</v>
      </c>
      <c r="AG129" s="11">
        <f t="shared" si="171"/>
        <v>2.9673830763510267E-4</v>
      </c>
      <c r="AH129" s="11">
        <f t="shared" si="172"/>
        <v>9.7937136394747881E-3</v>
      </c>
      <c r="AI129" s="1">
        <f t="shared" si="136"/>
        <v>255126.31630756531</v>
      </c>
      <c r="AJ129" s="1">
        <f t="shared" si="137"/>
        <v>82646.642880771193</v>
      </c>
      <c r="AK129" s="1">
        <f t="shared" si="138"/>
        <v>31732.047468297777</v>
      </c>
      <c r="AL129" s="10">
        <f t="shared" si="173"/>
        <v>43.745884483719436</v>
      </c>
      <c r="AM129" s="10">
        <f t="shared" si="174"/>
        <v>8.8417777091588192</v>
      </c>
      <c r="AN129" s="10">
        <f t="shared" si="175"/>
        <v>3.0189571057209377</v>
      </c>
      <c r="AO129" s="7">
        <f t="shared" si="176"/>
        <v>9.901055051123521E-3</v>
      </c>
      <c r="AP129" s="7">
        <f t="shared" si="177"/>
        <v>1.2472717995471097E-2</v>
      </c>
      <c r="AQ129" s="7">
        <f t="shared" si="178"/>
        <v>1.1314328958179395E-2</v>
      </c>
      <c r="AR129" s="1">
        <f t="shared" si="184"/>
        <v>140432.15067396543</v>
      </c>
      <c r="AS129" s="1">
        <f t="shared" si="182"/>
        <v>47247.575516351935</v>
      </c>
      <c r="AT129" s="1">
        <f t="shared" si="183"/>
        <v>18031.416874386745</v>
      </c>
      <c r="AU129" s="1">
        <f t="shared" si="139"/>
        <v>28086.430134793089</v>
      </c>
      <c r="AV129" s="1">
        <f t="shared" si="140"/>
        <v>9449.515103270387</v>
      </c>
      <c r="AW129" s="1">
        <f t="shared" si="141"/>
        <v>3606.2833748773492</v>
      </c>
      <c r="AX129">
        <v>0</v>
      </c>
      <c r="AY129">
        <v>0</v>
      </c>
      <c r="AZ129">
        <v>0</v>
      </c>
      <c r="BA129">
        <f t="shared" si="125"/>
        <v>0</v>
      </c>
      <c r="BB129">
        <f t="shared" si="131"/>
        <v>0</v>
      </c>
      <c r="BC129">
        <f t="shared" si="126"/>
        <v>0</v>
      </c>
      <c r="BD129">
        <f t="shared" si="127"/>
        <v>0</v>
      </c>
      <c r="BE129">
        <f t="shared" si="128"/>
        <v>0</v>
      </c>
      <c r="BF129">
        <f t="shared" si="129"/>
        <v>0</v>
      </c>
      <c r="BG129">
        <f t="shared" si="130"/>
        <v>0</v>
      </c>
      <c r="BH129">
        <f t="shared" si="132"/>
        <v>0</v>
      </c>
      <c r="BI129">
        <f t="shared" si="133"/>
        <v>0</v>
      </c>
      <c r="BJ129">
        <f t="shared" si="134"/>
        <v>0</v>
      </c>
      <c r="BK129" s="7">
        <f t="shared" si="135"/>
        <v>3.9032974835478712E-2</v>
      </c>
      <c r="BL129" s="13"/>
      <c r="BM129" s="13"/>
      <c r="BN129" s="8">
        <f>BN$3*temperature!$I239+BN$4*temperature!$I239^2+BN$5*temperature!$I239^6</f>
        <v>-6.4868131031727927</v>
      </c>
      <c r="BO129" s="8">
        <f>BO$3*temperature!$I239+BO$4*temperature!$I239^2+BO$5*temperature!$I239^6</f>
        <v>-7.3860093371322826</v>
      </c>
      <c r="BP129" s="8">
        <f>BP$3*temperature!$I239+BP$4*temperature!$I239^2+BP$5*temperature!$I239^6</f>
        <v>-7.7727971979733335</v>
      </c>
      <c r="BQ129" s="8">
        <f>BQ$3*temperature!$M239+BQ$4*temperature!$M239^2+BQ$5*temperature!$M239^6</f>
        <v>0</v>
      </c>
      <c r="BR129" s="8">
        <f>BR$3*temperature!$M239+BR$4*temperature!$M239^2+BR$5*temperature!$M239^6</f>
        <v>0</v>
      </c>
      <c r="BS129" s="8">
        <f>BS$3*temperature!$M239+BS$4*temperature!$M239^2+BS$5*temperature!$M239^6</f>
        <v>0</v>
      </c>
      <c r="BT129" s="14"/>
      <c r="BU129" s="14"/>
      <c r="BV129" s="14"/>
      <c r="BW129" s="14"/>
      <c r="BX129" s="14"/>
      <c r="BY129" s="14"/>
    </row>
    <row r="130" spans="1:77" x14ac:dyDescent="0.3">
      <c r="A130">
        <f t="shared" si="142"/>
        <v>2084</v>
      </c>
      <c r="B130" s="4">
        <f t="shared" si="143"/>
        <v>1163.3639914864596</v>
      </c>
      <c r="C130" s="4">
        <f t="shared" si="144"/>
        <v>2953.9483584092131</v>
      </c>
      <c r="D130" s="4">
        <f t="shared" si="145"/>
        <v>4339.249719436858</v>
      </c>
      <c r="E130" s="11">
        <f t="shared" si="146"/>
        <v>9.229427517231135E-5</v>
      </c>
      <c r="F130" s="11">
        <f t="shared" si="147"/>
        <v>1.8182591092643686E-4</v>
      </c>
      <c r="G130" s="11">
        <f t="shared" si="148"/>
        <v>3.7119112921986754E-4</v>
      </c>
      <c r="H130" s="4">
        <f t="shared" si="149"/>
        <v>141527.78887243028</v>
      </c>
      <c r="I130" s="4">
        <f t="shared" si="150"/>
        <v>47813.416270709</v>
      </c>
      <c r="J130" s="4">
        <f t="shared" si="151"/>
        <v>18237.374506505705</v>
      </c>
      <c r="K130" s="4">
        <f t="shared" si="152"/>
        <v>121653.91907273719</v>
      </c>
      <c r="L130" s="4">
        <f t="shared" si="153"/>
        <v>16186.273580103451</v>
      </c>
      <c r="M130" s="4">
        <f t="shared" si="154"/>
        <v>4202.8866015280928</v>
      </c>
      <c r="N130" s="11">
        <f t="shared" si="155"/>
        <v>7.7088985252597997E-3</v>
      </c>
      <c r="O130" s="11">
        <f t="shared" si="156"/>
        <v>1.179211019308557E-2</v>
      </c>
      <c r="P130" s="11">
        <f t="shared" si="157"/>
        <v>1.1046863024389619E-2</v>
      </c>
      <c r="Q130" s="4">
        <f t="shared" si="158"/>
        <v>8957.4182611071174</v>
      </c>
      <c r="R130" s="4">
        <f t="shared" si="159"/>
        <v>11571.138913337903</v>
      </c>
      <c r="S130" s="4">
        <f t="shared" si="160"/>
        <v>5807.7400682501057</v>
      </c>
      <c r="T130" s="4">
        <f t="shared" si="161"/>
        <v>63.29087970971635</v>
      </c>
      <c r="U130" s="4">
        <f t="shared" si="162"/>
        <v>242.00611074985042</v>
      </c>
      <c r="V130" s="4">
        <f t="shared" si="163"/>
        <v>318.45264054748378</v>
      </c>
      <c r="W130" s="11">
        <f t="shared" si="164"/>
        <v>-1.0734613539272964E-2</v>
      </c>
      <c r="X130" s="11">
        <f t="shared" si="165"/>
        <v>-1.217998157191269E-2</v>
      </c>
      <c r="Y130" s="11">
        <f t="shared" si="166"/>
        <v>-9.7425357312937999E-3</v>
      </c>
      <c r="Z130" s="4">
        <f t="shared" si="179"/>
        <v>15402.198475418485</v>
      </c>
      <c r="AA130" s="4">
        <f t="shared" si="180"/>
        <v>34022.614642073495</v>
      </c>
      <c r="AB130" s="4">
        <f t="shared" si="181"/>
        <v>28000.656551891865</v>
      </c>
      <c r="AC130" s="12">
        <f t="shared" si="167"/>
        <v>1.7143040457788026</v>
      </c>
      <c r="AD130" s="12">
        <f t="shared" si="168"/>
        <v>2.939271130864006</v>
      </c>
      <c r="AE130" s="12">
        <f t="shared" si="169"/>
        <v>4.8288268277817119</v>
      </c>
      <c r="AF130" s="11">
        <f t="shared" si="170"/>
        <v>-4.0504037456468023E-3</v>
      </c>
      <c r="AG130" s="11">
        <f t="shared" si="171"/>
        <v>2.9673830763510267E-4</v>
      </c>
      <c r="AH130" s="11">
        <f t="shared" si="172"/>
        <v>9.7937136394747881E-3</v>
      </c>
      <c r="AI130" s="1">
        <f t="shared" si="136"/>
        <v>257700.11481160187</v>
      </c>
      <c r="AJ130" s="1">
        <f t="shared" si="137"/>
        <v>83831.493695964469</v>
      </c>
      <c r="AK130" s="1">
        <f t="shared" si="138"/>
        <v>32165.126096345346</v>
      </c>
      <c r="AL130" s="10">
        <f t="shared" si="173"/>
        <v>44.174683590147502</v>
      </c>
      <c r="AM130" s="10">
        <f t="shared" si="174"/>
        <v>8.9509558991043505</v>
      </c>
      <c r="AN130" s="10">
        <f t="shared" si="175"/>
        <v>3.05277300478765</v>
      </c>
      <c r="AO130" s="7">
        <f t="shared" si="176"/>
        <v>9.8020445006122853E-3</v>
      </c>
      <c r="AP130" s="7">
        <f t="shared" si="177"/>
        <v>1.2347990815516387E-2</v>
      </c>
      <c r="AQ130" s="7">
        <f t="shared" si="178"/>
        <v>1.1201185668597602E-2</v>
      </c>
      <c r="AR130" s="1">
        <f t="shared" si="184"/>
        <v>141527.78887243028</v>
      </c>
      <c r="AS130" s="1">
        <f t="shared" si="182"/>
        <v>47813.416270709</v>
      </c>
      <c r="AT130" s="1">
        <f t="shared" si="183"/>
        <v>18237.374506505705</v>
      </c>
      <c r="AU130" s="1">
        <f t="shared" si="139"/>
        <v>28305.557774486057</v>
      </c>
      <c r="AV130" s="1">
        <f t="shared" si="140"/>
        <v>9562.6832541418007</v>
      </c>
      <c r="AW130" s="1">
        <f t="shared" si="141"/>
        <v>3647.474901301141</v>
      </c>
      <c r="AX130">
        <v>0</v>
      </c>
      <c r="AY130">
        <v>0</v>
      </c>
      <c r="AZ130">
        <v>0</v>
      </c>
      <c r="BA130">
        <f t="shared" si="125"/>
        <v>0</v>
      </c>
      <c r="BB130">
        <f t="shared" si="131"/>
        <v>0</v>
      </c>
      <c r="BC130">
        <f t="shared" si="126"/>
        <v>0</v>
      </c>
      <c r="BD130">
        <f t="shared" si="127"/>
        <v>0</v>
      </c>
      <c r="BE130">
        <f t="shared" si="128"/>
        <v>0</v>
      </c>
      <c r="BF130">
        <f t="shared" si="129"/>
        <v>0</v>
      </c>
      <c r="BG130">
        <f t="shared" si="130"/>
        <v>0</v>
      </c>
      <c r="BH130">
        <f t="shared" si="132"/>
        <v>0</v>
      </c>
      <c r="BI130">
        <f t="shared" si="133"/>
        <v>0</v>
      </c>
      <c r="BJ130">
        <f t="shared" si="134"/>
        <v>0</v>
      </c>
      <c r="BK130" s="7">
        <f t="shared" si="135"/>
        <v>3.8808942087657811E-2</v>
      </c>
      <c r="BL130" s="13"/>
      <c r="BM130" s="13"/>
      <c r="BN130" s="8">
        <f>BN$3*temperature!$I240+BN$4*temperature!$I240^2+BN$5*temperature!$I240^6</f>
        <v>-6.8741972393029762</v>
      </c>
      <c r="BO130" s="8">
        <f>BO$3*temperature!$I240+BO$4*temperature!$I240^2+BO$5*temperature!$I240^6</f>
        <v>-7.7024965757396284</v>
      </c>
      <c r="BP130" s="8">
        <f>BP$3*temperature!$I240+BP$4*temperature!$I240^2+BP$5*temperature!$I240^6</f>
        <v>-8.0339334435595404</v>
      </c>
      <c r="BQ130" s="8">
        <f>BQ$3*temperature!$M240+BQ$4*temperature!$M240^2+BQ$5*temperature!$M240^6</f>
        <v>0</v>
      </c>
      <c r="BR130" s="8">
        <f>BR$3*temperature!$M240+BR$4*temperature!$M240^2+BR$5*temperature!$M240^6</f>
        <v>0</v>
      </c>
      <c r="BS130" s="8">
        <f>BS$3*temperature!$M240+BS$4*temperature!$M240^2+BS$5*temperature!$M240^6</f>
        <v>0</v>
      </c>
      <c r="BT130" s="14"/>
      <c r="BU130" s="14"/>
      <c r="BV130" s="14"/>
      <c r="BW130" s="14"/>
      <c r="BX130" s="14"/>
      <c r="BY130" s="14"/>
    </row>
    <row r="131" spans="1:77" x14ac:dyDescent="0.3">
      <c r="A131">
        <f t="shared" si="142"/>
        <v>2085</v>
      </c>
      <c r="B131" s="4">
        <f t="shared" si="143"/>
        <v>1163.4659947309976</v>
      </c>
      <c r="C131" s="4">
        <f t="shared" si="144"/>
        <v>2954.4586075427555</v>
      </c>
      <c r="D131" s="4">
        <f t="shared" si="145"/>
        <v>4340.7798758900162</v>
      </c>
      <c r="E131" s="11">
        <f t="shared" si="146"/>
        <v>8.7679561413695777E-5</v>
      </c>
      <c r="F131" s="11">
        <f t="shared" si="147"/>
        <v>1.7273461538011502E-4</v>
      </c>
      <c r="G131" s="11">
        <f t="shared" si="148"/>
        <v>3.5263157275887413E-4</v>
      </c>
      <c r="H131" s="4">
        <f t="shared" si="149"/>
        <v>142598.1467926258</v>
      </c>
      <c r="I131" s="4">
        <f t="shared" si="150"/>
        <v>48374.178381844657</v>
      </c>
      <c r="J131" s="4">
        <f t="shared" si="151"/>
        <v>18441.612508601418</v>
      </c>
      <c r="K131" s="4">
        <f t="shared" si="152"/>
        <v>122563.22697733474</v>
      </c>
      <c r="L131" s="4">
        <f t="shared" si="153"/>
        <v>16373.280119188337</v>
      </c>
      <c r="M131" s="4">
        <f t="shared" si="154"/>
        <v>4248.4560461201054</v>
      </c>
      <c r="N131" s="11">
        <f t="shared" si="155"/>
        <v>7.4745467431580614E-3</v>
      </c>
      <c r="O131" s="11">
        <f t="shared" si="156"/>
        <v>1.1553402836015358E-2</v>
      </c>
      <c r="P131" s="11">
        <f t="shared" si="157"/>
        <v>1.0842415918489001E-2</v>
      </c>
      <c r="Q131" s="4">
        <f t="shared" si="158"/>
        <v>8928.2805276121981</v>
      </c>
      <c r="R131" s="4">
        <f t="shared" si="159"/>
        <v>11564.257592974833</v>
      </c>
      <c r="S131" s="4">
        <f t="shared" si="160"/>
        <v>5815.5644283837419</v>
      </c>
      <c r="T131" s="4">
        <f t="shared" si="161"/>
        <v>62.611476575471933</v>
      </c>
      <c r="U131" s="4">
        <f t="shared" si="162"/>
        <v>239.05848078062698</v>
      </c>
      <c r="V131" s="4">
        <f t="shared" si="163"/>
        <v>315.35010431822508</v>
      </c>
      <c r="W131" s="11">
        <f t="shared" si="164"/>
        <v>-1.0734613539272964E-2</v>
      </c>
      <c r="X131" s="11">
        <f t="shared" si="165"/>
        <v>-1.217998157191269E-2</v>
      </c>
      <c r="Y131" s="11">
        <f t="shared" si="166"/>
        <v>-9.7425357312937999E-3</v>
      </c>
      <c r="Z131" s="4">
        <f t="shared" si="179"/>
        <v>15293.541424559107</v>
      </c>
      <c r="AA131" s="4">
        <f t="shared" si="180"/>
        <v>34020.80684107096</v>
      </c>
      <c r="AB131" s="4">
        <f t="shared" si="181"/>
        <v>28319.231548357922</v>
      </c>
      <c r="AC131" s="12">
        <f t="shared" si="167"/>
        <v>1.7073604222506027</v>
      </c>
      <c r="AD131" s="12">
        <f t="shared" si="168"/>
        <v>2.9401433252050593</v>
      </c>
      <c r="AE131" s="12">
        <f t="shared" si="169"/>
        <v>4.8761189749476195</v>
      </c>
      <c r="AF131" s="11">
        <f t="shared" si="170"/>
        <v>-4.0504037456468023E-3</v>
      </c>
      <c r="AG131" s="11">
        <f t="shared" si="171"/>
        <v>2.9673830763510267E-4</v>
      </c>
      <c r="AH131" s="11">
        <f t="shared" si="172"/>
        <v>9.7937136394747881E-3</v>
      </c>
      <c r="AI131" s="1">
        <f t="shared" si="136"/>
        <v>260235.66110492774</v>
      </c>
      <c r="AJ131" s="1">
        <f t="shared" si="137"/>
        <v>85011.027580509821</v>
      </c>
      <c r="AK131" s="1">
        <f t="shared" si="138"/>
        <v>32596.088388011955</v>
      </c>
      <c r="AL131" s="10">
        <f t="shared" si="173"/>
        <v>44.603355782355081</v>
      </c>
      <c r="AM131" s="10">
        <f t="shared" si="174"/>
        <v>9.0603769571242623</v>
      </c>
      <c r="AN131" s="10">
        <f t="shared" si="175"/>
        <v>3.0866257352460522</v>
      </c>
      <c r="AO131" s="7">
        <f t="shared" si="176"/>
        <v>9.7040240556061624E-3</v>
      </c>
      <c r="AP131" s="7">
        <f t="shared" si="177"/>
        <v>1.2224510907361224E-2</v>
      </c>
      <c r="AQ131" s="7">
        <f t="shared" si="178"/>
        <v>1.1089173811911626E-2</v>
      </c>
      <c r="AR131" s="1">
        <f t="shared" si="184"/>
        <v>142598.1467926258</v>
      </c>
      <c r="AS131" s="1">
        <f t="shared" si="182"/>
        <v>48374.178381844657</v>
      </c>
      <c r="AT131" s="1">
        <f t="shared" si="183"/>
        <v>18441.612508601418</v>
      </c>
      <c r="AU131" s="1">
        <f t="shared" si="139"/>
        <v>28519.629358525162</v>
      </c>
      <c r="AV131" s="1">
        <f t="shared" si="140"/>
        <v>9674.8356763689317</v>
      </c>
      <c r="AW131" s="1">
        <f t="shared" si="141"/>
        <v>3688.322501720284</v>
      </c>
      <c r="AX131">
        <v>0</v>
      </c>
      <c r="AY131">
        <v>0</v>
      </c>
      <c r="AZ131">
        <v>0</v>
      </c>
      <c r="BA131">
        <f t="shared" si="125"/>
        <v>0</v>
      </c>
      <c r="BB131">
        <f t="shared" si="131"/>
        <v>0</v>
      </c>
      <c r="BC131">
        <f t="shared" si="126"/>
        <v>0</v>
      </c>
      <c r="BD131">
        <f t="shared" si="127"/>
        <v>0</v>
      </c>
      <c r="BE131">
        <f t="shared" si="128"/>
        <v>0</v>
      </c>
      <c r="BF131">
        <f t="shared" si="129"/>
        <v>0</v>
      </c>
      <c r="BG131">
        <f t="shared" si="130"/>
        <v>0</v>
      </c>
      <c r="BH131">
        <f t="shared" si="132"/>
        <v>0</v>
      </c>
      <c r="BI131">
        <f t="shared" si="133"/>
        <v>0</v>
      </c>
      <c r="BJ131">
        <f t="shared" si="134"/>
        <v>0</v>
      </c>
      <c r="BK131" s="7">
        <f t="shared" si="135"/>
        <v>3.8586232584301799E-2</v>
      </c>
      <c r="BL131" s="13"/>
      <c r="BM131" s="13"/>
      <c r="BN131" s="8">
        <f>BN$3*temperature!$I241+BN$4*temperature!$I241^2+BN$5*temperature!$I241^6</f>
        <v>-7.2680313328326491</v>
      </c>
      <c r="BO131" s="8">
        <f>BO$3*temperature!$I241+BO$4*temperature!$I241^2+BO$5*temperature!$I241^6</f>
        <v>-8.023691533542328</v>
      </c>
      <c r="BP131" s="8">
        <f>BP$3*temperature!$I241+BP$4*temperature!$I241^2+BP$5*temperature!$I241^6</f>
        <v>-8.2985020836635712</v>
      </c>
      <c r="BQ131" s="8">
        <f>BQ$3*temperature!$M241+BQ$4*temperature!$M241^2+BQ$5*temperature!$M241^6</f>
        <v>0</v>
      </c>
      <c r="BR131" s="8">
        <f>BR$3*temperature!$M241+BR$4*temperature!$M241^2+BR$5*temperature!$M241^6</f>
        <v>0</v>
      </c>
      <c r="BS131" s="8">
        <f>BS$3*temperature!$M241+BS$4*temperature!$M241^2+BS$5*temperature!$M241^6</f>
        <v>0</v>
      </c>
      <c r="BT131" s="14"/>
      <c r="BU131" s="14"/>
      <c r="BV131" s="14"/>
      <c r="BW131" s="14"/>
      <c r="BX131" s="14"/>
      <c r="BY131" s="14"/>
    </row>
    <row r="132" spans="1:77" x14ac:dyDescent="0.3">
      <c r="A132">
        <f t="shared" si="142"/>
        <v>2086</v>
      </c>
      <c r="B132" s="4">
        <f t="shared" si="143"/>
        <v>1163.5629063097285</v>
      </c>
      <c r="C132" s="4">
        <f t="shared" si="144"/>
        <v>2954.9434279504244</v>
      </c>
      <c r="D132" s="4">
        <f t="shared" si="145"/>
        <v>4342.2340371229193</v>
      </c>
      <c r="E132" s="11">
        <f t="shared" si="146"/>
        <v>8.3295583343010989E-5</v>
      </c>
      <c r="F132" s="11">
        <f t="shared" si="147"/>
        <v>1.6409788461110926E-4</v>
      </c>
      <c r="G132" s="11">
        <f t="shared" si="148"/>
        <v>3.3499999412093043E-4</v>
      </c>
      <c r="H132" s="4">
        <f t="shared" si="149"/>
        <v>143642.76551191721</v>
      </c>
      <c r="I132" s="4">
        <f t="shared" si="150"/>
        <v>48929.64573077557</v>
      </c>
      <c r="J132" s="4">
        <f t="shared" si="151"/>
        <v>18644.075599109052</v>
      </c>
      <c r="K132" s="4">
        <f t="shared" si="152"/>
        <v>123450.79473827862</v>
      </c>
      <c r="L132" s="4">
        <f t="shared" si="153"/>
        <v>16558.572752343222</v>
      </c>
      <c r="M132" s="4">
        <f t="shared" si="154"/>
        <v>4293.6597704582173</v>
      </c>
      <c r="N132" s="11">
        <f t="shared" si="155"/>
        <v>7.2417133820084079E-3</v>
      </c>
      <c r="O132" s="11">
        <f t="shared" si="156"/>
        <v>1.1316769261018989E-2</v>
      </c>
      <c r="P132" s="11">
        <f t="shared" si="157"/>
        <v>1.0640035779443613E-2</v>
      </c>
      <c r="Q132" s="4">
        <f t="shared" si="158"/>
        <v>8897.1419083595083</v>
      </c>
      <c r="R132" s="4">
        <f t="shared" si="159"/>
        <v>11554.57695938606</v>
      </c>
      <c r="S132" s="4">
        <f t="shared" si="160"/>
        <v>5822.1308115461497</v>
      </c>
      <c r="T132" s="4">
        <f t="shared" si="161"/>
        <v>61.939366571310998</v>
      </c>
      <c r="U132" s="4">
        <f t="shared" si="162"/>
        <v>236.1467528901095</v>
      </c>
      <c r="V132" s="4">
        <f t="shared" si="163"/>
        <v>312.27779465903757</v>
      </c>
      <c r="W132" s="11">
        <f t="shared" si="164"/>
        <v>-1.0734613539272964E-2</v>
      </c>
      <c r="X132" s="11">
        <f t="shared" si="165"/>
        <v>-1.217998157191269E-2</v>
      </c>
      <c r="Y132" s="11">
        <f t="shared" si="166"/>
        <v>-9.7425357312937999E-3</v>
      </c>
      <c r="Z132" s="4">
        <f t="shared" si="179"/>
        <v>15182.049296093846</v>
      </c>
      <c r="AA132" s="4">
        <f t="shared" si="180"/>
        <v>34010.664045953621</v>
      </c>
      <c r="AB132" s="4">
        <f t="shared" si="181"/>
        <v>28635.108158313491</v>
      </c>
      <c r="AC132" s="12">
        <f t="shared" si="167"/>
        <v>1.7004449232011498</v>
      </c>
      <c r="AD132" s="12">
        <f t="shared" si="168"/>
        <v>2.9410157783595854</v>
      </c>
      <c r="AE132" s="12">
        <f t="shared" si="169"/>
        <v>4.9238742878602659</v>
      </c>
      <c r="AF132" s="11">
        <f t="shared" si="170"/>
        <v>-4.0504037456468023E-3</v>
      </c>
      <c r="AG132" s="11">
        <f t="shared" si="171"/>
        <v>2.9673830763510267E-4</v>
      </c>
      <c r="AH132" s="11">
        <f t="shared" si="172"/>
        <v>9.7937136394747881E-3</v>
      </c>
      <c r="AI132" s="1">
        <f t="shared" si="136"/>
        <v>262731.72435296013</v>
      </c>
      <c r="AJ132" s="1">
        <f t="shared" si="137"/>
        <v>86184.760498827774</v>
      </c>
      <c r="AK132" s="1">
        <f t="shared" si="138"/>
        <v>33024.802050931045</v>
      </c>
      <c r="AL132" s="10">
        <f t="shared" si="173"/>
        <v>45.031859499453084</v>
      </c>
      <c r="AM132" s="10">
        <f t="shared" si="174"/>
        <v>9.1700280472920603</v>
      </c>
      <c r="AN132" s="10">
        <f t="shared" si="175"/>
        <v>3.1205115832238106</v>
      </c>
      <c r="AO132" s="7">
        <f t="shared" si="176"/>
        <v>9.6069838150500998E-3</v>
      </c>
      <c r="AP132" s="7">
        <f t="shared" si="177"/>
        <v>1.2102265798287611E-2</v>
      </c>
      <c r="AQ132" s="7">
        <f t="shared" si="178"/>
        <v>1.0978282073792509E-2</v>
      </c>
      <c r="AR132" s="1">
        <f t="shared" si="184"/>
        <v>143642.76551191721</v>
      </c>
      <c r="AS132" s="1">
        <f t="shared" si="182"/>
        <v>48929.64573077557</v>
      </c>
      <c r="AT132" s="1">
        <f t="shared" si="183"/>
        <v>18644.075599109052</v>
      </c>
      <c r="AU132" s="1">
        <f t="shared" si="139"/>
        <v>28728.553102383445</v>
      </c>
      <c r="AV132" s="1">
        <f t="shared" si="140"/>
        <v>9785.9291461551147</v>
      </c>
      <c r="AW132" s="1">
        <f t="shared" si="141"/>
        <v>3728.8151198218106</v>
      </c>
      <c r="AX132">
        <v>0</v>
      </c>
      <c r="AY132">
        <v>0</v>
      </c>
      <c r="AZ132">
        <v>0</v>
      </c>
      <c r="BA132">
        <f t="shared" si="125"/>
        <v>0</v>
      </c>
      <c r="BB132">
        <f t="shared" si="131"/>
        <v>0</v>
      </c>
      <c r="BC132">
        <f t="shared" si="126"/>
        <v>0</v>
      </c>
      <c r="BD132">
        <f t="shared" si="127"/>
        <v>0</v>
      </c>
      <c r="BE132">
        <f t="shared" si="128"/>
        <v>0</v>
      </c>
      <c r="BF132">
        <f t="shared" si="129"/>
        <v>0</v>
      </c>
      <c r="BG132">
        <f t="shared" si="130"/>
        <v>0</v>
      </c>
      <c r="BH132">
        <f t="shared" si="132"/>
        <v>0</v>
      </c>
      <c r="BI132">
        <f t="shared" si="133"/>
        <v>0</v>
      </c>
      <c r="BJ132">
        <f t="shared" si="134"/>
        <v>0</v>
      </c>
      <c r="BK132" s="7">
        <f t="shared" si="135"/>
        <v>3.8364889762174642E-2</v>
      </c>
      <c r="BL132" s="13"/>
      <c r="BM132" s="13"/>
      <c r="BN132" s="8">
        <f>BN$3*temperature!$I242+BN$4*temperature!$I242^2+BN$5*temperature!$I242^6</f>
        <v>-7.6681954667424108</v>
      </c>
      <c r="BO132" s="8">
        <f>BO$3*temperature!$I242+BO$4*temperature!$I242^2+BO$5*temperature!$I242^6</f>
        <v>-8.3494996877237622</v>
      </c>
      <c r="BP132" s="8">
        <f>BP$3*temperature!$I242+BP$4*temperature!$I242^2+BP$5*temperature!$I242^6</f>
        <v>-8.5664279004452695</v>
      </c>
      <c r="BQ132" s="8">
        <f>BQ$3*temperature!$M242+BQ$4*temperature!$M242^2+BQ$5*temperature!$M242^6</f>
        <v>0</v>
      </c>
      <c r="BR132" s="8">
        <f>BR$3*temperature!$M242+BR$4*temperature!$M242^2+BR$5*temperature!$M242^6</f>
        <v>0</v>
      </c>
      <c r="BS132" s="8">
        <f>BS$3*temperature!$M242+BS$4*temperature!$M242^2+BS$5*temperature!$M242^6</f>
        <v>0</v>
      </c>
      <c r="BT132" s="14"/>
      <c r="BU132" s="14"/>
      <c r="BV132" s="14"/>
      <c r="BW132" s="14"/>
      <c r="BX132" s="14"/>
      <c r="BY132" s="14"/>
    </row>
    <row r="133" spans="1:77" x14ac:dyDescent="0.3">
      <c r="A133">
        <f t="shared" si="142"/>
        <v>2087</v>
      </c>
      <c r="B133" s="4">
        <f t="shared" si="143"/>
        <v>1163.654979978214</v>
      </c>
      <c r="C133" s="4">
        <f t="shared" si="144"/>
        <v>2955.4040829178134</v>
      </c>
      <c r="D133" s="4">
        <f t="shared" si="145"/>
        <v>4343.6159530809819</v>
      </c>
      <c r="E133" s="11">
        <f t="shared" si="146"/>
        <v>7.9130804175860434E-5</v>
      </c>
      <c r="F133" s="11">
        <f t="shared" si="147"/>
        <v>1.5589299038055378E-4</v>
      </c>
      <c r="G133" s="11">
        <f t="shared" si="148"/>
        <v>3.1824999441488387E-4</v>
      </c>
      <c r="H133" s="4">
        <f t="shared" si="149"/>
        <v>144661.20857194831</v>
      </c>
      <c r="I133" s="4">
        <f t="shared" si="150"/>
        <v>49479.607426773924</v>
      </c>
      <c r="J133" s="4">
        <f t="shared" si="151"/>
        <v>18844.710132280827</v>
      </c>
      <c r="K133" s="4">
        <f t="shared" si="152"/>
        <v>124316.23725329366</v>
      </c>
      <c r="L133" s="4">
        <f t="shared" si="153"/>
        <v>16742.078591812617</v>
      </c>
      <c r="M133" s="4">
        <f t="shared" si="154"/>
        <v>4338.4844184748963</v>
      </c>
      <c r="N133" s="11">
        <f t="shared" si="155"/>
        <v>7.0104248162177196E-3</v>
      </c>
      <c r="O133" s="11">
        <f t="shared" si="156"/>
        <v>1.1082225637075283E-2</v>
      </c>
      <c r="P133" s="11">
        <f t="shared" si="157"/>
        <v>1.0439729837256051E-2</v>
      </c>
      <c r="Q133" s="4">
        <f t="shared" si="158"/>
        <v>8864.0390885320594</v>
      </c>
      <c r="R133" s="4">
        <f t="shared" si="159"/>
        <v>11542.132259141668</v>
      </c>
      <c r="S133" s="4">
        <f t="shared" si="160"/>
        <v>5827.4517976297193</v>
      </c>
      <c r="T133" s="4">
        <f t="shared" si="161"/>
        <v>61.274471408300613</v>
      </c>
      <c r="U133" s="4">
        <f t="shared" si="162"/>
        <v>233.27048979164095</v>
      </c>
      <c r="V133" s="4">
        <f t="shared" si="163"/>
        <v>309.23541708648224</v>
      </c>
      <c r="W133" s="11">
        <f t="shared" si="164"/>
        <v>-1.0734613539272964E-2</v>
      </c>
      <c r="X133" s="11">
        <f t="shared" si="165"/>
        <v>-1.217998157191269E-2</v>
      </c>
      <c r="Y133" s="11">
        <f t="shared" si="166"/>
        <v>-9.7425357312937999E-3</v>
      </c>
      <c r="Z133" s="4">
        <f t="shared" si="179"/>
        <v>15067.820826616202</v>
      </c>
      <c r="AA133" s="4">
        <f t="shared" si="180"/>
        <v>33992.276968309532</v>
      </c>
      <c r="AB133" s="4">
        <f t="shared" si="181"/>
        <v>28948.200903661258</v>
      </c>
      <c r="AC133" s="12">
        <f t="shared" si="167"/>
        <v>1.6935574347149498</v>
      </c>
      <c r="AD133" s="12">
        <f t="shared" si="168"/>
        <v>2.9418884904043838</v>
      </c>
      <c r="AE133" s="12">
        <f t="shared" si="169"/>
        <v>4.9720973026323421</v>
      </c>
      <c r="AF133" s="11">
        <f t="shared" si="170"/>
        <v>-4.0504037456468023E-3</v>
      </c>
      <c r="AG133" s="11">
        <f t="shared" si="171"/>
        <v>2.9673830763510267E-4</v>
      </c>
      <c r="AH133" s="11">
        <f t="shared" si="172"/>
        <v>9.7937136394747881E-3</v>
      </c>
      <c r="AI133" s="1">
        <f t="shared" si="136"/>
        <v>265187.10502004757</v>
      </c>
      <c r="AJ133" s="1">
        <f t="shared" si="137"/>
        <v>87352.213595100111</v>
      </c>
      <c r="AK133" s="1">
        <f t="shared" si="138"/>
        <v>33451.136965659753</v>
      </c>
      <c r="AL133" s="10">
        <f t="shared" si="173"/>
        <v>45.460153641372216</v>
      </c>
      <c r="AM133" s="10">
        <f t="shared" si="174"/>
        <v>9.2798963829300813</v>
      </c>
      <c r="AN133" s="10">
        <f t="shared" si="175"/>
        <v>3.1544268610352266</v>
      </c>
      <c r="AO133" s="7">
        <f t="shared" si="176"/>
        <v>9.5109139768995987E-3</v>
      </c>
      <c r="AP133" s="7">
        <f t="shared" si="177"/>
        <v>1.1981243140304734E-2</v>
      </c>
      <c r="AQ133" s="7">
        <f t="shared" si="178"/>
        <v>1.0868499253054584E-2</v>
      </c>
      <c r="AR133" s="1">
        <f t="shared" si="184"/>
        <v>144661.20857194831</v>
      </c>
      <c r="AS133" s="1">
        <f t="shared" si="182"/>
        <v>49479.607426773924</v>
      </c>
      <c r="AT133" s="1">
        <f t="shared" si="183"/>
        <v>18844.710132280827</v>
      </c>
      <c r="AU133" s="1">
        <f t="shared" si="139"/>
        <v>28932.241714389664</v>
      </c>
      <c r="AV133" s="1">
        <f t="shared" si="140"/>
        <v>9895.9214853547855</v>
      </c>
      <c r="AW133" s="1">
        <f t="shared" si="141"/>
        <v>3768.9420264561654</v>
      </c>
      <c r="AX133">
        <v>0</v>
      </c>
      <c r="AY133">
        <v>0</v>
      </c>
      <c r="AZ133">
        <v>0</v>
      </c>
      <c r="BA133">
        <f t="shared" si="125"/>
        <v>0</v>
      </c>
      <c r="BB133">
        <f t="shared" si="131"/>
        <v>0</v>
      </c>
      <c r="BC133">
        <f t="shared" si="126"/>
        <v>0</v>
      </c>
      <c r="BD133">
        <f t="shared" si="127"/>
        <v>0</v>
      </c>
      <c r="BE133">
        <f t="shared" si="128"/>
        <v>0</v>
      </c>
      <c r="BF133">
        <f t="shared" si="129"/>
        <v>0</v>
      </c>
      <c r="BG133">
        <f t="shared" si="130"/>
        <v>0</v>
      </c>
      <c r="BH133">
        <f t="shared" si="132"/>
        <v>0</v>
      </c>
      <c r="BI133">
        <f t="shared" si="133"/>
        <v>0</v>
      </c>
      <c r="BJ133">
        <f t="shared" si="134"/>
        <v>0</v>
      </c>
      <c r="BK133" s="7">
        <f t="shared" si="135"/>
        <v>3.8144955365921857E-2</v>
      </c>
      <c r="BL133" s="13"/>
      <c r="BM133" s="13"/>
      <c r="BN133" s="8">
        <f>BN$3*temperature!$I243+BN$4*temperature!$I243^2+BN$5*temperature!$I243^6</f>
        <v>-8.0745660071068954</v>
      </c>
      <c r="BO133" s="8">
        <f>BO$3*temperature!$I243+BO$4*temperature!$I243^2+BO$5*temperature!$I243^6</f>
        <v>-8.6798239029116164</v>
      </c>
      <c r="BP133" s="8">
        <f>BP$3*temperature!$I243+BP$4*temperature!$I243^2+BP$5*temperature!$I243^6</f>
        <v>-8.837633861623841</v>
      </c>
      <c r="BQ133" s="8">
        <f>BQ$3*temperature!$M243+BQ$4*temperature!$M243^2+BQ$5*temperature!$M243^6</f>
        <v>0</v>
      </c>
      <c r="BR133" s="8">
        <f>BR$3*temperature!$M243+BR$4*temperature!$M243^2+BR$5*temperature!$M243^6</f>
        <v>0</v>
      </c>
      <c r="BS133" s="8">
        <f>BS$3*temperature!$M243+BS$4*temperature!$M243^2+BS$5*temperature!$M243^6</f>
        <v>0</v>
      </c>
      <c r="BT133" s="14"/>
      <c r="BU133" s="14"/>
      <c r="BV133" s="14"/>
      <c r="BW133" s="14"/>
      <c r="BX133" s="14"/>
      <c r="BY133" s="14"/>
    </row>
    <row r="134" spans="1:77" x14ac:dyDescent="0.3">
      <c r="A134">
        <f t="shared" si="142"/>
        <v>2088</v>
      </c>
      <c r="B134" s="4">
        <f t="shared" si="143"/>
        <v>1163.7424568848455</v>
      </c>
      <c r="C134" s="4">
        <f t="shared" si="144"/>
        <v>2955.8417733590686</v>
      </c>
      <c r="D134" s="4">
        <f t="shared" si="145"/>
        <v>4344.9291910461498</v>
      </c>
      <c r="E134" s="11">
        <f t="shared" si="146"/>
        <v>7.5174263967067411E-5</v>
      </c>
      <c r="F134" s="11">
        <f t="shared" si="147"/>
        <v>1.4809834086152609E-4</v>
      </c>
      <c r="G134" s="11">
        <f t="shared" si="148"/>
        <v>3.0233749469413967E-4</v>
      </c>
      <c r="H134" s="4">
        <f t="shared" si="149"/>
        <v>145653.06231920779</v>
      </c>
      <c r="I134" s="4">
        <f t="shared" si="150"/>
        <v>50023.858006928567</v>
      </c>
      <c r="J134" s="4">
        <f t="shared" si="151"/>
        <v>19043.464136554376</v>
      </c>
      <c r="K134" s="4">
        <f t="shared" si="152"/>
        <v>125159.18918099628</v>
      </c>
      <c r="L134" s="4">
        <f t="shared" si="153"/>
        <v>16923.726587056317</v>
      </c>
      <c r="M134" s="4">
        <f t="shared" si="154"/>
        <v>4382.9170279226555</v>
      </c>
      <c r="N134" s="11">
        <f t="shared" si="155"/>
        <v>6.7807065780562947E-3</v>
      </c>
      <c r="O134" s="11">
        <f t="shared" si="156"/>
        <v>1.0849787512796194E-2</v>
      </c>
      <c r="P134" s="11">
        <f t="shared" si="157"/>
        <v>1.0241504904004772E-2</v>
      </c>
      <c r="Q134" s="4">
        <f t="shared" si="158"/>
        <v>8829.0099690879724</v>
      </c>
      <c r="R134" s="4">
        <f t="shared" si="159"/>
        <v>11526.960559105672</v>
      </c>
      <c r="S134" s="4">
        <f t="shared" si="160"/>
        <v>5831.5406241155415</v>
      </c>
      <c r="T134" s="4">
        <f t="shared" si="161"/>
        <v>60.616713637909278</v>
      </c>
      <c r="U134" s="4">
        <f t="shared" si="162"/>
        <v>230.42925952470773</v>
      </c>
      <c r="V134" s="4">
        <f t="shared" si="163"/>
        <v>306.22267998613563</v>
      </c>
      <c r="W134" s="11">
        <f t="shared" si="164"/>
        <v>-1.0734613539272964E-2</v>
      </c>
      <c r="X134" s="11">
        <f t="shared" si="165"/>
        <v>-1.217998157191269E-2</v>
      </c>
      <c r="Y134" s="11">
        <f t="shared" si="166"/>
        <v>-9.7425357312937999E-3</v>
      </c>
      <c r="Z134" s="4">
        <f t="shared" si="179"/>
        <v>14950.955613889979</v>
      </c>
      <c r="AA134" s="4">
        <f t="shared" si="180"/>
        <v>33965.741994771699</v>
      </c>
      <c r="AB134" s="4">
        <f t="shared" si="181"/>
        <v>29258.42686124174</v>
      </c>
      <c r="AC134" s="12">
        <f t="shared" si="167"/>
        <v>1.6866978433379123</v>
      </c>
      <c r="AD134" s="12">
        <f t="shared" si="168"/>
        <v>2.9427614614162776</v>
      </c>
      <c r="AE134" s="12">
        <f t="shared" si="169"/>
        <v>5.0207925998019283</v>
      </c>
      <c r="AF134" s="11">
        <f t="shared" si="170"/>
        <v>-4.0504037456468023E-3</v>
      </c>
      <c r="AG134" s="11">
        <f t="shared" si="171"/>
        <v>2.9673830763510267E-4</v>
      </c>
      <c r="AH134" s="11">
        <f t="shared" si="172"/>
        <v>9.7937136394747881E-3</v>
      </c>
      <c r="AI134" s="1">
        <f t="shared" si="136"/>
        <v>267600.6362324325</v>
      </c>
      <c r="AJ134" s="1">
        <f t="shared" si="137"/>
        <v>88512.913720944896</v>
      </c>
      <c r="AK134" s="1">
        <f t="shared" si="138"/>
        <v>33874.96529554994</v>
      </c>
      <c r="AL134" s="10">
        <f t="shared" si="173"/>
        <v>45.888197575925354</v>
      </c>
      <c r="AM134" s="10">
        <f t="shared" si="174"/>
        <v>9.3899692308619951</v>
      </c>
      <c r="AN134" s="10">
        <f t="shared" si="175"/>
        <v>3.1883679081583738</v>
      </c>
      <c r="AO134" s="7">
        <f t="shared" si="176"/>
        <v>9.4158048371306025E-3</v>
      </c>
      <c r="AP134" s="7">
        <f t="shared" si="177"/>
        <v>1.1861430708901687E-2</v>
      </c>
      <c r="AQ134" s="7">
        <f t="shared" si="178"/>
        <v>1.0759814260524039E-2</v>
      </c>
      <c r="AR134" s="1">
        <f t="shared" si="184"/>
        <v>145653.06231920779</v>
      </c>
      <c r="AS134" s="1">
        <f t="shared" si="182"/>
        <v>50023.858006928567</v>
      </c>
      <c r="AT134" s="1">
        <f t="shared" si="183"/>
        <v>19043.464136554376</v>
      </c>
      <c r="AU134" s="1">
        <f t="shared" si="139"/>
        <v>29130.61246384156</v>
      </c>
      <c r="AV134" s="1">
        <f t="shared" si="140"/>
        <v>10004.771601385713</v>
      </c>
      <c r="AW134" s="1">
        <f t="shared" si="141"/>
        <v>3808.6928273108751</v>
      </c>
      <c r="AX134">
        <v>0</v>
      </c>
      <c r="AY134">
        <v>0</v>
      </c>
      <c r="AZ134">
        <v>0</v>
      </c>
      <c r="BA134">
        <f t="shared" ref="BA134:BA197" si="185">(AX134*Z134+AY134*AA134+AZ134*AB134)/(Z134+AA134+AB134)</f>
        <v>0</v>
      </c>
      <c r="BB134">
        <f t="shared" si="131"/>
        <v>0</v>
      </c>
      <c r="BC134">
        <f t="shared" ref="BC134:BC197" si="186">BC$5*AY134^2</f>
        <v>0</v>
      </c>
      <c r="BD134">
        <f t="shared" ref="BD134:BD197" si="187">BD$5*AZ134^2</f>
        <v>0</v>
      </c>
      <c r="BE134">
        <f t="shared" ref="BE134:BE197" si="188">BB134*AR134</f>
        <v>0</v>
      </c>
      <c r="BF134">
        <f t="shared" ref="BF134:BF197" si="189">BC134*AS134</f>
        <v>0</v>
      </c>
      <c r="BG134">
        <f t="shared" ref="BG134:BG197" si="190">BD134*AT134</f>
        <v>0</v>
      </c>
      <c r="BH134">
        <f t="shared" si="132"/>
        <v>0</v>
      </c>
      <c r="BI134">
        <f t="shared" si="133"/>
        <v>0</v>
      </c>
      <c r="BJ134">
        <f t="shared" si="134"/>
        <v>0</v>
      </c>
      <c r="BK134" s="7">
        <f t="shared" si="135"/>
        <v>3.7926469473498176E-2</v>
      </c>
      <c r="BL134" s="13"/>
      <c r="BM134" s="13"/>
      <c r="BN134" s="8">
        <f>BN$3*temperature!$I244+BN$4*temperature!$I244^2+BN$5*temperature!$I244^6</f>
        <v>-8.4870158077643687</v>
      </c>
      <c r="BO134" s="8">
        <f>BO$3*temperature!$I244+BO$4*temperature!$I244^2+BO$5*temperature!$I244^6</f>
        <v>-9.0145645836178208</v>
      </c>
      <c r="BP134" s="8">
        <f>BP$3*temperature!$I244+BP$4*temperature!$I244^2+BP$5*temperature!$I244^6</f>
        <v>-9.1120412343727182</v>
      </c>
      <c r="BQ134" s="8">
        <f>BQ$3*temperature!$M244+BQ$4*temperature!$M244^2+BQ$5*temperature!$M244^6</f>
        <v>0</v>
      </c>
      <c r="BR134" s="8">
        <f>BR$3*temperature!$M244+BR$4*temperature!$M244^2+BR$5*temperature!$M244^6</f>
        <v>0</v>
      </c>
      <c r="BS134" s="8">
        <f>BS$3*temperature!$M244+BS$4*temperature!$M244^2+BS$5*temperature!$M244^6</f>
        <v>0</v>
      </c>
      <c r="BT134" s="14"/>
      <c r="BU134" s="14"/>
      <c r="BV134" s="14"/>
      <c r="BW134" s="14"/>
      <c r="BX134" s="14"/>
      <c r="BY134" s="14"/>
    </row>
    <row r="135" spans="1:77" x14ac:dyDescent="0.3">
      <c r="A135">
        <f t="shared" si="142"/>
        <v>2089</v>
      </c>
      <c r="B135" s="4">
        <f t="shared" si="143"/>
        <v>1163.8255661933567</v>
      </c>
      <c r="C135" s="4">
        <f t="shared" si="144"/>
        <v>2956.2576408584277</v>
      </c>
      <c r="D135" s="4">
        <f t="shared" si="145"/>
        <v>4346.1771443020816</v>
      </c>
      <c r="E135" s="11">
        <f t="shared" si="146"/>
        <v>7.1415550768714036E-5</v>
      </c>
      <c r="F135" s="11">
        <f t="shared" si="147"/>
        <v>1.4069342381844977E-4</v>
      </c>
      <c r="G135" s="11">
        <f t="shared" si="148"/>
        <v>2.8722061995943267E-4</v>
      </c>
      <c r="H135" s="4">
        <f t="shared" si="149"/>
        <v>146617.93620140592</v>
      </c>
      <c r="I135" s="4">
        <f t="shared" si="150"/>
        <v>50562.197624088083</v>
      </c>
      <c r="J135" s="4">
        <f t="shared" si="151"/>
        <v>19240.287349964674</v>
      </c>
      <c r="K135" s="4">
        <f t="shared" si="152"/>
        <v>125979.30519859963</v>
      </c>
      <c r="L135" s="4">
        <f t="shared" si="153"/>
        <v>17103.447590381875</v>
      </c>
      <c r="M135" s="4">
        <f t="shared" si="154"/>
        <v>4426.9450395479262</v>
      </c>
      <c r="N135" s="11">
        <f t="shared" si="155"/>
        <v>6.5525833378270448E-3</v>
      </c>
      <c r="O135" s="11">
        <f t="shared" si="156"/>
        <v>1.0619469795914327E-2</v>
      </c>
      <c r="P135" s="11">
        <f t="shared" si="157"/>
        <v>1.0045367353471946E-2</v>
      </c>
      <c r="Q135" s="4">
        <f t="shared" si="158"/>
        <v>8792.093602413699</v>
      </c>
      <c r="R135" s="4">
        <f t="shared" si="159"/>
        <v>11509.100674308329</v>
      </c>
      <c r="S135" s="4">
        <f t="shared" si="160"/>
        <v>5834.4111636090247</v>
      </c>
      <c r="T135" s="4">
        <f t="shared" si="161"/>
        <v>59.966016642985544</v>
      </c>
      <c r="U135" s="4">
        <f t="shared" si="162"/>
        <v>227.6226353900673</v>
      </c>
      <c r="V135" s="4">
        <f t="shared" si="163"/>
        <v>303.23929458463817</v>
      </c>
      <c r="W135" s="11">
        <f t="shared" si="164"/>
        <v>-1.0734613539272964E-2</v>
      </c>
      <c r="X135" s="11">
        <f t="shared" si="165"/>
        <v>-1.217998157191269E-2</v>
      </c>
      <c r="Y135" s="11">
        <f t="shared" si="166"/>
        <v>-9.7425357312937999E-3</v>
      </c>
      <c r="Z135" s="4">
        <f t="shared" si="179"/>
        <v>14831.553979242726</v>
      </c>
      <c r="AA135" s="4">
        <f t="shared" si="180"/>
        <v>33931.160989014228</v>
      </c>
      <c r="AB135" s="4">
        <f t="shared" si="181"/>
        <v>29565.705721838181</v>
      </c>
      <c r="AC135" s="12">
        <f t="shared" si="167"/>
        <v>1.679866036075482</v>
      </c>
      <c r="AD135" s="12">
        <f t="shared" si="168"/>
        <v>2.9436346914721119</v>
      </c>
      <c r="AE135" s="12">
        <f t="shared" si="169"/>
        <v>5.0699648047675829</v>
      </c>
      <c r="AF135" s="11">
        <f t="shared" si="170"/>
        <v>-4.0504037456468023E-3</v>
      </c>
      <c r="AG135" s="11">
        <f t="shared" si="171"/>
        <v>2.9673830763510267E-4</v>
      </c>
      <c r="AH135" s="11">
        <f t="shared" si="172"/>
        <v>9.7937136394747881E-3</v>
      </c>
      <c r="AI135" s="1">
        <f t="shared" si="136"/>
        <v>269971.18507303082</v>
      </c>
      <c r="AJ135" s="1">
        <f t="shared" si="137"/>
        <v>89666.393950236117</v>
      </c>
      <c r="AK135" s="1">
        <f t="shared" si="138"/>
        <v>34296.16159330582</v>
      </c>
      <c r="AL135" s="10">
        <f t="shared" si="173"/>
        <v>46.315951145500932</v>
      </c>
      <c r="AM135" s="10">
        <f t="shared" si="174"/>
        <v>9.5002339155586775</v>
      </c>
      <c r="AN135" s="10">
        <f t="shared" si="175"/>
        <v>3.2223310921795134</v>
      </c>
      <c r="AO135" s="7">
        <f t="shared" si="176"/>
        <v>9.3216467887592969E-3</v>
      </c>
      <c r="AP135" s="7">
        <f t="shared" si="177"/>
        <v>1.174281640181267E-2</v>
      </c>
      <c r="AQ135" s="7">
        <f t="shared" si="178"/>
        <v>1.0652216117918799E-2</v>
      </c>
      <c r="AR135" s="1">
        <f t="shared" si="184"/>
        <v>146617.93620140592</v>
      </c>
      <c r="AS135" s="1">
        <f t="shared" si="182"/>
        <v>50562.197624088083</v>
      </c>
      <c r="AT135" s="1">
        <f t="shared" si="183"/>
        <v>19240.287349964674</v>
      </c>
      <c r="AU135" s="1">
        <f t="shared" si="139"/>
        <v>29323.587240281184</v>
      </c>
      <c r="AV135" s="1">
        <f t="shared" si="140"/>
        <v>10112.439524817617</v>
      </c>
      <c r="AW135" s="1">
        <f t="shared" si="141"/>
        <v>3848.0574699929348</v>
      </c>
      <c r="AX135">
        <v>0</v>
      </c>
      <c r="AY135">
        <v>0</v>
      </c>
      <c r="AZ135">
        <v>0</v>
      </c>
      <c r="BA135">
        <f t="shared" si="185"/>
        <v>0</v>
      </c>
      <c r="BB135">
        <f t="shared" ref="BB135:BB198" si="191">BB$5*AX135^2</f>
        <v>0</v>
      </c>
      <c r="BC135">
        <f t="shared" si="186"/>
        <v>0</v>
      </c>
      <c r="BD135">
        <f t="shared" si="187"/>
        <v>0</v>
      </c>
      <c r="BE135">
        <f t="shared" si="188"/>
        <v>0</v>
      </c>
      <c r="BF135">
        <f t="shared" si="189"/>
        <v>0</v>
      </c>
      <c r="BG135">
        <f t="shared" si="190"/>
        <v>0</v>
      </c>
      <c r="BH135">
        <f t="shared" ref="BH135:BH198" si="192">2*BB$5*AX135*AR135/Z135*1000</f>
        <v>0</v>
      </c>
      <c r="BI135">
        <f t="shared" ref="BI135:BI198" si="193">2*BC$5*AY135*AS135/AA135*1000</f>
        <v>0</v>
      </c>
      <c r="BJ135">
        <f t="shared" ref="BJ135:BJ198" si="194">2*BD$5*AZ135*AT135/AB135*1000</f>
        <v>0</v>
      </c>
      <c r="BK135" s="7">
        <f t="shared" ref="BK135:BK198" si="195">SUM(H135:J135)*SUM(B134:D134)/SUM(H134:J134)/SUM(B135:D135)-1+BK$5</f>
        <v>3.770947052168136E-2</v>
      </c>
      <c r="BL135" s="13"/>
      <c r="BM135" s="13"/>
      <c r="BN135" s="8">
        <f>BN$3*temperature!$I245+BN$4*temperature!$I245^2+BN$5*temperature!$I245^6</f>
        <v>-8.9054144157034258</v>
      </c>
      <c r="BO135" s="8">
        <f>BO$3*temperature!$I245+BO$4*temperature!$I245^2+BO$5*temperature!$I245^6</f>
        <v>-9.3536198270276749</v>
      </c>
      <c r="BP135" s="8">
        <f>BP$3*temperature!$I245+BP$4*temperature!$I245^2+BP$5*temperature!$I245^6</f>
        <v>-9.3895696993122044</v>
      </c>
      <c r="BQ135" s="8">
        <f>BQ$3*temperature!$M245+BQ$4*temperature!$M245^2+BQ$5*temperature!$M245^6</f>
        <v>0</v>
      </c>
      <c r="BR135" s="8">
        <f>BR$3*temperature!$M245+BR$4*temperature!$M245^2+BR$5*temperature!$M245^6</f>
        <v>0</v>
      </c>
      <c r="BS135" s="8">
        <f>BS$3*temperature!$M245+BS$4*temperature!$M245^2+BS$5*temperature!$M245^6</f>
        <v>0</v>
      </c>
      <c r="BT135" s="14"/>
      <c r="BU135" s="14"/>
      <c r="BV135" s="14"/>
      <c r="BW135" s="14"/>
      <c r="BX135" s="14"/>
      <c r="BY135" s="14"/>
    </row>
    <row r="136" spans="1:77" x14ac:dyDescent="0.3">
      <c r="A136">
        <f t="shared" si="142"/>
        <v>2090</v>
      </c>
      <c r="B136" s="4">
        <f t="shared" si="143"/>
        <v>1163.9045256749748</v>
      </c>
      <c r="C136" s="4">
        <f t="shared" si="144"/>
        <v>2956.6527705671506</v>
      </c>
      <c r="D136" s="4">
        <f t="shared" si="145"/>
        <v>4347.3630404112291</v>
      </c>
      <c r="E136" s="11">
        <f t="shared" si="146"/>
        <v>6.7844773230278332E-5</v>
      </c>
      <c r="F136" s="11">
        <f t="shared" si="147"/>
        <v>1.3365875262752726E-4</v>
      </c>
      <c r="G136" s="11">
        <f t="shared" si="148"/>
        <v>2.7285958896146101E-4</v>
      </c>
      <c r="H136" s="4">
        <f t="shared" si="149"/>
        <v>147555.46301980017</v>
      </c>
      <c r="I136" s="4">
        <f t="shared" si="150"/>
        <v>51094.432222954601</v>
      </c>
      <c r="J136" s="4">
        <f t="shared" si="151"/>
        <v>19435.131252555766</v>
      </c>
      <c r="K136" s="4">
        <f t="shared" si="152"/>
        <v>126776.26022136943</v>
      </c>
      <c r="L136" s="4">
        <f t="shared" si="153"/>
        <v>17281.174418446699</v>
      </c>
      <c r="M136" s="4">
        <f t="shared" si="154"/>
        <v>4470.5563054879685</v>
      </c>
      <c r="N136" s="11">
        <f t="shared" si="155"/>
        <v>6.3260788866350559E-3</v>
      </c>
      <c r="O136" s="11">
        <f t="shared" si="156"/>
        <v>1.0391286734773297E-2</v>
      </c>
      <c r="P136" s="11">
        <f t="shared" si="157"/>
        <v>9.8513231021490899E-3</v>
      </c>
      <c r="Q136" s="4">
        <f t="shared" si="158"/>
        <v>8753.3301269091589</v>
      </c>
      <c r="R136" s="4">
        <f t="shared" si="159"/>
        <v>11488.593093998232</v>
      </c>
      <c r="S136" s="4">
        <f t="shared" si="160"/>
        <v>5836.0779007797782</v>
      </c>
      <c r="T136" s="4">
        <f t="shared" si="161"/>
        <v>59.322304628833486</v>
      </c>
      <c r="U136" s="4">
        <f t="shared" si="162"/>
        <v>224.85019588566607</v>
      </c>
      <c r="V136" s="4">
        <f t="shared" si="163"/>
        <v>300.28497492201501</v>
      </c>
      <c r="W136" s="11">
        <f t="shared" si="164"/>
        <v>-1.0734613539272964E-2</v>
      </c>
      <c r="X136" s="11">
        <f t="shared" si="165"/>
        <v>-1.217998157191269E-2</v>
      </c>
      <c r="Y136" s="11">
        <f t="shared" si="166"/>
        <v>-9.7425357312937999E-3</v>
      </c>
      <c r="Z136" s="4">
        <f t="shared" si="179"/>
        <v>14709.716830867856</v>
      </c>
      <c r="AA136" s="4">
        <f t="shared" si="180"/>
        <v>33888.641087410979</v>
      </c>
      <c r="AB136" s="4">
        <f t="shared" si="181"/>
        <v>29869.959844575922</v>
      </c>
      <c r="AC136" s="12">
        <f t="shared" si="167"/>
        <v>1.673061900390777</v>
      </c>
      <c r="AD136" s="12">
        <f t="shared" si="168"/>
        <v>2.9445081806487554</v>
      </c>
      <c r="AE136" s="12">
        <f t="shared" si="169"/>
        <v>5.1196185882276923</v>
      </c>
      <c r="AF136" s="11">
        <f t="shared" si="170"/>
        <v>-4.0504037456468023E-3</v>
      </c>
      <c r="AG136" s="11">
        <f t="shared" si="171"/>
        <v>2.9673830763510267E-4</v>
      </c>
      <c r="AH136" s="11">
        <f t="shared" si="172"/>
        <v>9.7937136394747881E-3</v>
      </c>
      <c r="AI136" s="1">
        <f t="shared" si="136"/>
        <v>272297.65380600892</v>
      </c>
      <c r="AJ136" s="1">
        <f t="shared" si="137"/>
        <v>90812.194080030124</v>
      </c>
      <c r="AK136" s="1">
        <f t="shared" si="138"/>
        <v>34714.602903968174</v>
      </c>
      <c r="AL136" s="10">
        <f t="shared" si="173"/>
        <v>46.743374673392083</v>
      </c>
      <c r="AM136" s="10">
        <f t="shared" si="174"/>
        <v>9.6106778231769106</v>
      </c>
      <c r="AN136" s="10">
        <f t="shared" si="175"/>
        <v>3.2563128097049252</v>
      </c>
      <c r="AO136" s="7">
        <f t="shared" si="176"/>
        <v>9.2284303208717035E-3</v>
      </c>
      <c r="AP136" s="7">
        <f t="shared" si="177"/>
        <v>1.1625388237794543E-2</v>
      </c>
      <c r="AQ136" s="7">
        <f t="shared" si="178"/>
        <v>1.0545693956739611E-2</v>
      </c>
      <c r="AR136" s="1">
        <f t="shared" si="184"/>
        <v>147555.46301980017</v>
      </c>
      <c r="AS136" s="1">
        <f t="shared" si="182"/>
        <v>51094.432222954601</v>
      </c>
      <c r="AT136" s="1">
        <f t="shared" si="183"/>
        <v>19435.131252555766</v>
      </c>
      <c r="AU136" s="1">
        <f t="shared" si="139"/>
        <v>29511.092603960034</v>
      </c>
      <c r="AV136" s="1">
        <f t="shared" si="140"/>
        <v>10218.88644459092</v>
      </c>
      <c r="AW136" s="1">
        <f t="shared" si="141"/>
        <v>3887.0262505111532</v>
      </c>
      <c r="AX136">
        <v>0</v>
      </c>
      <c r="AY136">
        <v>0</v>
      </c>
      <c r="AZ136">
        <v>0</v>
      </c>
      <c r="BA136">
        <f t="shared" si="185"/>
        <v>0</v>
      </c>
      <c r="BB136">
        <f t="shared" si="191"/>
        <v>0</v>
      </c>
      <c r="BC136">
        <f t="shared" si="186"/>
        <v>0</v>
      </c>
      <c r="BD136">
        <f t="shared" si="187"/>
        <v>0</v>
      </c>
      <c r="BE136">
        <f t="shared" si="188"/>
        <v>0</v>
      </c>
      <c r="BF136">
        <f t="shared" si="189"/>
        <v>0</v>
      </c>
      <c r="BG136">
        <f t="shared" si="190"/>
        <v>0</v>
      </c>
      <c r="BH136">
        <f t="shared" si="192"/>
        <v>0</v>
      </c>
      <c r="BI136">
        <f t="shared" si="193"/>
        <v>0</v>
      </c>
      <c r="BJ136">
        <f t="shared" si="194"/>
        <v>0</v>
      </c>
      <c r="BK136" s="7">
        <f t="shared" si="195"/>
        <v>3.7493995331699476E-2</v>
      </c>
      <c r="BL136" s="13"/>
      <c r="BM136" s="13"/>
      <c r="BN136" s="8">
        <f>BN$3*temperature!$I246+BN$4*temperature!$I246^2+BN$5*temperature!$I246^6</f>
        <v>-9.3296282767348444</v>
      </c>
      <c r="BO136" s="8">
        <f>BO$3*temperature!$I246+BO$4*temperature!$I246^2+BO$5*temperature!$I246^6</f>
        <v>-9.6968855758253341</v>
      </c>
      <c r="BP136" s="8">
        <f>BP$3*temperature!$I246+BP$4*temperature!$I246^2+BP$5*temperature!$I246^6</f>
        <v>-9.6701374643738838</v>
      </c>
      <c r="BQ136" s="8">
        <f>BQ$3*temperature!$M246+BQ$4*temperature!$M246^2+BQ$5*temperature!$M246^6</f>
        <v>0</v>
      </c>
      <c r="BR136" s="8">
        <f>BR$3*temperature!$M246+BR$4*temperature!$M246^2+BR$5*temperature!$M246^6</f>
        <v>0</v>
      </c>
      <c r="BS136" s="8">
        <f>BS$3*temperature!$M246+BS$4*temperature!$M246^2+BS$5*temperature!$M246^6</f>
        <v>0</v>
      </c>
      <c r="BT136" s="14"/>
      <c r="BU136" s="14"/>
      <c r="BV136" s="14"/>
      <c r="BW136" s="14"/>
      <c r="BX136" s="14"/>
      <c r="BY136" s="14"/>
    </row>
    <row r="137" spans="1:77" x14ac:dyDescent="0.3">
      <c r="A137">
        <f t="shared" si="142"/>
        <v>2091</v>
      </c>
      <c r="B137" s="4">
        <f t="shared" si="143"/>
        <v>1163.9795422716506</v>
      </c>
      <c r="C137" s="4">
        <f t="shared" si="144"/>
        <v>2957.0281939623542</v>
      </c>
      <c r="D137" s="4">
        <f t="shared" si="145"/>
        <v>4348.4899491188889</v>
      </c>
      <c r="E137" s="11">
        <f t="shared" si="146"/>
        <v>6.4452534568764416E-5</v>
      </c>
      <c r="F137" s="11">
        <f t="shared" si="147"/>
        <v>1.269758149961509E-4</v>
      </c>
      <c r="G137" s="11">
        <f t="shared" si="148"/>
        <v>2.5921660951338794E-4</v>
      </c>
      <c r="H137" s="4">
        <f t="shared" si="149"/>
        <v>148465.29913772247</v>
      </c>
      <c r="I137" s="4">
        <f t="shared" si="150"/>
        <v>51620.373704133599</v>
      </c>
      <c r="J137" s="4">
        <f t="shared" si="151"/>
        <v>19627.949095760108</v>
      </c>
      <c r="K137" s="4">
        <f t="shared" si="152"/>
        <v>127549.74958406399</v>
      </c>
      <c r="L137" s="4">
        <f t="shared" si="153"/>
        <v>17456.84190956712</v>
      </c>
      <c r="M137" s="4">
        <f t="shared" si="154"/>
        <v>4513.7390968874643</v>
      </c>
      <c r="N137" s="11">
        <f t="shared" si="155"/>
        <v>6.1012161215667771E-3</v>
      </c>
      <c r="O137" s="11">
        <f t="shared" si="156"/>
        <v>1.0165251901682382E-2</v>
      </c>
      <c r="P137" s="11">
        <f t="shared" si="157"/>
        <v>9.6593775916624658E-3</v>
      </c>
      <c r="Q137" s="4">
        <f t="shared" si="158"/>
        <v>8712.7607006921044</v>
      </c>
      <c r="R137" s="4">
        <f t="shared" si="159"/>
        <v>11465.47990608397</v>
      </c>
      <c r="S137" s="4">
        <f t="shared" si="160"/>
        <v>5836.555908758547</v>
      </c>
      <c r="T137" s="4">
        <f t="shared" si="161"/>
        <v>58.685502614383935</v>
      </c>
      <c r="U137" s="4">
        <f t="shared" si="162"/>
        <v>222.1115246433377</v>
      </c>
      <c r="V137" s="4">
        <f t="shared" si="163"/>
        <v>297.35943782426659</v>
      </c>
      <c r="W137" s="11">
        <f t="shared" si="164"/>
        <v>-1.0734613539272964E-2</v>
      </c>
      <c r="X137" s="11">
        <f t="shared" si="165"/>
        <v>-1.217998157191269E-2</v>
      </c>
      <c r="Y137" s="11">
        <f t="shared" si="166"/>
        <v>-9.7425357312937999E-3</v>
      </c>
      <c r="Z137" s="4">
        <f t="shared" si="179"/>
        <v>14585.545528370396</v>
      </c>
      <c r="AA137" s="4">
        <f t="shared" si="180"/>
        <v>33838.294488961961</v>
      </c>
      <c r="AB137" s="4">
        <f t="shared" si="181"/>
        <v>30171.114306649797</v>
      </c>
      <c r="AC137" s="12">
        <f t="shared" si="167"/>
        <v>1.6662853242027351</v>
      </c>
      <c r="AD137" s="12">
        <f t="shared" si="168"/>
        <v>2.9453819290230987</v>
      </c>
      <c r="AE137" s="12">
        <f t="shared" si="169"/>
        <v>5.1697586666241264</v>
      </c>
      <c r="AF137" s="11">
        <f t="shared" si="170"/>
        <v>-4.0504037456468023E-3</v>
      </c>
      <c r="AG137" s="11">
        <f t="shared" si="171"/>
        <v>2.9673830763510267E-4</v>
      </c>
      <c r="AH137" s="11">
        <f t="shared" si="172"/>
        <v>9.7937136394747881E-3</v>
      </c>
      <c r="AI137" s="1">
        <f t="shared" si="136"/>
        <v>274578.98102936806</v>
      </c>
      <c r="AJ137" s="1">
        <f t="shared" si="137"/>
        <v>91949.861116618034</v>
      </c>
      <c r="AK137" s="1">
        <f t="shared" si="138"/>
        <v>35130.168864082516</v>
      </c>
      <c r="AL137" s="10">
        <f t="shared" si="173"/>
        <v>47.170428969766519</v>
      </c>
      <c r="AM137" s="10">
        <f t="shared" si="174"/>
        <v>9.7212884054904762</v>
      </c>
      <c r="AN137" s="10">
        <f t="shared" si="175"/>
        <v>3.2903094872402985</v>
      </c>
      <c r="AO137" s="7">
        <f t="shared" si="176"/>
        <v>9.1361460176629869E-3</v>
      </c>
      <c r="AP137" s="7">
        <f t="shared" si="177"/>
        <v>1.1509134355416598E-2</v>
      </c>
      <c r="AQ137" s="7">
        <f t="shared" si="178"/>
        <v>1.0440237017172215E-2</v>
      </c>
      <c r="AR137" s="1">
        <f t="shared" si="184"/>
        <v>148465.29913772247</v>
      </c>
      <c r="AS137" s="1">
        <f t="shared" si="182"/>
        <v>51620.373704133599</v>
      </c>
      <c r="AT137" s="1">
        <f t="shared" si="183"/>
        <v>19627.949095760108</v>
      </c>
      <c r="AU137" s="1">
        <f t="shared" si="139"/>
        <v>29693.059827544494</v>
      </c>
      <c r="AV137" s="1">
        <f t="shared" si="140"/>
        <v>10324.07474082672</v>
      </c>
      <c r="AW137" s="1">
        <f t="shared" si="141"/>
        <v>3925.5898191520218</v>
      </c>
      <c r="AX137">
        <v>0</v>
      </c>
      <c r="AY137">
        <v>0</v>
      </c>
      <c r="AZ137">
        <v>0</v>
      </c>
      <c r="BA137">
        <f t="shared" si="185"/>
        <v>0</v>
      </c>
      <c r="BB137">
        <f t="shared" si="191"/>
        <v>0</v>
      </c>
      <c r="BC137">
        <f t="shared" si="186"/>
        <v>0</v>
      </c>
      <c r="BD137">
        <f t="shared" si="187"/>
        <v>0</v>
      </c>
      <c r="BE137">
        <f t="shared" si="188"/>
        <v>0</v>
      </c>
      <c r="BF137">
        <f t="shared" si="189"/>
        <v>0</v>
      </c>
      <c r="BG137">
        <f t="shared" si="190"/>
        <v>0</v>
      </c>
      <c r="BH137">
        <f t="shared" si="192"/>
        <v>0</v>
      </c>
      <c r="BI137">
        <f t="shared" si="193"/>
        <v>0</v>
      </c>
      <c r="BJ137">
        <f t="shared" si="194"/>
        <v>0</v>
      </c>
      <c r="BK137" s="7">
        <f t="shared" si="195"/>
        <v>3.7280079134913241E-2</v>
      </c>
      <c r="BL137" s="13"/>
      <c r="BM137" s="13"/>
      <c r="BN137" s="8">
        <f>BN$3*temperature!$I247+BN$4*temperature!$I247^2+BN$5*temperature!$I247^6</f>
        <v>-9.7595209410321893</v>
      </c>
      <c r="BO137" s="8">
        <f>BO$3*temperature!$I247+BO$4*temperature!$I247^2+BO$5*temperature!$I247^6</f>
        <v>-10.044255770754035</v>
      </c>
      <c r="BP137" s="8">
        <f>BP$3*temperature!$I247+BP$4*temperature!$I247^2+BP$5*temperature!$I247^6</f>
        <v>-9.9536613783190582</v>
      </c>
      <c r="BQ137" s="8">
        <f>BQ$3*temperature!$M247+BQ$4*temperature!$M247^2+BQ$5*temperature!$M247^6</f>
        <v>0</v>
      </c>
      <c r="BR137" s="8">
        <f>BR$3*temperature!$M247+BR$4*temperature!$M247^2+BR$5*temperature!$M247^6</f>
        <v>0</v>
      </c>
      <c r="BS137" s="8">
        <f>BS$3*temperature!$M247+BS$4*temperature!$M247^2+BS$5*temperature!$M247^6</f>
        <v>0</v>
      </c>
      <c r="BT137" s="14"/>
      <c r="BU137" s="14"/>
      <c r="BV137" s="14"/>
      <c r="BW137" s="14"/>
      <c r="BX137" s="14"/>
      <c r="BY137" s="14"/>
    </row>
    <row r="138" spans="1:77" x14ac:dyDescent="0.3">
      <c r="A138">
        <f t="shared" si="142"/>
        <v>2092</v>
      </c>
      <c r="B138" s="4">
        <f t="shared" si="143"/>
        <v>1164.050812631752</v>
      </c>
      <c r="C138" s="4">
        <f t="shared" si="144"/>
        <v>2957.3848914740047</v>
      </c>
      <c r="D138" s="4">
        <f t="shared" si="145"/>
        <v>4349.5607898989465</v>
      </c>
      <c r="E138" s="11">
        <f t="shared" si="146"/>
        <v>6.1229907840326195E-5</v>
      </c>
      <c r="F138" s="11">
        <f t="shared" si="147"/>
        <v>1.2062702424634335E-4</v>
      </c>
      <c r="G138" s="11">
        <f t="shared" si="148"/>
        <v>2.4625577903771852E-4</v>
      </c>
      <c r="H138" s="4">
        <f t="shared" si="149"/>
        <v>149347.1246456824</v>
      </c>
      <c r="I138" s="4">
        <f t="shared" si="150"/>
        <v>52139.840075986205</v>
      </c>
      <c r="J138" s="4">
        <f t="shared" si="151"/>
        <v>19818.69592872151</v>
      </c>
      <c r="K138" s="4">
        <f t="shared" si="152"/>
        <v>128299.48918469458</v>
      </c>
      <c r="L138" s="4">
        <f t="shared" si="153"/>
        <v>17630.38697678574</v>
      </c>
      <c r="M138" s="4">
        <f t="shared" si="154"/>
        <v>4556.4821107332909</v>
      </c>
      <c r="N138" s="11">
        <f t="shared" si="155"/>
        <v>5.8780170331613757E-3</v>
      </c>
      <c r="O138" s="11">
        <f t="shared" si="156"/>
        <v>9.941378178117688E-3</v>
      </c>
      <c r="P138" s="11">
        <f t="shared" si="157"/>
        <v>9.4695357725262941E-3</v>
      </c>
      <c r="Q138" s="4">
        <f t="shared" si="158"/>
        <v>8670.427434606514</v>
      </c>
      <c r="R138" s="4">
        <f t="shared" si="159"/>
        <v>11439.804720175629</v>
      </c>
      <c r="S138" s="4">
        <f t="shared" si="160"/>
        <v>5835.8608250446177</v>
      </c>
      <c r="T138" s="4">
        <f t="shared" si="161"/>
        <v>58.055536423460531</v>
      </c>
      <c r="U138" s="4">
        <f t="shared" si="162"/>
        <v>219.4062103662724</v>
      </c>
      <c r="V138" s="4">
        <f t="shared" si="163"/>
        <v>294.46240287622624</v>
      </c>
      <c r="W138" s="11">
        <f t="shared" si="164"/>
        <v>-1.0734613539272964E-2</v>
      </c>
      <c r="X138" s="11">
        <f t="shared" si="165"/>
        <v>-1.217998157191269E-2</v>
      </c>
      <c r="Y138" s="11">
        <f t="shared" si="166"/>
        <v>-9.7425357312937999E-3</v>
      </c>
      <c r="Z138" s="4">
        <f t="shared" si="179"/>
        <v>14459.141748876524</v>
      </c>
      <c r="AA138" s="4">
        <f t="shared" si="180"/>
        <v>33780.23824009407</v>
      </c>
      <c r="AB138" s="4">
        <f t="shared" si="181"/>
        <v>30469.096948330905</v>
      </c>
      <c r="AC138" s="12">
        <f t="shared" si="167"/>
        <v>1.659536195884268</v>
      </c>
      <c r="AD138" s="12">
        <f t="shared" si="168"/>
        <v>2.9462559366720562</v>
      </c>
      <c r="AE138" s="12">
        <f t="shared" si="169"/>
        <v>5.220389802590236</v>
      </c>
      <c r="AF138" s="11">
        <f t="shared" si="170"/>
        <v>-4.0504037456468023E-3</v>
      </c>
      <c r="AG138" s="11">
        <f t="shared" si="171"/>
        <v>2.9673830763510267E-4</v>
      </c>
      <c r="AH138" s="11">
        <f t="shared" si="172"/>
        <v>9.7937136394747881E-3</v>
      </c>
      <c r="AI138" s="1">
        <f t="shared" si="136"/>
        <v>276814.14275397576</v>
      </c>
      <c r="AJ138" s="1">
        <f t="shared" si="137"/>
        <v>93078.949745782957</v>
      </c>
      <c r="AK138" s="1">
        <f t="shared" si="138"/>
        <v>35542.741796826289</v>
      </c>
      <c r="AL138" s="10">
        <f t="shared" si="173"/>
        <v>47.59707533728227</v>
      </c>
      <c r="AM138" s="10">
        <f t="shared" si="174"/>
        <v>9.832053183713354</v>
      </c>
      <c r="AN138" s="10">
        <f t="shared" si="175"/>
        <v>3.324317582037871</v>
      </c>
      <c r="AO138" s="7">
        <f t="shared" si="176"/>
        <v>9.0447845574863576E-3</v>
      </c>
      <c r="AP138" s="7">
        <f t="shared" si="177"/>
        <v>1.1394043011862432E-2</v>
      </c>
      <c r="AQ138" s="7">
        <f t="shared" si="178"/>
        <v>1.0335834647000492E-2</v>
      </c>
      <c r="AR138" s="1">
        <f t="shared" si="184"/>
        <v>149347.1246456824</v>
      </c>
      <c r="AS138" s="1">
        <f t="shared" si="182"/>
        <v>52139.840075986205</v>
      </c>
      <c r="AT138" s="1">
        <f t="shared" si="183"/>
        <v>19818.69592872151</v>
      </c>
      <c r="AU138" s="1">
        <f t="shared" si="139"/>
        <v>29869.424929136483</v>
      </c>
      <c r="AV138" s="1">
        <f t="shared" si="140"/>
        <v>10427.968015197242</v>
      </c>
      <c r="AW138" s="1">
        <f t="shared" si="141"/>
        <v>3963.7391857443022</v>
      </c>
      <c r="AX138">
        <v>0</v>
      </c>
      <c r="AY138">
        <v>0</v>
      </c>
      <c r="AZ138">
        <v>0</v>
      </c>
      <c r="BA138">
        <f t="shared" si="185"/>
        <v>0</v>
      </c>
      <c r="BB138">
        <f t="shared" si="191"/>
        <v>0</v>
      </c>
      <c r="BC138">
        <f t="shared" si="186"/>
        <v>0</v>
      </c>
      <c r="BD138">
        <f t="shared" si="187"/>
        <v>0</v>
      </c>
      <c r="BE138">
        <f t="shared" si="188"/>
        <v>0</v>
      </c>
      <c r="BF138">
        <f t="shared" si="189"/>
        <v>0</v>
      </c>
      <c r="BG138">
        <f t="shared" si="190"/>
        <v>0</v>
      </c>
      <c r="BH138">
        <f t="shared" si="192"/>
        <v>0</v>
      </c>
      <c r="BI138">
        <f t="shared" si="193"/>
        <v>0</v>
      </c>
      <c r="BJ138">
        <f t="shared" si="194"/>
        <v>0</v>
      </c>
      <c r="BK138" s="7">
        <f t="shared" si="195"/>
        <v>3.7067755598566315E-2</v>
      </c>
      <c r="BL138" s="13"/>
      <c r="BM138" s="13"/>
      <c r="BN138" s="8">
        <f>BN$3*temperature!$I248+BN$4*temperature!$I248^2+BN$5*temperature!$I248^6</f>
        <v>-10.194953268141127</v>
      </c>
      <c r="BO138" s="8">
        <f>BO$3*temperature!$I248+BO$4*temperature!$I248^2+BO$5*temperature!$I248^6</f>
        <v>-10.395622502621597</v>
      </c>
      <c r="BP138" s="8">
        <f>BP$3*temperature!$I248+BP$4*temperature!$I248^2+BP$5*temperature!$I248^6</f>
        <v>-10.240057043702377</v>
      </c>
      <c r="BQ138" s="8">
        <f>BQ$3*temperature!$M248+BQ$4*temperature!$M248^2+BQ$5*temperature!$M248^6</f>
        <v>0</v>
      </c>
      <c r="BR138" s="8">
        <f>BR$3*temperature!$M248+BR$4*temperature!$M248^2+BR$5*temperature!$M248^6</f>
        <v>0</v>
      </c>
      <c r="BS138" s="8">
        <f>BS$3*temperature!$M248+BS$4*temperature!$M248^2+BS$5*temperature!$M248^6</f>
        <v>0</v>
      </c>
      <c r="BT138" s="14"/>
      <c r="BU138" s="14"/>
      <c r="BV138" s="14"/>
      <c r="BW138" s="14"/>
      <c r="BX138" s="14"/>
      <c r="BY138" s="14"/>
    </row>
    <row r="139" spans="1:77" x14ac:dyDescent="0.3">
      <c r="A139">
        <f t="shared" si="142"/>
        <v>2093</v>
      </c>
      <c r="B139" s="4">
        <f t="shared" si="143"/>
        <v>1164.118523619532</v>
      </c>
      <c r="C139" s="4">
        <f t="shared" si="144"/>
        <v>2957.7237949860637</v>
      </c>
      <c r="D139" s="4">
        <f t="shared" si="145"/>
        <v>4350.5783391556952</v>
      </c>
      <c r="E139" s="11">
        <f t="shared" si="146"/>
        <v>5.8168412448309883E-5</v>
      </c>
      <c r="F139" s="11">
        <f t="shared" si="147"/>
        <v>1.1459567303402617E-4</v>
      </c>
      <c r="G139" s="11">
        <f t="shared" si="148"/>
        <v>2.3394299008583258E-4</v>
      </c>
      <c r="H139" s="4">
        <f t="shared" si="149"/>
        <v>150200.64348352974</v>
      </c>
      <c r="I139" s="4">
        <f t="shared" si="150"/>
        <v>52652.655594164782</v>
      </c>
      <c r="J139" s="4">
        <f t="shared" si="151"/>
        <v>20007.328621550048</v>
      </c>
      <c r="K139" s="4">
        <f t="shared" si="152"/>
        <v>129025.21559103695</v>
      </c>
      <c r="L139" s="4">
        <f t="shared" si="153"/>
        <v>17801.748656660104</v>
      </c>
      <c r="M139" s="4">
        <f t="shared" si="154"/>
        <v>4598.7744759086017</v>
      </c>
      <c r="N139" s="11">
        <f t="shared" si="155"/>
        <v>5.6565026950157193E-3</v>
      </c>
      <c r="O139" s="11">
        <f t="shared" si="156"/>
        <v>9.7196777416173052E-3</v>
      </c>
      <c r="P139" s="11">
        <f t="shared" si="157"/>
        <v>9.2818020893106201E-3</v>
      </c>
      <c r="Q139" s="4">
        <f t="shared" si="158"/>
        <v>8626.3733247163036</v>
      </c>
      <c r="R139" s="4">
        <f t="shared" si="159"/>
        <v>11411.612589434393</v>
      </c>
      <c r="S139" s="4">
        <f t="shared" si="160"/>
        <v>5834.0088269787202</v>
      </c>
      <c r="T139" s="4">
        <f t="shared" si="161"/>
        <v>57.432332676139495</v>
      </c>
      <c r="U139" s="4">
        <f t="shared" si="162"/>
        <v>216.733846767248</v>
      </c>
      <c r="V139" s="4">
        <f t="shared" si="163"/>
        <v>291.59359239468199</v>
      </c>
      <c r="W139" s="11">
        <f t="shared" si="164"/>
        <v>-1.0734613539272964E-2</v>
      </c>
      <c r="X139" s="11">
        <f t="shared" si="165"/>
        <v>-1.217998157191269E-2</v>
      </c>
      <c r="Y139" s="11">
        <f t="shared" si="166"/>
        <v>-9.7425357312937999E-3</v>
      </c>
      <c r="Z139" s="4">
        <f t="shared" si="179"/>
        <v>14330.607355012386</v>
      </c>
      <c r="AA139" s="4">
        <f t="shared" si="180"/>
        <v>33714.594014945564</v>
      </c>
      <c r="AB139" s="4">
        <f t="shared" si="181"/>
        <v>30763.838413217116</v>
      </c>
      <c r="AC139" s="12">
        <f t="shared" si="167"/>
        <v>1.652814404260422</v>
      </c>
      <c r="AD139" s="12">
        <f t="shared" si="168"/>
        <v>2.9471302036725642</v>
      </c>
      <c r="AE139" s="12">
        <f t="shared" si="169"/>
        <v>5.2715168054032393</v>
      </c>
      <c r="AF139" s="11">
        <f t="shared" si="170"/>
        <v>-4.0504037456468023E-3</v>
      </c>
      <c r="AG139" s="11">
        <f t="shared" si="171"/>
        <v>2.9673830763510267E-4</v>
      </c>
      <c r="AH139" s="11">
        <f t="shared" si="172"/>
        <v>9.7937136394747881E-3</v>
      </c>
      <c r="AI139" s="1">
        <f t="shared" si="136"/>
        <v>279002.15340771468</v>
      </c>
      <c r="AJ139" s="1">
        <f t="shared" si="137"/>
        <v>94199.022786401911</v>
      </c>
      <c r="AK139" s="1">
        <f t="shared" si="138"/>
        <v>35952.206802887966</v>
      </c>
      <c r="AL139" s="10">
        <f t="shared" si="173"/>
        <v>48.023275576354521</v>
      </c>
      <c r="AM139" s="10">
        <f t="shared" si="174"/>
        <v>9.9429597522148008</v>
      </c>
      <c r="AN139" s="10">
        <f t="shared" si="175"/>
        <v>3.3583335829115106</v>
      </c>
      <c r="AO139" s="7">
        <f t="shared" si="176"/>
        <v>8.9543367119114935E-3</v>
      </c>
      <c r="AP139" s="7">
        <f t="shared" si="177"/>
        <v>1.1280102581743808E-2</v>
      </c>
      <c r="AQ139" s="7">
        <f t="shared" si="178"/>
        <v>1.0232476300530487E-2</v>
      </c>
      <c r="AR139" s="1">
        <f t="shared" si="184"/>
        <v>150200.64348352974</v>
      </c>
      <c r="AS139" s="1">
        <f t="shared" si="182"/>
        <v>52652.655594164782</v>
      </c>
      <c r="AT139" s="1">
        <f t="shared" si="183"/>
        <v>20007.328621550048</v>
      </c>
      <c r="AU139" s="1">
        <f t="shared" si="139"/>
        <v>30040.12869670595</v>
      </c>
      <c r="AV139" s="1">
        <f t="shared" si="140"/>
        <v>10530.531118832958</v>
      </c>
      <c r="AW139" s="1">
        <f t="shared" si="141"/>
        <v>4001.46572431001</v>
      </c>
      <c r="AX139">
        <v>0</v>
      </c>
      <c r="AY139">
        <v>0</v>
      </c>
      <c r="AZ139">
        <v>0</v>
      </c>
      <c r="BA139">
        <f t="shared" si="185"/>
        <v>0</v>
      </c>
      <c r="BB139">
        <f t="shared" si="191"/>
        <v>0</v>
      </c>
      <c r="BC139">
        <f t="shared" si="186"/>
        <v>0</v>
      </c>
      <c r="BD139">
        <f t="shared" si="187"/>
        <v>0</v>
      </c>
      <c r="BE139">
        <f t="shared" si="188"/>
        <v>0</v>
      </c>
      <c r="BF139">
        <f t="shared" si="189"/>
        <v>0</v>
      </c>
      <c r="BG139">
        <f t="shared" si="190"/>
        <v>0</v>
      </c>
      <c r="BH139">
        <f t="shared" si="192"/>
        <v>0</v>
      </c>
      <c r="BI139">
        <f t="shared" si="193"/>
        <v>0</v>
      </c>
      <c r="BJ139">
        <f t="shared" si="194"/>
        <v>0</v>
      </c>
      <c r="BK139" s="7">
        <f t="shared" si="195"/>
        <v>3.6857056851567788E-2</v>
      </c>
      <c r="BL139" s="13"/>
      <c r="BM139" s="13"/>
      <c r="BN139" s="8">
        <f>BN$3*temperature!$I249+BN$4*temperature!$I249^2+BN$5*temperature!$I249^6</f>
        <v>-10.635783631073789</v>
      </c>
      <c r="BO139" s="8">
        <f>BO$3*temperature!$I249+BO$4*temperature!$I249^2+BO$5*temperature!$I249^6</f>
        <v>-10.750876163473622</v>
      </c>
      <c r="BP139" s="8">
        <f>BP$3*temperature!$I249+BP$4*temperature!$I249^2+BP$5*temperature!$I249^6</f>
        <v>-10.529238929080527</v>
      </c>
      <c r="BQ139" s="8">
        <f>BQ$3*temperature!$M249+BQ$4*temperature!$M249^2+BQ$5*temperature!$M249^6</f>
        <v>0</v>
      </c>
      <c r="BR139" s="8">
        <f>BR$3*temperature!$M249+BR$4*temperature!$M249^2+BR$5*temperature!$M249^6</f>
        <v>0</v>
      </c>
      <c r="BS139" s="8">
        <f>BS$3*temperature!$M249+BS$4*temperature!$M249^2+BS$5*temperature!$M249^6</f>
        <v>0</v>
      </c>
      <c r="BT139" s="14"/>
      <c r="BU139" s="14"/>
      <c r="BV139" s="14"/>
      <c r="BW139" s="14"/>
      <c r="BX139" s="14"/>
      <c r="BY139" s="14"/>
    </row>
    <row r="140" spans="1:77" x14ac:dyDescent="0.3">
      <c r="A140">
        <f t="shared" si="142"/>
        <v>2094</v>
      </c>
      <c r="B140" s="4">
        <f t="shared" si="143"/>
        <v>1164.1828527996317</v>
      </c>
      <c r="C140" s="4">
        <f t="shared" si="144"/>
        <v>2958.0457902175522</v>
      </c>
      <c r="D140" s="4">
        <f t="shared" si="145"/>
        <v>4351.5452370956973</v>
      </c>
      <c r="E140" s="11">
        <f t="shared" si="146"/>
        <v>5.5259991825894384E-5</v>
      </c>
      <c r="F140" s="11">
        <f t="shared" si="147"/>
        <v>1.0886588938232486E-4</v>
      </c>
      <c r="G140" s="11">
        <f t="shared" si="148"/>
        <v>2.2224584058154093E-4</v>
      </c>
      <c r="H140" s="4">
        <f t="shared" si="149"/>
        <v>151025.58352026588</v>
      </c>
      <c r="I140" s="4">
        <f t="shared" si="150"/>
        <v>53158.65088875348</v>
      </c>
      <c r="J140" s="4">
        <f t="shared" si="151"/>
        <v>20193.805885504582</v>
      </c>
      <c r="K140" s="4">
        <f t="shared" si="152"/>
        <v>129726.6861104155</v>
      </c>
      <c r="L140" s="4">
        <f t="shared" si="153"/>
        <v>17970.868153749532</v>
      </c>
      <c r="M140" s="4">
        <f t="shared" si="154"/>
        <v>4640.6057584689861</v>
      </c>
      <c r="N140" s="11">
        <f t="shared" si="155"/>
        <v>5.4366932553862046E-3</v>
      </c>
      <c r="O140" s="11">
        <f t="shared" si="156"/>
        <v>9.5001620543697651E-3</v>
      </c>
      <c r="P140" s="11">
        <f t="shared" si="157"/>
        <v>9.0961804671056967E-3</v>
      </c>
      <c r="Q140" s="4">
        <f t="shared" si="158"/>
        <v>8580.6421844617144</v>
      </c>
      <c r="R140" s="4">
        <f t="shared" si="159"/>
        <v>11380.949931437646</v>
      </c>
      <c r="S140" s="4">
        <f t="shared" si="160"/>
        <v>5831.0166068363942</v>
      </c>
      <c r="T140" s="4">
        <f t="shared" si="161"/>
        <v>56.815818780202179</v>
      </c>
      <c r="U140" s="4">
        <f t="shared" si="162"/>
        <v>214.09403250761318</v>
      </c>
      <c r="V140" s="4">
        <f t="shared" si="163"/>
        <v>288.75273140176046</v>
      </c>
      <c r="W140" s="11">
        <f t="shared" si="164"/>
        <v>-1.0734613539272964E-2</v>
      </c>
      <c r="X140" s="11">
        <f t="shared" si="165"/>
        <v>-1.217998157191269E-2</v>
      </c>
      <c r="Y140" s="11">
        <f t="shared" si="166"/>
        <v>-9.7425357312937999E-3</v>
      </c>
      <c r="Z140" s="4">
        <f t="shared" si="179"/>
        <v>14200.044265041821</v>
      </c>
      <c r="AA140" s="4">
        <f t="shared" si="180"/>
        <v>33641.487891739358</v>
      </c>
      <c r="AB140" s="4">
        <f t="shared" si="181"/>
        <v>31055.27218371052</v>
      </c>
      <c r="AC140" s="12">
        <f t="shared" si="167"/>
        <v>1.6461198386065465</v>
      </c>
      <c r="AD140" s="12">
        <f t="shared" si="168"/>
        <v>2.9480047301015824</v>
      </c>
      <c r="AE140" s="12">
        <f t="shared" si="169"/>
        <v>5.3231445314410379</v>
      </c>
      <c r="AF140" s="11">
        <f t="shared" si="170"/>
        <v>-4.0504037456468023E-3</v>
      </c>
      <c r="AG140" s="11">
        <f t="shared" si="171"/>
        <v>2.9673830763510267E-4</v>
      </c>
      <c r="AH140" s="11">
        <f t="shared" si="172"/>
        <v>9.7937136394747881E-3</v>
      </c>
      <c r="AI140" s="1">
        <f t="shared" si="136"/>
        <v>281142.06676364917</v>
      </c>
      <c r="AJ140" s="1">
        <f t="shared" si="137"/>
        <v>95309.651626594685</v>
      </c>
      <c r="AK140" s="1">
        <f t="shared" si="138"/>
        <v>36358.451846909178</v>
      </c>
      <c r="AL140" s="10">
        <f t="shared" si="173"/>
        <v>48.448991990078916</v>
      </c>
      <c r="AM140" s="10">
        <f t="shared" si="174"/>
        <v>10.053995782126222</v>
      </c>
      <c r="AN140" s="10">
        <f t="shared" si="175"/>
        <v>3.3923540110199641</v>
      </c>
      <c r="AO140" s="7">
        <f t="shared" si="176"/>
        <v>8.864793344792378E-3</v>
      </c>
      <c r="AP140" s="7">
        <f t="shared" si="177"/>
        <v>1.116730155592637E-2</v>
      </c>
      <c r="AQ140" s="7">
        <f t="shared" si="178"/>
        <v>1.0130151537525181E-2</v>
      </c>
      <c r="AR140" s="1">
        <f t="shared" si="184"/>
        <v>151025.58352026588</v>
      </c>
      <c r="AS140" s="1">
        <f t="shared" si="182"/>
        <v>53158.65088875348</v>
      </c>
      <c r="AT140" s="1">
        <f t="shared" si="183"/>
        <v>20193.805885504582</v>
      </c>
      <c r="AU140" s="1">
        <f t="shared" si="139"/>
        <v>30205.116704053176</v>
      </c>
      <c r="AV140" s="1">
        <f t="shared" si="140"/>
        <v>10631.730177750696</v>
      </c>
      <c r="AW140" s="1">
        <f t="shared" si="141"/>
        <v>4038.7611771009165</v>
      </c>
      <c r="AX140">
        <v>0</v>
      </c>
      <c r="AY140">
        <v>0</v>
      </c>
      <c r="AZ140">
        <v>0</v>
      </c>
      <c r="BA140">
        <f t="shared" si="185"/>
        <v>0</v>
      </c>
      <c r="BB140">
        <f t="shared" si="191"/>
        <v>0</v>
      </c>
      <c r="BC140">
        <f t="shared" si="186"/>
        <v>0</v>
      </c>
      <c r="BD140">
        <f t="shared" si="187"/>
        <v>0</v>
      </c>
      <c r="BE140">
        <f t="shared" si="188"/>
        <v>0</v>
      </c>
      <c r="BF140">
        <f t="shared" si="189"/>
        <v>0</v>
      </c>
      <c r="BG140">
        <f t="shared" si="190"/>
        <v>0</v>
      </c>
      <c r="BH140">
        <f t="shared" si="192"/>
        <v>0</v>
      </c>
      <c r="BI140">
        <f t="shared" si="193"/>
        <v>0</v>
      </c>
      <c r="BJ140">
        <f t="shared" si="194"/>
        <v>0</v>
      </c>
      <c r="BK140" s="7">
        <f t="shared" si="195"/>
        <v>3.6648013510283767E-2</v>
      </c>
      <c r="BL140" s="13"/>
      <c r="BM140" s="13"/>
      <c r="BN140" s="8">
        <f>BN$3*temperature!$I250+BN$4*temperature!$I250^2+BN$5*temperature!$I250^6</f>
        <v>-11.081868119121516</v>
      </c>
      <c r="BO140" s="8">
        <f>BO$3*temperature!$I250+BO$4*temperature!$I250^2+BO$5*temperature!$I250^6</f>
        <v>-11.109905596669384</v>
      </c>
      <c r="BP140" s="8">
        <f>BP$3*temperature!$I250+BP$4*temperature!$I250^2+BP$5*temperature!$I250^6</f>
        <v>-10.821120480275074</v>
      </c>
      <c r="BQ140" s="8">
        <f>BQ$3*temperature!$M250+BQ$4*temperature!$M250^2+BQ$5*temperature!$M250^6</f>
        <v>0</v>
      </c>
      <c r="BR140" s="8">
        <f>BR$3*temperature!$M250+BR$4*temperature!$M250^2+BR$5*temperature!$M250^6</f>
        <v>0</v>
      </c>
      <c r="BS140" s="8">
        <f>BS$3*temperature!$M250+BS$4*temperature!$M250^2+BS$5*temperature!$M250^6</f>
        <v>0</v>
      </c>
      <c r="BT140" s="14"/>
      <c r="BU140" s="14"/>
      <c r="BV140" s="14"/>
      <c r="BW140" s="14"/>
      <c r="BX140" s="14"/>
      <c r="BY140" s="14"/>
    </row>
    <row r="141" spans="1:77" x14ac:dyDescent="0.3">
      <c r="A141">
        <f t="shared" si="142"/>
        <v>2095</v>
      </c>
      <c r="B141" s="4">
        <f t="shared" si="143"/>
        <v>1164.243968897815</v>
      </c>
      <c r="C141" s="4">
        <f t="shared" si="144"/>
        <v>2958.3517189890485</v>
      </c>
      <c r="D141" s="4">
        <f t="shared" si="145"/>
        <v>4352.4639942832919</v>
      </c>
      <c r="E141" s="11">
        <f t="shared" si="146"/>
        <v>5.249699223459966E-5</v>
      </c>
      <c r="F141" s="11">
        <f t="shared" si="147"/>
        <v>1.0342259491320861E-4</v>
      </c>
      <c r="G141" s="11">
        <f t="shared" si="148"/>
        <v>2.1113354855246388E-4</v>
      </c>
      <c r="H141" s="4">
        <f t="shared" si="149"/>
        <v>151821.69659220002</v>
      </c>
      <c r="I141" s="4">
        <f t="shared" si="150"/>
        <v>53657.663078969475</v>
      </c>
      <c r="J141" s="4">
        <f t="shared" si="151"/>
        <v>20378.088290108986</v>
      </c>
      <c r="K141" s="4">
        <f t="shared" si="152"/>
        <v>130403.67882337324</v>
      </c>
      <c r="L141" s="4">
        <f t="shared" si="153"/>
        <v>18137.688880788588</v>
      </c>
      <c r="M141" s="4">
        <f t="shared" si="154"/>
        <v>4681.965966145709</v>
      </c>
      <c r="N141" s="11">
        <f t="shared" si="155"/>
        <v>5.2186079306884015E-3</v>
      </c>
      <c r="O141" s="11">
        <f t="shared" si="156"/>
        <v>9.2828418533719148E-3</v>
      </c>
      <c r="P141" s="11">
        <f t="shared" si="157"/>
        <v>8.9126742993070884E-3</v>
      </c>
      <c r="Q141" s="4">
        <f t="shared" si="158"/>
        <v>8533.2785766516026</v>
      </c>
      <c r="R141" s="4">
        <f t="shared" si="159"/>
        <v>11347.86444826379</v>
      </c>
      <c r="S141" s="4">
        <f t="shared" si="160"/>
        <v>5826.9013465974831</v>
      </c>
      <c r="T141" s="4">
        <f t="shared" si="161"/>
        <v>56.205922922679342</v>
      </c>
      <c r="U141" s="4">
        <f t="shared" si="162"/>
        <v>211.48637113701398</v>
      </c>
      <c r="V141" s="4">
        <f t="shared" si="163"/>
        <v>285.93954759857013</v>
      </c>
      <c r="W141" s="11">
        <f t="shared" si="164"/>
        <v>-1.0734613539272964E-2</v>
      </c>
      <c r="X141" s="11">
        <f t="shared" si="165"/>
        <v>-1.217998157191269E-2</v>
      </c>
      <c r="Y141" s="11">
        <f t="shared" si="166"/>
        <v>-9.7425357312937999E-3</v>
      </c>
      <c r="Z141" s="4">
        <f t="shared" si="179"/>
        <v>14067.554325436431</v>
      </c>
      <c r="AA141" s="4">
        <f t="shared" si="180"/>
        <v>33561.050125848851</v>
      </c>
      <c r="AB141" s="4">
        <f t="shared" si="181"/>
        <v>31343.334611716695</v>
      </c>
      <c r="AC141" s="12">
        <f t="shared" si="167"/>
        <v>1.6394523886464711</v>
      </c>
      <c r="AD141" s="12">
        <f t="shared" si="168"/>
        <v>2.9488795160360928</v>
      </c>
      <c r="AE141" s="12">
        <f t="shared" si="169"/>
        <v>5.3752778846435074</v>
      </c>
      <c r="AF141" s="11">
        <f t="shared" si="170"/>
        <v>-4.0504037456468023E-3</v>
      </c>
      <c r="AG141" s="11">
        <f t="shared" si="171"/>
        <v>2.9673830763510267E-4</v>
      </c>
      <c r="AH141" s="11">
        <f t="shared" si="172"/>
        <v>9.7937136394747881E-3</v>
      </c>
      <c r="AI141" s="1">
        <f t="shared" si="136"/>
        <v>283232.97679133742</v>
      </c>
      <c r="AJ141" s="1">
        <f t="shared" si="137"/>
        <v>96410.416641685908</v>
      </c>
      <c r="AK141" s="1">
        <f t="shared" si="138"/>
        <v>36761.36783931918</v>
      </c>
      <c r="AL141" s="10">
        <f t="shared" si="173"/>
        <v>48.874187388816907</v>
      </c>
      <c r="AM141" s="10">
        <f t="shared" si="174"/>
        <v>10.165149024839828</v>
      </c>
      <c r="AN141" s="10">
        <f t="shared" si="175"/>
        <v>3.426375420618522</v>
      </c>
      <c r="AO141" s="7">
        <f t="shared" si="176"/>
        <v>8.7761454113444541E-3</v>
      </c>
      <c r="AP141" s="7">
        <f t="shared" si="177"/>
        <v>1.1055628540367107E-2</v>
      </c>
      <c r="AQ141" s="7">
        <f t="shared" si="178"/>
        <v>1.0028850022149928E-2</v>
      </c>
      <c r="AR141" s="1">
        <f t="shared" si="184"/>
        <v>151821.69659220002</v>
      </c>
      <c r="AS141" s="1">
        <f t="shared" si="182"/>
        <v>53657.663078969475</v>
      </c>
      <c r="AT141" s="1">
        <f t="shared" si="183"/>
        <v>20378.088290108986</v>
      </c>
      <c r="AU141" s="1">
        <f t="shared" si="139"/>
        <v>30364.339318440005</v>
      </c>
      <c r="AV141" s="1">
        <f t="shared" si="140"/>
        <v>10731.532615793896</v>
      </c>
      <c r="AW141" s="1">
        <f t="shared" si="141"/>
        <v>4075.6176580217975</v>
      </c>
      <c r="AX141">
        <v>0</v>
      </c>
      <c r="AY141">
        <v>0</v>
      </c>
      <c r="AZ141">
        <v>0</v>
      </c>
      <c r="BA141">
        <f t="shared" si="185"/>
        <v>0</v>
      </c>
      <c r="BB141">
        <f t="shared" si="191"/>
        <v>0</v>
      </c>
      <c r="BC141">
        <f t="shared" si="186"/>
        <v>0</v>
      </c>
      <c r="BD141">
        <f t="shared" si="187"/>
        <v>0</v>
      </c>
      <c r="BE141">
        <f t="shared" si="188"/>
        <v>0</v>
      </c>
      <c r="BF141">
        <f t="shared" si="189"/>
        <v>0</v>
      </c>
      <c r="BG141">
        <f t="shared" si="190"/>
        <v>0</v>
      </c>
      <c r="BH141">
        <f t="shared" si="192"/>
        <v>0</v>
      </c>
      <c r="BI141">
        <f t="shared" si="193"/>
        <v>0</v>
      </c>
      <c r="BJ141">
        <f t="shared" si="194"/>
        <v>0</v>
      </c>
      <c r="BK141" s="7">
        <f t="shared" si="195"/>
        <v>3.6440654704356062E-2</v>
      </c>
      <c r="BL141" s="13"/>
      <c r="BM141" s="13"/>
      <c r="BN141" s="8">
        <f>BN$3*temperature!$I251+BN$4*temperature!$I251^2+BN$5*temperature!$I251^6</f>
        <v>-11.533060739036213</v>
      </c>
      <c r="BO141" s="8">
        <f>BO$3*temperature!$I251+BO$4*temperature!$I251^2+BO$5*temperature!$I251^6</f>
        <v>-11.472598245607694</v>
      </c>
      <c r="BP141" s="8">
        <f>BP$3*temperature!$I251+BP$4*temperature!$I251^2+BP$5*temperature!$I251^6</f>
        <v>-11.115614230507546</v>
      </c>
      <c r="BQ141" s="8">
        <f>BQ$3*temperature!$M251+BQ$4*temperature!$M251^2+BQ$5*temperature!$M251^6</f>
        <v>0</v>
      </c>
      <c r="BR141" s="8">
        <f>BR$3*temperature!$M251+BR$4*temperature!$M251^2+BR$5*temperature!$M251^6</f>
        <v>0</v>
      </c>
      <c r="BS141" s="8">
        <f>BS$3*temperature!$M251+BS$4*temperature!$M251^2+BS$5*temperature!$M251^6</f>
        <v>0</v>
      </c>
      <c r="BT141" s="14"/>
      <c r="BU141" s="14"/>
      <c r="BV141" s="14"/>
      <c r="BW141" s="14"/>
      <c r="BX141" s="14"/>
      <c r="BY141" s="14"/>
    </row>
    <row r="142" spans="1:77" x14ac:dyDescent="0.3">
      <c r="A142">
        <f t="shared" si="142"/>
        <v>2096</v>
      </c>
      <c r="B142" s="4">
        <f t="shared" si="143"/>
        <v>1164.3020322390798</v>
      </c>
      <c r="C142" s="4">
        <f t="shared" si="144"/>
        <v>2958.6423813799202</v>
      </c>
      <c r="D142" s="4">
        <f t="shared" si="145"/>
        <v>4353.3369978929486</v>
      </c>
      <c r="E142" s="11">
        <f t="shared" si="146"/>
        <v>4.9872142622869677E-5</v>
      </c>
      <c r="F142" s="11">
        <f t="shared" si="147"/>
        <v>9.8251465167548176E-5</v>
      </c>
      <c r="G142" s="11">
        <f t="shared" si="148"/>
        <v>2.0057687112484069E-4</v>
      </c>
      <c r="H142" s="4">
        <f t="shared" si="149"/>
        <v>152588.75850023553</v>
      </c>
      <c r="I142" s="4">
        <f t="shared" si="150"/>
        <v>54149.535875417205</v>
      </c>
      <c r="J142" s="4">
        <f t="shared" si="151"/>
        <v>20560.138277217338</v>
      </c>
      <c r="K142" s="4">
        <f t="shared" si="152"/>
        <v>131055.99258191683</v>
      </c>
      <c r="L142" s="4">
        <f t="shared" si="153"/>
        <v>18302.156494547911</v>
      </c>
      <c r="M142" s="4">
        <f t="shared" si="154"/>
        <v>4722.8455520830612</v>
      </c>
      <c r="N142" s="11">
        <f t="shared" si="155"/>
        <v>5.0022650007222058E-3</v>
      </c>
      <c r="O142" s="11">
        <f t="shared" si="156"/>
        <v>9.0677271421018002E-3</v>
      </c>
      <c r="P142" s="11">
        <f t="shared" si="157"/>
        <v>8.731286436711283E-3</v>
      </c>
      <c r="Q142" s="4">
        <f t="shared" si="158"/>
        <v>8484.3277454595809</v>
      </c>
      <c r="R142" s="4">
        <f t="shared" si="159"/>
        <v>11312.405045998008</v>
      </c>
      <c r="S142" s="4">
        <f t="shared" si="160"/>
        <v>5821.6806924474977</v>
      </c>
      <c r="T142" s="4">
        <f t="shared" si="161"/>
        <v>55.602574061486216</v>
      </c>
      <c r="U142" s="4">
        <f t="shared" si="162"/>
        <v>208.91047103385446</v>
      </c>
      <c r="V142" s="4">
        <f t="shared" si="163"/>
        <v>283.15377133910107</v>
      </c>
      <c r="W142" s="11">
        <f t="shared" si="164"/>
        <v>-1.0734613539272964E-2</v>
      </c>
      <c r="X142" s="11">
        <f t="shared" si="165"/>
        <v>-1.217998157191269E-2</v>
      </c>
      <c r="Y142" s="11">
        <f t="shared" si="166"/>
        <v>-9.7425357312937999E-3</v>
      </c>
      <c r="Z142" s="4">
        <f t="shared" si="179"/>
        <v>13933.23918613523</v>
      </c>
      <c r="AA142" s="4">
        <f t="shared" si="180"/>
        <v>33473.414920152383</v>
      </c>
      <c r="AB142" s="4">
        <f t="shared" si="181"/>
        <v>31627.964944576757</v>
      </c>
      <c r="AC142" s="12">
        <f t="shared" si="167"/>
        <v>1.6328119445506879</v>
      </c>
      <c r="AD142" s="12">
        <f t="shared" si="168"/>
        <v>2.9497545615531013</v>
      </c>
      <c r="AE142" s="12">
        <f t="shared" si="169"/>
        <v>5.4279218169783077</v>
      </c>
      <c r="AF142" s="11">
        <f t="shared" si="170"/>
        <v>-4.0504037456468023E-3</v>
      </c>
      <c r="AG142" s="11">
        <f t="shared" si="171"/>
        <v>2.9673830763510267E-4</v>
      </c>
      <c r="AH142" s="11">
        <f t="shared" si="172"/>
        <v>9.7937136394747881E-3</v>
      </c>
      <c r="AI142" s="1">
        <f t="shared" si="136"/>
        <v>285274.01843064371</v>
      </c>
      <c r="AJ142" s="1">
        <f t="shared" si="137"/>
        <v>97500.907593311218</v>
      </c>
      <c r="AK142" s="1">
        <f t="shared" si="138"/>
        <v>37160.848713409061</v>
      </c>
      <c r="AL142" s="10">
        <f t="shared" si="173"/>
        <v>49.298825094448603</v>
      </c>
      <c r="AM142" s="10">
        <f t="shared" si="174"/>
        <v>10.276407315399169</v>
      </c>
      <c r="AN142" s="10">
        <f t="shared" si="175"/>
        <v>3.4603943997793563</v>
      </c>
      <c r="AO142" s="7">
        <f t="shared" si="176"/>
        <v>8.6883839572310089E-3</v>
      </c>
      <c r="AP142" s="7">
        <f t="shared" si="177"/>
        <v>1.0945072254963436E-2</v>
      </c>
      <c r="AQ142" s="7">
        <f t="shared" si="178"/>
        <v>9.9285615219284282E-3</v>
      </c>
      <c r="AR142" s="1">
        <f t="shared" si="184"/>
        <v>152588.75850023553</v>
      </c>
      <c r="AS142" s="1">
        <f t="shared" si="182"/>
        <v>54149.535875417205</v>
      </c>
      <c r="AT142" s="1">
        <f t="shared" si="183"/>
        <v>20560.138277217338</v>
      </c>
      <c r="AU142" s="1">
        <f t="shared" si="139"/>
        <v>30517.751700047109</v>
      </c>
      <c r="AV142" s="1">
        <f t="shared" si="140"/>
        <v>10829.907175083441</v>
      </c>
      <c r="AW142" s="1">
        <f t="shared" si="141"/>
        <v>4112.0276554434677</v>
      </c>
      <c r="AX142">
        <v>0</v>
      </c>
      <c r="AY142">
        <v>0</v>
      </c>
      <c r="AZ142">
        <v>0</v>
      </c>
      <c r="BA142">
        <f t="shared" si="185"/>
        <v>0</v>
      </c>
      <c r="BB142">
        <f t="shared" si="191"/>
        <v>0</v>
      </c>
      <c r="BC142">
        <f t="shared" si="186"/>
        <v>0</v>
      </c>
      <c r="BD142">
        <f t="shared" si="187"/>
        <v>0</v>
      </c>
      <c r="BE142">
        <f t="shared" si="188"/>
        <v>0</v>
      </c>
      <c r="BF142">
        <f t="shared" si="189"/>
        <v>0</v>
      </c>
      <c r="BG142">
        <f t="shared" si="190"/>
        <v>0</v>
      </c>
      <c r="BH142">
        <f t="shared" si="192"/>
        <v>0</v>
      </c>
      <c r="BI142">
        <f t="shared" si="193"/>
        <v>0</v>
      </c>
      <c r="BJ142">
        <f t="shared" si="194"/>
        <v>0</v>
      </c>
      <c r="BK142" s="7">
        <f t="shared" si="195"/>
        <v>3.6235008102472682E-2</v>
      </c>
      <c r="BL142" s="13"/>
      <c r="BM142" s="13"/>
      <c r="BN142" s="8">
        <f>BN$3*temperature!$I252+BN$4*temperature!$I252^2+BN$5*temperature!$I252^6</f>
        <v>-11.989213614247824</v>
      </c>
      <c r="BO142" s="8">
        <f>BO$3*temperature!$I252+BO$4*temperature!$I252^2+BO$5*temperature!$I252^6</f>
        <v>-11.838840300862737</v>
      </c>
      <c r="BP142" s="8">
        <f>BP$3*temperature!$I252+BP$4*temperature!$I252^2+BP$5*temperature!$I252^6</f>
        <v>-11.412631909234246</v>
      </c>
      <c r="BQ142" s="8">
        <f>BQ$3*temperature!$M252+BQ$4*temperature!$M252^2+BQ$5*temperature!$M252^6</f>
        <v>0</v>
      </c>
      <c r="BR142" s="8">
        <f>BR$3*temperature!$M252+BR$4*temperature!$M252^2+BR$5*temperature!$M252^6</f>
        <v>0</v>
      </c>
      <c r="BS142" s="8">
        <f>BS$3*temperature!$M252+BS$4*temperature!$M252^2+BS$5*temperature!$M252^6</f>
        <v>0</v>
      </c>
      <c r="BT142" s="14"/>
      <c r="BU142" s="14"/>
      <c r="BV142" s="14"/>
      <c r="BW142" s="14"/>
      <c r="BX142" s="14"/>
      <c r="BY142" s="14"/>
    </row>
    <row r="143" spans="1:77" x14ac:dyDescent="0.3">
      <c r="A143">
        <f t="shared" si="142"/>
        <v>2097</v>
      </c>
      <c r="B143" s="4">
        <f t="shared" si="143"/>
        <v>1164.3571951642373</v>
      </c>
      <c r="C143" s="4">
        <f t="shared" si="144"/>
        <v>2958.9185377813533</v>
      </c>
      <c r="D143" s="4">
        <f t="shared" si="145"/>
        <v>4354.1665176712386</v>
      </c>
      <c r="E143" s="11">
        <f t="shared" si="146"/>
        <v>4.737853549172619E-5</v>
      </c>
      <c r="F143" s="11">
        <f t="shared" si="147"/>
        <v>9.3338891909170766E-5</v>
      </c>
      <c r="G143" s="11">
        <f t="shared" si="148"/>
        <v>1.9054802756859865E-4</v>
      </c>
      <c r="H143" s="4">
        <f t="shared" si="149"/>
        <v>153326.56896716831</v>
      </c>
      <c r="I143" s="4">
        <f t="shared" si="150"/>
        <v>54634.119669921813</v>
      </c>
      <c r="J143" s="4">
        <f t="shared" si="151"/>
        <v>20739.920172050199</v>
      </c>
      <c r="K143" s="4">
        <f t="shared" si="152"/>
        <v>131683.44697310944</v>
      </c>
      <c r="L143" s="4">
        <f t="shared" si="153"/>
        <v>18464.218927394799</v>
      </c>
      <c r="M143" s="4">
        <f t="shared" si="154"/>
        <v>4763.2354178182959</v>
      </c>
      <c r="N143" s="11">
        <f t="shared" si="155"/>
        <v>4.7876818055490045E-3</v>
      </c>
      <c r="O143" s="11">
        <f t="shared" si="156"/>
        <v>8.8548271836252912E-3</v>
      </c>
      <c r="P143" s="11">
        <f t="shared" si="157"/>
        <v>8.5520191778070132E-3</v>
      </c>
      <c r="Q143" s="4">
        <f t="shared" si="158"/>
        <v>8433.8355485869961</v>
      </c>
      <c r="R143" s="4">
        <f t="shared" si="159"/>
        <v>11274.621753856271</v>
      </c>
      <c r="S143" s="4">
        <f t="shared" si="160"/>
        <v>5815.3727290660172</v>
      </c>
      <c r="T143" s="4">
        <f t="shared" si="161"/>
        <v>55.005701917147356</v>
      </c>
      <c r="U143" s="4">
        <f t="shared" si="162"/>
        <v>206.3659453464825</v>
      </c>
      <c r="V143" s="4">
        <f t="shared" si="163"/>
        <v>280.39513560437928</v>
      </c>
      <c r="W143" s="11">
        <f t="shared" si="164"/>
        <v>-1.0734613539272964E-2</v>
      </c>
      <c r="X143" s="11">
        <f t="shared" si="165"/>
        <v>-1.217998157191269E-2</v>
      </c>
      <c r="Y143" s="11">
        <f t="shared" si="166"/>
        <v>-9.7425357312937999E-3</v>
      </c>
      <c r="Z143" s="4">
        <f t="shared" si="179"/>
        <v>13797.200178733636</v>
      </c>
      <c r="AA143" s="4">
        <f t="shared" si="180"/>
        <v>33378.720193264759</v>
      </c>
      <c r="AB143" s="4">
        <f t="shared" si="181"/>
        <v>31909.1053462571</v>
      </c>
      <c r="AC143" s="12">
        <f t="shared" si="167"/>
        <v>1.626198396934543</v>
      </c>
      <c r="AD143" s="12">
        <f t="shared" si="168"/>
        <v>2.9506298667296353</v>
      </c>
      <c r="AE143" s="12">
        <f t="shared" si="169"/>
        <v>5.4810813289112508</v>
      </c>
      <c r="AF143" s="11">
        <f t="shared" si="170"/>
        <v>-4.0504037456468023E-3</v>
      </c>
      <c r="AG143" s="11">
        <f t="shared" si="171"/>
        <v>2.9673830763510267E-4</v>
      </c>
      <c r="AH143" s="11">
        <f t="shared" si="172"/>
        <v>9.7937136394747881E-3</v>
      </c>
      <c r="AI143" s="1">
        <f t="shared" si="136"/>
        <v>287264.36828762642</v>
      </c>
      <c r="AJ143" s="1">
        <f t="shared" si="137"/>
        <v>98580.724009063546</v>
      </c>
      <c r="AK143" s="1">
        <f t="shared" si="138"/>
        <v>37556.791497511622</v>
      </c>
      <c r="AL143" s="10">
        <f t="shared" si="173"/>
        <v>49.722868944298938</v>
      </c>
      <c r="AM143" s="10">
        <f t="shared" si="174"/>
        <v>10.387758575781763</v>
      </c>
      <c r="AN143" s="10">
        <f t="shared" si="175"/>
        <v>3.4944075710808185</v>
      </c>
      <c r="AO143" s="7">
        <f t="shared" si="176"/>
        <v>8.6015001176586985E-3</v>
      </c>
      <c r="AP143" s="7">
        <f t="shared" si="177"/>
        <v>1.0835621532413801E-2</v>
      </c>
      <c r="AQ143" s="7">
        <f t="shared" si="178"/>
        <v>9.8292759067091437E-3</v>
      </c>
      <c r="AR143" s="1">
        <f t="shared" si="184"/>
        <v>153326.56896716831</v>
      </c>
      <c r="AS143" s="1">
        <f t="shared" si="182"/>
        <v>54634.119669921813</v>
      </c>
      <c r="AT143" s="1">
        <f t="shared" si="183"/>
        <v>20739.920172050199</v>
      </c>
      <c r="AU143" s="1">
        <f t="shared" si="139"/>
        <v>30665.313793433663</v>
      </c>
      <c r="AV143" s="1">
        <f t="shared" si="140"/>
        <v>10926.823933984364</v>
      </c>
      <c r="AW143" s="1">
        <f t="shared" si="141"/>
        <v>4147.9840344100403</v>
      </c>
      <c r="AX143">
        <v>0</v>
      </c>
      <c r="AY143">
        <v>0</v>
      </c>
      <c r="AZ143">
        <v>0</v>
      </c>
      <c r="BA143">
        <f t="shared" si="185"/>
        <v>0</v>
      </c>
      <c r="BB143">
        <f t="shared" si="191"/>
        <v>0</v>
      </c>
      <c r="BC143">
        <f t="shared" si="186"/>
        <v>0</v>
      </c>
      <c r="BD143">
        <f t="shared" si="187"/>
        <v>0</v>
      </c>
      <c r="BE143">
        <f t="shared" si="188"/>
        <v>0</v>
      </c>
      <c r="BF143">
        <f t="shared" si="189"/>
        <v>0</v>
      </c>
      <c r="BG143">
        <f t="shared" si="190"/>
        <v>0</v>
      </c>
      <c r="BH143">
        <f t="shared" si="192"/>
        <v>0</v>
      </c>
      <c r="BI143">
        <f t="shared" si="193"/>
        <v>0</v>
      </c>
      <c r="BJ143">
        <f t="shared" si="194"/>
        <v>0</v>
      </c>
      <c r="BK143" s="7">
        <f t="shared" si="195"/>
        <v>3.6031099938123673E-2</v>
      </c>
      <c r="BL143" s="13"/>
      <c r="BM143" s="13"/>
      <c r="BN143" s="8">
        <f>BN$3*temperature!$I253+BN$4*temperature!$I253^2+BN$5*temperature!$I253^6</f>
        <v>-12.4501771818028</v>
      </c>
      <c r="BO143" s="8">
        <f>BO$3*temperature!$I253+BO$4*temperature!$I253^2+BO$5*temperature!$I253^6</f>
        <v>-12.208516845502702</v>
      </c>
      <c r="BP143" s="8">
        <f>BP$3*temperature!$I253+BP$4*temperature!$I253^2+BP$5*temperature!$I253^6</f>
        <v>-11.712084549517527</v>
      </c>
      <c r="BQ143" s="8">
        <f>BQ$3*temperature!$M253+BQ$4*temperature!$M253^2+BQ$5*temperature!$M253^6</f>
        <v>0</v>
      </c>
      <c r="BR143" s="8">
        <f>BR$3*temperature!$M253+BR$4*temperature!$M253^2+BR$5*temperature!$M253^6</f>
        <v>0</v>
      </c>
      <c r="BS143" s="8">
        <f>BS$3*temperature!$M253+BS$4*temperature!$M253^2+BS$5*temperature!$M253^6</f>
        <v>0</v>
      </c>
      <c r="BT143" s="14"/>
      <c r="BU143" s="14"/>
      <c r="BV143" s="14"/>
      <c r="BW143" s="14"/>
      <c r="BX143" s="14"/>
      <c r="BY143" s="14"/>
    </row>
    <row r="144" spans="1:77" x14ac:dyDescent="0.3">
      <c r="A144">
        <f t="shared" si="142"/>
        <v>2098</v>
      </c>
      <c r="B144" s="4">
        <f t="shared" si="143"/>
        <v>1164.4096024259986</v>
      </c>
      <c r="C144" s="4">
        <f t="shared" si="144"/>
        <v>2959.1809108500406</v>
      </c>
      <c r="D144" s="4">
        <f t="shared" si="145"/>
        <v>4354.9547116208032</v>
      </c>
      <c r="E144" s="11">
        <f t="shared" si="146"/>
        <v>4.5009608717139881E-5</v>
      </c>
      <c r="F144" s="11">
        <f t="shared" si="147"/>
        <v>8.8671947313712221E-5</v>
      </c>
      <c r="G144" s="11">
        <f t="shared" si="148"/>
        <v>1.8102062619016873E-4</v>
      </c>
      <c r="H144" s="4">
        <f t="shared" si="149"/>
        <v>154034.95155596404</v>
      </c>
      <c r="I144" s="4">
        <f t="shared" si="150"/>
        <v>55111.271613002413</v>
      </c>
      <c r="J144" s="4">
        <f t="shared" si="151"/>
        <v>20917.400191234869</v>
      </c>
      <c r="K144" s="4">
        <f t="shared" si="152"/>
        <v>132285.882248857</v>
      </c>
      <c r="L144" s="4">
        <f t="shared" si="153"/>
        <v>18623.826414577474</v>
      </c>
      <c r="M144" s="4">
        <f t="shared" si="154"/>
        <v>4803.1269155150276</v>
      </c>
      <c r="N144" s="11">
        <f t="shared" si="155"/>
        <v>4.5748747439045001E-3</v>
      </c>
      <c r="O144" s="11">
        <f t="shared" si="156"/>
        <v>8.6441504950891535E-3</v>
      </c>
      <c r="P144" s="11">
        <f t="shared" si="157"/>
        <v>8.3748742603622084E-3</v>
      </c>
      <c r="Q144" s="4">
        <f t="shared" si="158"/>
        <v>8381.8483897500555</v>
      </c>
      <c r="R144" s="4">
        <f t="shared" si="159"/>
        <v>11234.56564312051</v>
      </c>
      <c r="S144" s="4">
        <f t="shared" si="160"/>
        <v>5807.9959537575551</v>
      </c>
      <c r="T144" s="4">
        <f t="shared" si="161"/>
        <v>54.41523696461033</v>
      </c>
      <c r="U144" s="4">
        <f t="shared" si="162"/>
        <v>203.85241193509199</v>
      </c>
      <c r="V144" s="4">
        <f t="shared" si="163"/>
        <v>277.66337597687266</v>
      </c>
      <c r="W144" s="11">
        <f t="shared" si="164"/>
        <v>-1.0734613539272964E-2</v>
      </c>
      <c r="X144" s="11">
        <f t="shared" si="165"/>
        <v>-1.217998157191269E-2</v>
      </c>
      <c r="Y144" s="11">
        <f t="shared" si="166"/>
        <v>-9.7425357312937999E-3</v>
      </c>
      <c r="Z144" s="4">
        <f t="shared" si="179"/>
        <v>13659.538197824972</v>
      </c>
      <c r="AA144" s="4">
        <f t="shared" si="180"/>
        <v>33277.107346224249</v>
      </c>
      <c r="AB144" s="4">
        <f t="shared" si="181"/>
        <v>32186.700913832934</v>
      </c>
      <c r="AC144" s="12">
        <f t="shared" si="167"/>
        <v>1.6196116368564346</v>
      </c>
      <c r="AD144" s="12">
        <f t="shared" si="168"/>
        <v>2.9515054316427465</v>
      </c>
      <c r="AE144" s="12">
        <f t="shared" si="169"/>
        <v>5.5347614698812793</v>
      </c>
      <c r="AF144" s="11">
        <f t="shared" si="170"/>
        <v>-4.0504037456468023E-3</v>
      </c>
      <c r="AG144" s="11">
        <f t="shared" si="171"/>
        <v>2.9673830763510267E-4</v>
      </c>
      <c r="AH144" s="11">
        <f t="shared" si="172"/>
        <v>9.7937136394747881E-3</v>
      </c>
      <c r="AI144" s="1">
        <f t="shared" si="136"/>
        <v>289203.24525229743</v>
      </c>
      <c r="AJ144" s="1">
        <f t="shared" si="137"/>
        <v>99649.475542141561</v>
      </c>
      <c r="AK144" s="1">
        <f t="shared" si="138"/>
        <v>37949.096382170501</v>
      </c>
      <c r="AL144" s="10">
        <f t="shared" si="173"/>
        <v>50.146283294742908</v>
      </c>
      <c r="AM144" s="10">
        <f t="shared" si="174"/>
        <v>10.499190818074046</v>
      </c>
      <c r="AN144" s="10">
        <f t="shared" si="175"/>
        <v>3.5284115922659987</v>
      </c>
      <c r="AO144" s="7">
        <f t="shared" si="176"/>
        <v>8.5154851164821119E-3</v>
      </c>
      <c r="AP144" s="7">
        <f t="shared" si="177"/>
        <v>1.0727265317089663E-2</v>
      </c>
      <c r="AQ144" s="7">
        <f t="shared" si="178"/>
        <v>9.7309831476420517E-3</v>
      </c>
      <c r="AR144" s="1">
        <f t="shared" si="184"/>
        <v>154034.95155596404</v>
      </c>
      <c r="AS144" s="1">
        <f t="shared" si="182"/>
        <v>55111.271613002413</v>
      </c>
      <c r="AT144" s="1">
        <f t="shared" si="183"/>
        <v>20917.400191234869</v>
      </c>
      <c r="AU144" s="1">
        <f t="shared" si="139"/>
        <v>30806.990311192811</v>
      </c>
      <c r="AV144" s="1">
        <f t="shared" si="140"/>
        <v>11022.254322600484</v>
      </c>
      <c r="AW144" s="1">
        <f t="shared" si="141"/>
        <v>4183.4800382469739</v>
      </c>
      <c r="AX144">
        <v>0</v>
      </c>
      <c r="AY144">
        <v>0</v>
      </c>
      <c r="AZ144">
        <v>0</v>
      </c>
      <c r="BA144">
        <f t="shared" si="185"/>
        <v>0</v>
      </c>
      <c r="BB144">
        <f t="shared" si="191"/>
        <v>0</v>
      </c>
      <c r="BC144">
        <f t="shared" si="186"/>
        <v>0</v>
      </c>
      <c r="BD144">
        <f t="shared" si="187"/>
        <v>0</v>
      </c>
      <c r="BE144">
        <f t="shared" si="188"/>
        <v>0</v>
      </c>
      <c r="BF144">
        <f t="shared" si="189"/>
        <v>0</v>
      </c>
      <c r="BG144">
        <f t="shared" si="190"/>
        <v>0</v>
      </c>
      <c r="BH144">
        <f t="shared" si="192"/>
        <v>0</v>
      </c>
      <c r="BI144">
        <f t="shared" si="193"/>
        <v>0</v>
      </c>
      <c r="BJ144">
        <f t="shared" si="194"/>
        <v>0</v>
      </c>
      <c r="BK144" s="7">
        <f t="shared" si="195"/>
        <v>3.5828955035313442E-2</v>
      </c>
      <c r="BL144" s="13"/>
      <c r="BM144" s="13"/>
      <c r="BN144" s="8">
        <f>BN$3*temperature!$I254+BN$4*temperature!$I254^2+BN$5*temperature!$I254^6</f>
        <v>-12.915800386725717</v>
      </c>
      <c r="BO144" s="8">
        <f>BO$3*temperature!$I254+BO$4*temperature!$I254^2+BO$5*temperature!$I254^6</f>
        <v>-12.581511998376499</v>
      </c>
      <c r="BP144" s="8">
        <f>BP$3*temperature!$I254+BP$4*temperature!$I254^2+BP$5*temperature!$I254^6</f>
        <v>-12.013882593779606</v>
      </c>
      <c r="BQ144" s="8">
        <f>BQ$3*temperature!$M254+BQ$4*temperature!$M254^2+BQ$5*temperature!$M254^6</f>
        <v>0</v>
      </c>
      <c r="BR144" s="8">
        <f>BR$3*temperature!$M254+BR$4*temperature!$M254^2+BR$5*temperature!$M254^6</f>
        <v>0</v>
      </c>
      <c r="BS144" s="8">
        <f>BS$3*temperature!$M254+BS$4*temperature!$M254^2+BS$5*temperature!$M254^6</f>
        <v>0</v>
      </c>
      <c r="BT144" s="14"/>
      <c r="BU144" s="14"/>
      <c r="BV144" s="14"/>
      <c r="BW144" s="14"/>
      <c r="BX144" s="14"/>
      <c r="BY144" s="14"/>
    </row>
    <row r="145" spans="1:77" x14ac:dyDescent="0.3">
      <c r="A145">
        <f t="shared" si="142"/>
        <v>2099</v>
      </c>
      <c r="B145" s="4">
        <f t="shared" si="143"/>
        <v>1164.4593915655607</v>
      </c>
      <c r="C145" s="4">
        <f t="shared" si="144"/>
        <v>2959.4301873671679</v>
      </c>
      <c r="D145" s="4">
        <f t="shared" si="145"/>
        <v>4355.7036314182842</v>
      </c>
      <c r="E145" s="11">
        <f t="shared" si="146"/>
        <v>4.2759128281282883E-5</v>
      </c>
      <c r="F145" s="11">
        <f t="shared" si="147"/>
        <v>8.42383499480266E-5</v>
      </c>
      <c r="G145" s="11">
        <f t="shared" si="148"/>
        <v>1.7196959488066028E-4</v>
      </c>
      <c r="H145" s="4">
        <f t="shared" si="149"/>
        <v>154713.75355005541</v>
      </c>
      <c r="I145" s="4">
        <f t="shared" si="150"/>
        <v>55580.855679076558</v>
      </c>
      <c r="J145" s="4">
        <f t="shared" si="151"/>
        <v>21092.546447887529</v>
      </c>
      <c r="K145" s="4">
        <f t="shared" si="152"/>
        <v>132863.15922279612</v>
      </c>
      <c r="L145" s="4">
        <f t="shared" si="153"/>
        <v>18780.931517267385</v>
      </c>
      <c r="M145" s="4">
        <f t="shared" si="154"/>
        <v>4842.5118494619592</v>
      </c>
      <c r="N145" s="11">
        <f t="shared" si="155"/>
        <v>4.3638592730035342E-3</v>
      </c>
      <c r="O145" s="11">
        <f t="shared" si="156"/>
        <v>8.43570484349776E-3</v>
      </c>
      <c r="P145" s="11">
        <f t="shared" si="157"/>
        <v>8.1998528541293858E-3</v>
      </c>
      <c r="Q145" s="4">
        <f t="shared" si="158"/>
        <v>8328.4131516420548</v>
      </c>
      <c r="R145" s="4">
        <f t="shared" si="159"/>
        <v>11192.288746072692</v>
      </c>
      <c r="S145" s="4">
        <f t="shared" si="160"/>
        <v>5799.5692504789449</v>
      </c>
      <c r="T145" s="4">
        <f t="shared" si="161"/>
        <v>53.83111042514728</v>
      </c>
      <c r="U145" s="4">
        <f t="shared" si="162"/>
        <v>201.36949331433263</v>
      </c>
      <c r="V145" s="4">
        <f t="shared" si="163"/>
        <v>274.95823061514631</v>
      </c>
      <c r="W145" s="11">
        <f t="shared" si="164"/>
        <v>-1.0734613539272964E-2</v>
      </c>
      <c r="X145" s="11">
        <f t="shared" si="165"/>
        <v>-1.217998157191269E-2</v>
      </c>
      <c r="Y145" s="11">
        <f t="shared" si="166"/>
        <v>-9.7425357312937999E-3</v>
      </c>
      <c r="Z145" s="4">
        <f t="shared" si="179"/>
        <v>13520.353585700313</v>
      </c>
      <c r="AA145" s="4">
        <f t="shared" si="180"/>
        <v>33168.721028201835</v>
      </c>
      <c r="AB145" s="4">
        <f t="shared" si="181"/>
        <v>32460.69968931792</v>
      </c>
      <c r="AC145" s="12">
        <f t="shared" si="167"/>
        <v>1.6130515558160181</v>
      </c>
      <c r="AD145" s="12">
        <f t="shared" si="168"/>
        <v>2.9523812563695078</v>
      </c>
      <c r="AE145" s="12">
        <f t="shared" si="169"/>
        <v>5.5889673387800949</v>
      </c>
      <c r="AF145" s="11">
        <f t="shared" si="170"/>
        <v>-4.0504037456468023E-3</v>
      </c>
      <c r="AG145" s="11">
        <f t="shared" si="171"/>
        <v>2.9673830763510267E-4</v>
      </c>
      <c r="AH145" s="11">
        <f t="shared" si="172"/>
        <v>9.7937136394747881E-3</v>
      </c>
      <c r="AI145" s="1">
        <f t="shared" si="136"/>
        <v>291089.9110382605</v>
      </c>
      <c r="AJ145" s="1">
        <f t="shared" si="137"/>
        <v>100706.78231052788</v>
      </c>
      <c r="AK145" s="1">
        <f t="shared" si="138"/>
        <v>38337.666782200431</v>
      </c>
      <c r="AL145" s="10">
        <f t="shared" si="173"/>
        <v>50.569033024495752</v>
      </c>
      <c r="AM145" s="10">
        <f t="shared" si="174"/>
        <v>10.610692147539076</v>
      </c>
      <c r="AN145" s="10">
        <f t="shared" si="175"/>
        <v>3.5624031568708614</v>
      </c>
      <c r="AO145" s="7">
        <f t="shared" si="176"/>
        <v>8.4303302653172905E-3</v>
      </c>
      <c r="AP145" s="7">
        <f t="shared" si="177"/>
        <v>1.0619992663918767E-2</v>
      </c>
      <c r="AQ145" s="7">
        <f t="shared" si="178"/>
        <v>9.6336733161656307E-3</v>
      </c>
      <c r="AR145" s="1">
        <f t="shared" si="184"/>
        <v>154713.75355005541</v>
      </c>
      <c r="AS145" s="1">
        <f t="shared" si="182"/>
        <v>55580.855679076558</v>
      </c>
      <c r="AT145" s="1">
        <f t="shared" si="183"/>
        <v>21092.546447887529</v>
      </c>
      <c r="AU145" s="1">
        <f t="shared" si="139"/>
        <v>30942.750710011082</v>
      </c>
      <c r="AV145" s="1">
        <f t="shared" si="140"/>
        <v>11116.171135815312</v>
      </c>
      <c r="AW145" s="1">
        <f t="shared" si="141"/>
        <v>4218.509289577506</v>
      </c>
      <c r="AX145">
        <v>0</v>
      </c>
      <c r="AY145">
        <v>0</v>
      </c>
      <c r="AZ145">
        <v>0</v>
      </c>
      <c r="BA145">
        <f t="shared" si="185"/>
        <v>0</v>
      </c>
      <c r="BB145">
        <f t="shared" si="191"/>
        <v>0</v>
      </c>
      <c r="BC145">
        <f t="shared" si="186"/>
        <v>0</v>
      </c>
      <c r="BD145">
        <f t="shared" si="187"/>
        <v>0</v>
      </c>
      <c r="BE145">
        <f t="shared" si="188"/>
        <v>0</v>
      </c>
      <c r="BF145">
        <f t="shared" si="189"/>
        <v>0</v>
      </c>
      <c r="BG145">
        <f t="shared" si="190"/>
        <v>0</v>
      </c>
      <c r="BH145">
        <f t="shared" si="192"/>
        <v>0</v>
      </c>
      <c r="BI145">
        <f t="shared" si="193"/>
        <v>0</v>
      </c>
      <c r="BJ145">
        <f t="shared" si="194"/>
        <v>0</v>
      </c>
      <c r="BK145" s="7">
        <f t="shared" si="195"/>
        <v>3.5628596834178933E-2</v>
      </c>
      <c r="BL145" s="13"/>
      <c r="BM145" s="13"/>
      <c r="BN145" s="8">
        <f>BN$3*temperature!$I255+BN$4*temperature!$I255^2+BN$5*temperature!$I255^6</f>
        <v>-13.38593087352367</v>
      </c>
      <c r="BO145" s="8">
        <f>BO$3*temperature!$I255+BO$4*temperature!$I255^2+BO$5*temperature!$I255^6</f>
        <v>-12.957709055166836</v>
      </c>
      <c r="BP145" s="8">
        <f>BP$3*temperature!$I255+BP$4*temperature!$I255^2+BP$5*temperature!$I255^6</f>
        <v>-12.317935997794388</v>
      </c>
      <c r="BQ145" s="8">
        <f>BQ$3*temperature!$M255+BQ$4*temperature!$M255^2+BQ$5*temperature!$M255^6</f>
        <v>0</v>
      </c>
      <c r="BR145" s="8">
        <f>BR$3*temperature!$M255+BR$4*temperature!$M255^2+BR$5*temperature!$M255^6</f>
        <v>0</v>
      </c>
      <c r="BS145" s="8">
        <f>BS$3*temperature!$M255+BS$4*temperature!$M255^2+BS$5*temperature!$M255^6</f>
        <v>0</v>
      </c>
      <c r="BT145" s="14"/>
      <c r="BU145" s="14"/>
      <c r="BV145" s="14"/>
      <c r="BW145" s="14"/>
      <c r="BX145" s="14"/>
      <c r="BY145" s="14"/>
    </row>
    <row r="146" spans="1:77" x14ac:dyDescent="0.3">
      <c r="A146">
        <f t="shared" si="142"/>
        <v>2100</v>
      </c>
      <c r="B146" s="4">
        <f t="shared" si="143"/>
        <v>1164.5066932706379</v>
      </c>
      <c r="C146" s="4">
        <f t="shared" si="144"/>
        <v>2959.6670200071494</v>
      </c>
      <c r="D146" s="4">
        <f t="shared" si="145"/>
        <v>4356.4152275777533</v>
      </c>
      <c r="E146" s="11">
        <f t="shared" si="146"/>
        <v>4.0621171867218736E-5</v>
      </c>
      <c r="F146" s="11">
        <f t="shared" si="147"/>
        <v>8.0026432450625273E-5</v>
      </c>
      <c r="G146" s="11">
        <f t="shared" si="148"/>
        <v>1.6337111513662725E-4</v>
      </c>
      <c r="H146" s="4">
        <f t="shared" si="149"/>
        <v>155362.84579678092</v>
      </c>
      <c r="I146" s="4">
        <f t="shared" si="150"/>
        <v>56042.742719519105</v>
      </c>
      <c r="J146" s="4">
        <f t="shared" si="151"/>
        <v>21265.328953784614</v>
      </c>
      <c r="K146" s="4">
        <f t="shared" si="152"/>
        <v>133415.15913526289</v>
      </c>
      <c r="L146" s="4">
        <f t="shared" si="153"/>
        <v>18935.489141404742</v>
      </c>
      <c r="M146" s="4">
        <f t="shared" si="154"/>
        <v>4881.382476850933</v>
      </c>
      <c r="N146" s="11">
        <f t="shared" si="155"/>
        <v>4.1546499096949407E-3</v>
      </c>
      <c r="O146" s="11">
        <f t="shared" si="156"/>
        <v>8.2294972427354729E-3</v>
      </c>
      <c r="P146" s="11">
        <f t="shared" si="157"/>
        <v>8.0269555547485272E-3</v>
      </c>
      <c r="Q146" s="4">
        <f t="shared" si="158"/>
        <v>8273.577129515772</v>
      </c>
      <c r="R146" s="4">
        <f t="shared" si="159"/>
        <v>11147.843975110069</v>
      </c>
      <c r="S146" s="4">
        <f t="shared" si="160"/>
        <v>5790.1118638170219</v>
      </c>
      <c r="T146" s="4">
        <f t="shared" si="161"/>
        <v>53.253254258343397</v>
      </c>
      <c r="U146" s="4">
        <f t="shared" si="162"/>
        <v>198.91681659661867</v>
      </c>
      <c r="V146" s="4">
        <f t="shared" si="163"/>
        <v>272.27944022876494</v>
      </c>
      <c r="W146" s="11">
        <f t="shared" si="164"/>
        <v>-1.0734613539272964E-2</v>
      </c>
      <c r="X146" s="11">
        <f t="shared" si="165"/>
        <v>-1.217998157191269E-2</v>
      </c>
      <c r="Y146" s="11">
        <f t="shared" si="166"/>
        <v>-9.7425357312937999E-3</v>
      </c>
      <c r="Z146" s="4">
        <f t="shared" si="179"/>
        <v>13379.746020594743</v>
      </c>
      <c r="AA146" s="4">
        <f t="shared" si="180"/>
        <v>33053.708901785547</v>
      </c>
      <c r="AB146" s="4">
        <f t="shared" si="181"/>
        <v>32731.052666900265</v>
      </c>
      <c r="AC146" s="12">
        <f t="shared" si="167"/>
        <v>1.6065180457524195</v>
      </c>
      <c r="AD146" s="12">
        <f t="shared" si="168"/>
        <v>2.9532573409870166</v>
      </c>
      <c r="AE146" s="12">
        <f t="shared" si="169"/>
        <v>5.643704084436485</v>
      </c>
      <c r="AF146" s="11">
        <f t="shared" si="170"/>
        <v>-4.0504037456468023E-3</v>
      </c>
      <c r="AG146" s="11">
        <f t="shared" si="171"/>
        <v>2.9673830763510267E-4</v>
      </c>
      <c r="AH146" s="11">
        <f t="shared" si="172"/>
        <v>9.7937136394747881E-3</v>
      </c>
      <c r="AI146" s="1">
        <f t="shared" si="136"/>
        <v>292923.67064444558</v>
      </c>
      <c r="AJ146" s="1">
        <f t="shared" si="137"/>
        <v>101752.2752152904</v>
      </c>
      <c r="AK146" s="1">
        <f t="shared" si="138"/>
        <v>38722.4093935579</v>
      </c>
      <c r="AL146" s="10">
        <f t="shared" si="173"/>
        <v>50.991083537594044</v>
      </c>
      <c r="AM146" s="10">
        <f t="shared" si="174"/>
        <v>10.722250765577382</v>
      </c>
      <c r="AN146" s="10">
        <f t="shared" si="175"/>
        <v>3.5963789948222948</v>
      </c>
      <c r="AO146" s="7">
        <f t="shared" si="176"/>
        <v>8.346026962664118E-3</v>
      </c>
      <c r="AP146" s="7">
        <f t="shared" si="177"/>
        <v>1.0513792737279579E-2</v>
      </c>
      <c r="AQ146" s="7">
        <f t="shared" si="178"/>
        <v>9.5373365830039736E-3</v>
      </c>
      <c r="AR146" s="1">
        <f t="shared" si="184"/>
        <v>155362.84579678092</v>
      </c>
      <c r="AS146" s="1">
        <f t="shared" si="182"/>
        <v>56042.742719519105</v>
      </c>
      <c r="AT146" s="1">
        <f t="shared" si="183"/>
        <v>21265.328953784614</v>
      </c>
      <c r="AU146" s="1">
        <f t="shared" si="139"/>
        <v>31072.569159356186</v>
      </c>
      <c r="AV146" s="1">
        <f t="shared" si="140"/>
        <v>11208.548543903822</v>
      </c>
      <c r="AW146" s="1">
        <f t="shared" si="141"/>
        <v>4253.065790756923</v>
      </c>
      <c r="AX146">
        <v>0</v>
      </c>
      <c r="AY146">
        <v>0</v>
      </c>
      <c r="AZ146">
        <v>0</v>
      </c>
      <c r="BA146">
        <f t="shared" si="185"/>
        <v>0</v>
      </c>
      <c r="BB146">
        <f t="shared" si="191"/>
        <v>0</v>
      </c>
      <c r="BC146">
        <f t="shared" si="186"/>
        <v>0</v>
      </c>
      <c r="BD146">
        <f t="shared" si="187"/>
        <v>0</v>
      </c>
      <c r="BE146">
        <f t="shared" si="188"/>
        <v>0</v>
      </c>
      <c r="BF146">
        <f t="shared" si="189"/>
        <v>0</v>
      </c>
      <c r="BG146">
        <f t="shared" si="190"/>
        <v>0</v>
      </c>
      <c r="BH146">
        <f t="shared" si="192"/>
        <v>0</v>
      </c>
      <c r="BI146">
        <f t="shared" si="193"/>
        <v>0</v>
      </c>
      <c r="BJ146">
        <f t="shared" si="194"/>
        <v>0</v>
      </c>
      <c r="BK146" s="7">
        <f t="shared" si="195"/>
        <v>3.5430047416550287E-2</v>
      </c>
      <c r="BL146" s="13"/>
      <c r="BM146" s="13"/>
      <c r="BN146" s="8">
        <f>BN$3*temperature!$I256+BN$4*temperature!$I256^2+BN$5*temperature!$I256^6</f>
        <v>-13.86041517457021</v>
      </c>
      <c r="BO146" s="8">
        <f>BO$3*temperature!$I256+BO$4*temperature!$I256^2+BO$5*temperature!$I256^6</f>
        <v>-13.336990627020521</v>
      </c>
      <c r="BP146" s="8">
        <f>BP$3*temperature!$I256+BP$4*temperature!$I256^2+BP$5*temperature!$I256^6</f>
        <v>-12.624154332781984</v>
      </c>
      <c r="BQ146" s="8">
        <f>BQ$3*temperature!$M256+BQ$4*temperature!$M256^2+BQ$5*temperature!$M256^6</f>
        <v>0</v>
      </c>
      <c r="BR146" s="8">
        <f>BR$3*temperature!$M256+BR$4*temperature!$M256^2+BR$5*temperature!$M256^6</f>
        <v>0</v>
      </c>
      <c r="BS146" s="8">
        <f>BS$3*temperature!$M256+BS$4*temperature!$M256^2+BS$5*temperature!$M256^6</f>
        <v>0</v>
      </c>
      <c r="BT146" s="14"/>
      <c r="BU146" s="14"/>
      <c r="BV146" s="14"/>
      <c r="BW146" s="14"/>
      <c r="BX146" s="14"/>
      <c r="BY146" s="14"/>
    </row>
    <row r="147" spans="1:77" x14ac:dyDescent="0.3">
      <c r="A147">
        <f t="shared" si="142"/>
        <v>2101</v>
      </c>
      <c r="B147" s="4">
        <f t="shared" si="143"/>
        <v>1164.5516317158392</v>
      </c>
      <c r="C147" s="4">
        <f t="shared" si="144"/>
        <v>2959.8920290203596</v>
      </c>
      <c r="D147" s="4">
        <f t="shared" si="145"/>
        <v>4357.0913543707948</v>
      </c>
      <c r="E147" s="11">
        <f t="shared" si="146"/>
        <v>3.8590113273857797E-5</v>
      </c>
      <c r="F147" s="11">
        <f t="shared" si="147"/>
        <v>7.6025110828094008E-5</v>
      </c>
      <c r="G147" s="11">
        <f t="shared" si="148"/>
        <v>1.5520255937979588E-4</v>
      </c>
      <c r="H147" s="4">
        <f t="shared" si="149"/>
        <v>155982.12251515195</v>
      </c>
      <c r="I147" s="4">
        <f t="shared" si="150"/>
        <v>56496.810503728462</v>
      </c>
      <c r="J147" s="4">
        <f t="shared" si="151"/>
        <v>21435.719618676532</v>
      </c>
      <c r="K147" s="4">
        <f t="shared" si="152"/>
        <v>133941.78348737478</v>
      </c>
      <c r="L147" s="4">
        <f t="shared" si="153"/>
        <v>19087.456552402455</v>
      </c>
      <c r="M147" s="4">
        <f t="shared" si="154"/>
        <v>4919.731507849473</v>
      </c>
      <c r="N147" s="11">
        <f t="shared" si="155"/>
        <v>3.9472602328343154E-3</v>
      </c>
      <c r="O147" s="11">
        <f t="shared" si="156"/>
        <v>8.0255339517698587E-3</v>
      </c>
      <c r="P147" s="11">
        <f t="shared" si="157"/>
        <v>7.8561823787428597E-3</v>
      </c>
      <c r="Q147" s="4">
        <f t="shared" si="158"/>
        <v>8217.38796552434</v>
      </c>
      <c r="R147" s="4">
        <f t="shared" si="159"/>
        <v>11101.285042218016</v>
      </c>
      <c r="S147" s="4">
        <f t="shared" si="160"/>
        <v>5779.6433729690689</v>
      </c>
      <c r="T147" s="4">
        <f t="shared" si="161"/>
        <v>52.681601154171439</v>
      </c>
      <c r="U147" s="4">
        <f t="shared" si="162"/>
        <v>196.49401343612831</v>
      </c>
      <c r="V147" s="4">
        <f t="shared" si="163"/>
        <v>269.62674805343954</v>
      </c>
      <c r="W147" s="11">
        <f t="shared" si="164"/>
        <v>-1.0734613539272964E-2</v>
      </c>
      <c r="X147" s="11">
        <f t="shared" si="165"/>
        <v>-1.217998157191269E-2</v>
      </c>
      <c r="Y147" s="11">
        <f t="shared" si="166"/>
        <v>-9.7425357312937999E-3</v>
      </c>
      <c r="Z147" s="4">
        <f t="shared" si="179"/>
        <v>13237.814408651335</v>
      </c>
      <c r="AA147" s="4">
        <f t="shared" si="180"/>
        <v>32932.221408377889</v>
      </c>
      <c r="AB147" s="4">
        <f t="shared" si="181"/>
        <v>32997.713795660042</v>
      </c>
      <c r="AC147" s="12">
        <f t="shared" si="167"/>
        <v>1.6000109990424547</v>
      </c>
      <c r="AD147" s="12">
        <f t="shared" si="168"/>
        <v>2.9541336855723919</v>
      </c>
      <c r="AE147" s="12">
        <f t="shared" si="169"/>
        <v>5.6989769061053899</v>
      </c>
      <c r="AF147" s="11">
        <f t="shared" si="170"/>
        <v>-4.0504037456468023E-3</v>
      </c>
      <c r="AG147" s="11">
        <f t="shared" si="171"/>
        <v>2.9673830763510267E-4</v>
      </c>
      <c r="AH147" s="11">
        <f t="shared" si="172"/>
        <v>9.7937136394747881E-3</v>
      </c>
      <c r="AI147" s="1">
        <f t="shared" si="136"/>
        <v>294703.87273935723</v>
      </c>
      <c r="AJ147" s="1">
        <f t="shared" si="137"/>
        <v>102785.59623766517</v>
      </c>
      <c r="AK147" s="1">
        <f t="shared" si="138"/>
        <v>39103.234244959036</v>
      </c>
      <c r="AL147" s="10">
        <f t="shared" si="173"/>
        <v>51.412400766073652</v>
      </c>
      <c r="AM147" s="10">
        <f t="shared" si="174"/>
        <v>10.833854972581534</v>
      </c>
      <c r="AN147" s="10">
        <f t="shared" si="175"/>
        <v>3.6303358730064237</v>
      </c>
      <c r="AO147" s="7">
        <f t="shared" si="176"/>
        <v>8.2625666930374771E-3</v>
      </c>
      <c r="AP147" s="7">
        <f t="shared" si="177"/>
        <v>1.0408654809906782E-2</v>
      </c>
      <c r="AQ147" s="7">
        <f t="shared" si="178"/>
        <v>9.4419632171739345E-3</v>
      </c>
      <c r="AR147" s="1">
        <f t="shared" si="184"/>
        <v>155982.12251515195</v>
      </c>
      <c r="AS147" s="1">
        <f t="shared" si="182"/>
        <v>56496.810503728462</v>
      </c>
      <c r="AT147" s="1">
        <f t="shared" si="183"/>
        <v>21435.719618676532</v>
      </c>
      <c r="AU147" s="1">
        <f t="shared" si="139"/>
        <v>31196.42450303039</v>
      </c>
      <c r="AV147" s="1">
        <f t="shared" si="140"/>
        <v>11299.362100745693</v>
      </c>
      <c r="AW147" s="1">
        <f t="shared" si="141"/>
        <v>4287.143923735307</v>
      </c>
      <c r="AX147">
        <v>0</v>
      </c>
      <c r="AY147">
        <v>0</v>
      </c>
      <c r="AZ147">
        <v>0</v>
      </c>
      <c r="BA147">
        <f t="shared" si="185"/>
        <v>0</v>
      </c>
      <c r="BB147">
        <f t="shared" si="191"/>
        <v>0</v>
      </c>
      <c r="BC147">
        <f t="shared" si="186"/>
        <v>0</v>
      </c>
      <c r="BD147">
        <f t="shared" si="187"/>
        <v>0</v>
      </c>
      <c r="BE147">
        <f t="shared" si="188"/>
        <v>0</v>
      </c>
      <c r="BF147">
        <f t="shared" si="189"/>
        <v>0</v>
      </c>
      <c r="BG147">
        <f t="shared" si="190"/>
        <v>0</v>
      </c>
      <c r="BH147">
        <f t="shared" si="192"/>
        <v>0</v>
      </c>
      <c r="BI147">
        <f t="shared" si="193"/>
        <v>0</v>
      </c>
      <c r="BJ147">
        <f t="shared" si="194"/>
        <v>0</v>
      </c>
      <c r="BK147" s="7">
        <f t="shared" si="195"/>
        <v>3.5233327531413144E-2</v>
      </c>
      <c r="BL147" s="13"/>
      <c r="BM147" s="13"/>
      <c r="BN147" s="8">
        <f>BN$3*temperature!$I257+BN$4*temperature!$I257^2+BN$5*temperature!$I257^6</f>
        <v>-14.339098895123048</v>
      </c>
      <c r="BO147" s="8">
        <f>BO$3*temperature!$I257+BO$4*temperature!$I257^2+BO$5*temperature!$I257^6</f>
        <v>-13.71923877657944</v>
      </c>
      <c r="BP147" s="8">
        <f>BP$3*temperature!$I257+BP$4*temperature!$I257^2+BP$5*temperature!$I257^6</f>
        <v>-12.932446885479989</v>
      </c>
      <c r="BQ147" s="8">
        <f>BQ$3*temperature!$M257+BQ$4*temperature!$M257^2+BQ$5*temperature!$M257^6</f>
        <v>0</v>
      </c>
      <c r="BR147" s="8">
        <f>BR$3*temperature!$M257+BR$4*temperature!$M257^2+BR$5*temperature!$M257^6</f>
        <v>0</v>
      </c>
      <c r="BS147" s="8">
        <f>BS$3*temperature!$M257+BS$4*temperature!$M257^2+BS$5*temperature!$M257^6</f>
        <v>0</v>
      </c>
      <c r="BT147" s="14"/>
      <c r="BU147" s="14"/>
      <c r="BV147" s="14"/>
      <c r="BW147" s="14"/>
      <c r="BX147" s="14"/>
      <c r="BY147" s="14"/>
    </row>
    <row r="148" spans="1:77" x14ac:dyDescent="0.3">
      <c r="A148">
        <f t="shared" si="142"/>
        <v>2102</v>
      </c>
      <c r="B148" s="4">
        <f t="shared" si="143"/>
        <v>1164.5943248862513</v>
      </c>
      <c r="C148" s="4">
        <f t="shared" si="144"/>
        <v>2960.1058038339274</v>
      </c>
      <c r="D148" s="4">
        <f t="shared" si="145"/>
        <v>4357.7337745139621</v>
      </c>
      <c r="E148" s="11">
        <f t="shared" si="146"/>
        <v>3.6660607610164905E-5</v>
      </c>
      <c r="F148" s="11">
        <f t="shared" si="147"/>
        <v>7.2223855286689307E-5</v>
      </c>
      <c r="G148" s="11">
        <f t="shared" si="148"/>
        <v>1.4744243141080607E-4</v>
      </c>
      <c r="H148" s="4">
        <f t="shared" si="149"/>
        <v>156571.50106919272</v>
      </c>
      <c r="I148" s="4">
        <f t="shared" si="150"/>
        <v>56942.943748380341</v>
      </c>
      <c r="J148" s="4">
        <f t="shared" si="151"/>
        <v>21603.692246804112</v>
      </c>
      <c r="K148" s="4">
        <f t="shared" si="152"/>
        <v>134442.9538453104</v>
      </c>
      <c r="L148" s="4">
        <f t="shared" si="153"/>
        <v>19236.793385772857</v>
      </c>
      <c r="M148" s="4">
        <f t="shared" si="154"/>
        <v>4957.5521049845847</v>
      </c>
      <c r="N148" s="11">
        <f t="shared" si="155"/>
        <v>3.7417028867834379E-3</v>
      </c>
      <c r="O148" s="11">
        <f t="shared" si="156"/>
        <v>7.8238204739544681E-3</v>
      </c>
      <c r="P148" s="11">
        <f t="shared" si="157"/>
        <v>7.6875327596168663E-3</v>
      </c>
      <c r="Q148" s="4">
        <f t="shared" si="158"/>
        <v>8159.8935839518635</v>
      </c>
      <c r="R148" s="4">
        <f t="shared" si="159"/>
        <v>11052.666378970285</v>
      </c>
      <c r="S148" s="4">
        <f t="shared" si="160"/>
        <v>5768.1836657774265</v>
      </c>
      <c r="T148" s="4">
        <f t="shared" si="161"/>
        <v>52.116084525151294</v>
      </c>
      <c r="U148" s="4">
        <f t="shared" si="162"/>
        <v>194.1007199734851</v>
      </c>
      <c r="V148" s="4">
        <f t="shared" si="163"/>
        <v>266.99989982641637</v>
      </c>
      <c r="W148" s="11">
        <f t="shared" si="164"/>
        <v>-1.0734613539272964E-2</v>
      </c>
      <c r="X148" s="11">
        <f t="shared" si="165"/>
        <v>-1.217998157191269E-2</v>
      </c>
      <c r="Y148" s="11">
        <f t="shared" si="166"/>
        <v>-9.7425357312937999E-3</v>
      </c>
      <c r="Z148" s="4">
        <f t="shared" si="179"/>
        <v>13094.656779756797</v>
      </c>
      <c r="AA148" s="4">
        <f t="shared" si="180"/>
        <v>32804.411534228406</v>
      </c>
      <c r="AB148" s="4">
        <f t="shared" si="181"/>
        <v>33260.639977851803</v>
      </c>
      <c r="AC148" s="12">
        <f t="shared" si="167"/>
        <v>1.593530308498857</v>
      </c>
      <c r="AD148" s="12">
        <f t="shared" si="168"/>
        <v>2.9550102902027766</v>
      </c>
      <c r="AE148" s="12">
        <f t="shared" si="169"/>
        <v>5.7547910539617657</v>
      </c>
      <c r="AF148" s="11">
        <f t="shared" si="170"/>
        <v>-4.0504037456468023E-3</v>
      </c>
      <c r="AG148" s="11">
        <f t="shared" si="171"/>
        <v>2.9673830763510267E-4</v>
      </c>
      <c r="AH148" s="11">
        <f t="shared" si="172"/>
        <v>9.7937136394747881E-3</v>
      </c>
      <c r="AI148" s="1">
        <f t="shared" si="136"/>
        <v>296429.90996845189</v>
      </c>
      <c r="AJ148" s="1">
        <f t="shared" si="137"/>
        <v>103806.39871464435</v>
      </c>
      <c r="AK148" s="1">
        <f t="shared" si="138"/>
        <v>39480.054744198438</v>
      </c>
      <c r="AL148" s="10">
        <f t="shared" si="173"/>
        <v>51.832951172350725</v>
      </c>
      <c r="AM148" s="10">
        <f t="shared" si="174"/>
        <v>10.945493170685026</v>
      </c>
      <c r="AN148" s="10">
        <f t="shared" si="175"/>
        <v>3.6642705958075479</v>
      </c>
      <c r="AO148" s="7">
        <f t="shared" si="176"/>
        <v>8.1799410261071022E-3</v>
      </c>
      <c r="AP148" s="7">
        <f t="shared" si="177"/>
        <v>1.0304568261807714E-2</v>
      </c>
      <c r="AQ148" s="7">
        <f t="shared" si="178"/>
        <v>9.3475435850021958E-3</v>
      </c>
      <c r="AR148" s="1">
        <f t="shared" si="184"/>
        <v>156571.50106919272</v>
      </c>
      <c r="AS148" s="1">
        <f t="shared" si="182"/>
        <v>56942.943748380341</v>
      </c>
      <c r="AT148" s="1">
        <f t="shared" si="183"/>
        <v>21603.692246804112</v>
      </c>
      <c r="AU148" s="1">
        <f t="shared" si="139"/>
        <v>31314.300213838545</v>
      </c>
      <c r="AV148" s="1">
        <f t="shared" si="140"/>
        <v>11388.58874967607</v>
      </c>
      <c r="AW148" s="1">
        <f t="shared" si="141"/>
        <v>4320.7384493608224</v>
      </c>
      <c r="AX148">
        <v>0</v>
      </c>
      <c r="AY148">
        <v>0</v>
      </c>
      <c r="AZ148">
        <v>0</v>
      </c>
      <c r="BA148">
        <f t="shared" si="185"/>
        <v>0</v>
      </c>
      <c r="BB148">
        <f t="shared" si="191"/>
        <v>0</v>
      </c>
      <c r="BC148">
        <f t="shared" si="186"/>
        <v>0</v>
      </c>
      <c r="BD148">
        <f t="shared" si="187"/>
        <v>0</v>
      </c>
      <c r="BE148">
        <f t="shared" si="188"/>
        <v>0</v>
      </c>
      <c r="BF148">
        <f t="shared" si="189"/>
        <v>0</v>
      </c>
      <c r="BG148">
        <f t="shared" si="190"/>
        <v>0</v>
      </c>
      <c r="BH148">
        <f t="shared" si="192"/>
        <v>0</v>
      </c>
      <c r="BI148">
        <f t="shared" si="193"/>
        <v>0</v>
      </c>
      <c r="BJ148">
        <f t="shared" si="194"/>
        <v>0</v>
      </c>
      <c r="BK148" s="7">
        <f t="shared" si="195"/>
        <v>3.5038456620243491E-2</v>
      </c>
      <c r="BL148" s="13"/>
      <c r="BM148" s="13"/>
      <c r="BN148" s="8">
        <f>BN$3*temperature!$I258+BN$4*temperature!$I258^2+BN$5*temperature!$I258^6</f>
        <v>-14.821826894746785</v>
      </c>
      <c r="BO148" s="8">
        <f>BO$3*temperature!$I258+BO$4*temperature!$I258^2+BO$5*temperature!$I258^6</f>
        <v>-14.104335151248403</v>
      </c>
      <c r="BP148" s="8">
        <f>BP$3*temperature!$I258+BP$4*temperature!$I258^2+BP$5*temperature!$I258^6</f>
        <v>-13.242722756074693</v>
      </c>
      <c r="BQ148" s="8">
        <f>BQ$3*temperature!$M258+BQ$4*temperature!$M258^2+BQ$5*temperature!$M258^6</f>
        <v>0</v>
      </c>
      <c r="BR148" s="8">
        <f>BR$3*temperature!$M258+BR$4*temperature!$M258^2+BR$5*temperature!$M258^6</f>
        <v>0</v>
      </c>
      <c r="BS148" s="8">
        <f>BS$3*temperature!$M258+BS$4*temperature!$M258^2+BS$5*temperature!$M258^6</f>
        <v>0</v>
      </c>
      <c r="BT148" s="14"/>
      <c r="BU148" s="14"/>
      <c r="BV148" s="14"/>
      <c r="BW148" s="14"/>
      <c r="BX148" s="14"/>
      <c r="BY148" s="14"/>
    </row>
    <row r="149" spans="1:77" x14ac:dyDescent="0.3">
      <c r="A149">
        <f t="shared" si="142"/>
        <v>2103</v>
      </c>
      <c r="B149" s="4">
        <f t="shared" si="143"/>
        <v>1164.6348848850425</v>
      </c>
      <c r="C149" s="4">
        <f t="shared" si="144"/>
        <v>2960.3089045744769</v>
      </c>
      <c r="D149" s="4">
        <f t="shared" si="145"/>
        <v>4358.3441636339594</v>
      </c>
      <c r="E149" s="11">
        <f t="shared" si="146"/>
        <v>3.4827577229656655E-5</v>
      </c>
      <c r="F149" s="11">
        <f t="shared" si="147"/>
        <v>6.8612662522354835E-5</v>
      </c>
      <c r="G149" s="11">
        <f t="shared" si="148"/>
        <v>1.4007030984026575E-4</v>
      </c>
      <c r="H149" s="4">
        <f t="shared" si="149"/>
        <v>157130.92170815883</v>
      </c>
      <c r="I149" s="4">
        <f t="shared" si="150"/>
        <v>57381.034135076625</v>
      </c>
      <c r="J149" s="4">
        <f t="shared" si="151"/>
        <v>21769.222530683208</v>
      </c>
      <c r="K149" s="4">
        <f t="shared" si="152"/>
        <v>134918.61161592178</v>
      </c>
      <c r="L149" s="4">
        <f t="shared" si="153"/>
        <v>19383.461653750874</v>
      </c>
      <c r="M149" s="4">
        <f t="shared" si="154"/>
        <v>4994.8378818556102</v>
      </c>
      <c r="N149" s="11">
        <f t="shared" si="155"/>
        <v>3.5379895859672938E-3</v>
      </c>
      <c r="O149" s="11">
        <f t="shared" si="156"/>
        <v>7.6243615573938772E-3</v>
      </c>
      <c r="P149" s="11">
        <f t="shared" si="157"/>
        <v>7.5210055449617119E-3</v>
      </c>
      <c r="Q149" s="4">
        <f t="shared" si="158"/>
        <v>8101.1421274583763</v>
      </c>
      <c r="R149" s="4">
        <f t="shared" si="159"/>
        <v>11002.043057219789</v>
      </c>
      <c r="S149" s="4">
        <f t="shared" si="160"/>
        <v>5755.7529128681135</v>
      </c>
      <c r="T149" s="4">
        <f t="shared" si="161"/>
        <v>51.556638498593713</v>
      </c>
      <c r="U149" s="4">
        <f t="shared" si="162"/>
        <v>191.73657678111306</v>
      </c>
      <c r="V149" s="4">
        <f t="shared" si="163"/>
        <v>264.39864376210562</v>
      </c>
      <c r="W149" s="11">
        <f t="shared" si="164"/>
        <v>-1.0734613539272964E-2</v>
      </c>
      <c r="X149" s="11">
        <f t="shared" si="165"/>
        <v>-1.217998157191269E-2</v>
      </c>
      <c r="Y149" s="11">
        <f t="shared" si="166"/>
        <v>-9.7425357312937999E-3</v>
      </c>
      <c r="Z149" s="4">
        <f t="shared" si="179"/>
        <v>12950.370187385155</v>
      </c>
      <c r="AA149" s="4">
        <f t="shared" si="180"/>
        <v>32670.43457760497</v>
      </c>
      <c r="AB149" s="4">
        <f t="shared" si="181"/>
        <v>33519.791062847165</v>
      </c>
      <c r="AC149" s="12">
        <f t="shared" si="167"/>
        <v>1.5870758673685115</v>
      </c>
      <c r="AD149" s="12">
        <f t="shared" si="168"/>
        <v>2.9558871549553358</v>
      </c>
      <c r="AE149" s="12">
        <f t="shared" si="169"/>
        <v>5.8111518295992788</v>
      </c>
      <c r="AF149" s="11">
        <f t="shared" si="170"/>
        <v>-4.0504037456468023E-3</v>
      </c>
      <c r="AG149" s="11">
        <f t="shared" si="171"/>
        <v>2.9673830763510267E-4</v>
      </c>
      <c r="AH149" s="11">
        <f t="shared" si="172"/>
        <v>9.7937136394747881E-3</v>
      </c>
      <c r="AI149" s="1">
        <f t="shared" si="136"/>
        <v>298101.21918544522</v>
      </c>
      <c r="AJ149" s="1">
        <f t="shared" si="137"/>
        <v>104814.34759285599</v>
      </c>
      <c r="AK149" s="1">
        <f t="shared" si="138"/>
        <v>39852.787719139422</v>
      </c>
      <c r="AL149" s="10">
        <f t="shared" si="173"/>
        <v>52.252701751311655</v>
      </c>
      <c r="AM149" s="10">
        <f t="shared" si="174"/>
        <v>11.057153866406136</v>
      </c>
      <c r="AN149" s="10">
        <f t="shared" si="175"/>
        <v>3.6981800056180854</v>
      </c>
      <c r="AO149" s="7">
        <f t="shared" si="176"/>
        <v>8.0981416158460318E-3</v>
      </c>
      <c r="AP149" s="7">
        <f t="shared" si="177"/>
        <v>1.0201522579189637E-2</v>
      </c>
      <c r="AQ149" s="7">
        <f t="shared" si="178"/>
        <v>9.254068149152174E-3</v>
      </c>
      <c r="AR149" s="1">
        <f t="shared" si="184"/>
        <v>157130.92170815883</v>
      </c>
      <c r="AS149" s="1">
        <f t="shared" si="182"/>
        <v>57381.034135076625</v>
      </c>
      <c r="AT149" s="1">
        <f t="shared" si="183"/>
        <v>21769.222530683208</v>
      </c>
      <c r="AU149" s="1">
        <f t="shared" si="139"/>
        <v>31426.184341631768</v>
      </c>
      <c r="AV149" s="1">
        <f t="shared" si="140"/>
        <v>11476.206827015325</v>
      </c>
      <c r="AW149" s="1">
        <f t="shared" si="141"/>
        <v>4353.8445061366419</v>
      </c>
      <c r="AX149">
        <v>0</v>
      </c>
      <c r="AY149">
        <v>0</v>
      </c>
      <c r="AZ149">
        <v>0</v>
      </c>
      <c r="BA149">
        <f t="shared" si="185"/>
        <v>0</v>
      </c>
      <c r="BB149">
        <f t="shared" si="191"/>
        <v>0</v>
      </c>
      <c r="BC149">
        <f t="shared" si="186"/>
        <v>0</v>
      </c>
      <c r="BD149">
        <f t="shared" si="187"/>
        <v>0</v>
      </c>
      <c r="BE149">
        <f t="shared" si="188"/>
        <v>0</v>
      </c>
      <c r="BF149">
        <f t="shared" si="189"/>
        <v>0</v>
      </c>
      <c r="BG149">
        <f t="shared" si="190"/>
        <v>0</v>
      </c>
      <c r="BH149">
        <f t="shared" si="192"/>
        <v>0</v>
      </c>
      <c r="BI149">
        <f t="shared" si="193"/>
        <v>0</v>
      </c>
      <c r="BJ149">
        <f t="shared" si="194"/>
        <v>0</v>
      </c>
      <c r="BK149" s="7">
        <f t="shared" si="195"/>
        <v>3.4845452842228369E-2</v>
      </c>
      <c r="BL149" s="13"/>
      <c r="BM149" s="13"/>
      <c r="BN149" s="8">
        <f>BN$3*temperature!$I259+BN$4*temperature!$I259^2+BN$5*temperature!$I259^6</f>
        <v>-15.308443464928438</v>
      </c>
      <c r="BO149" s="8">
        <f>BO$3*temperature!$I259+BO$4*temperature!$I259^2+BO$5*temperature!$I259^6</f>
        <v>-14.492161113548027</v>
      </c>
      <c r="BP149" s="8">
        <f>BP$3*temperature!$I259+BP$4*temperature!$I259^2+BP$5*temperature!$I259^6</f>
        <v>-13.55489095388443</v>
      </c>
      <c r="BQ149" s="8">
        <f>BQ$3*temperature!$M259+BQ$4*temperature!$M259^2+BQ$5*temperature!$M259^6</f>
        <v>0</v>
      </c>
      <c r="BR149" s="8">
        <f>BR$3*temperature!$M259+BR$4*temperature!$M259^2+BR$5*temperature!$M259^6</f>
        <v>0</v>
      </c>
      <c r="BS149" s="8">
        <f>BS$3*temperature!$M259+BS$4*temperature!$M259^2+BS$5*temperature!$M259^6</f>
        <v>0</v>
      </c>
      <c r="BT149" s="14"/>
      <c r="BU149" s="14"/>
      <c r="BV149" s="14"/>
      <c r="BW149" s="14"/>
      <c r="BX149" s="14"/>
      <c r="BY149" s="14"/>
    </row>
    <row r="150" spans="1:77" x14ac:dyDescent="0.3">
      <c r="A150">
        <f t="shared" si="142"/>
        <v>2104</v>
      </c>
      <c r="B150" s="4">
        <f t="shared" si="143"/>
        <v>1164.6734182258704</v>
      </c>
      <c r="C150" s="4">
        <f t="shared" si="144"/>
        <v>2960.5018635165166</v>
      </c>
      <c r="D150" s="4">
        <f t="shared" si="145"/>
        <v>4358.9241145204805</v>
      </c>
      <c r="E150" s="11">
        <f t="shared" si="146"/>
        <v>3.3086198368173824E-5</v>
      </c>
      <c r="F150" s="11">
        <f t="shared" si="147"/>
        <v>6.5182029396237086E-5</v>
      </c>
      <c r="G150" s="11">
        <f t="shared" si="148"/>
        <v>1.3306679434825245E-4</v>
      </c>
      <c r="H150" s="4">
        <f t="shared" si="149"/>
        <v>157660.34727499026</v>
      </c>
      <c r="I150" s="4">
        <f t="shared" si="150"/>
        <v>57810.980316621492</v>
      </c>
      <c r="J150" s="4">
        <f t="shared" si="151"/>
        <v>21932.288042230077</v>
      </c>
      <c r="K150" s="4">
        <f t="shared" si="152"/>
        <v>135368.7177948578</v>
      </c>
      <c r="L150" s="4">
        <f t="shared" si="153"/>
        <v>19527.425747995636</v>
      </c>
      <c r="M150" s="4">
        <f t="shared" si="154"/>
        <v>5031.5829011955211</v>
      </c>
      <c r="N150" s="11">
        <f t="shared" si="155"/>
        <v>3.3361311204220812E-3</v>
      </c>
      <c r="O150" s="11">
        <f t="shared" si="156"/>
        <v>7.4271611963028228E-3</v>
      </c>
      <c r="P150" s="11">
        <f t="shared" si="157"/>
        <v>7.3565989946124954E-3</v>
      </c>
      <c r="Q150" s="4">
        <f t="shared" si="158"/>
        <v>8041.1818944565357</v>
      </c>
      <c r="R150" s="4">
        <f t="shared" si="159"/>
        <v>10949.470710635907</v>
      </c>
      <c r="S150" s="4">
        <f t="shared" si="160"/>
        <v>5742.3715419421342</v>
      </c>
      <c r="T150" s="4">
        <f t="shared" si="161"/>
        <v>51.003197908927305</v>
      </c>
      <c r="U150" s="4">
        <f t="shared" si="162"/>
        <v>189.40122880925747</v>
      </c>
      <c r="V150" s="4">
        <f t="shared" si="163"/>
        <v>261.82273052794767</v>
      </c>
      <c r="W150" s="11">
        <f t="shared" si="164"/>
        <v>-1.0734613539272964E-2</v>
      </c>
      <c r="X150" s="11">
        <f t="shared" si="165"/>
        <v>-1.217998157191269E-2</v>
      </c>
      <c r="Y150" s="11">
        <f t="shared" si="166"/>
        <v>-9.7425357312937999E-3</v>
      </c>
      <c r="Z150" s="4">
        <f t="shared" si="179"/>
        <v>12805.05061256959</v>
      </c>
      <c r="AA150" s="4">
        <f t="shared" si="180"/>
        <v>32530.447917589114</v>
      </c>
      <c r="AB150" s="4">
        <f t="shared" si="181"/>
        <v>33775.129836840628</v>
      </c>
      <c r="AC150" s="12">
        <f t="shared" si="167"/>
        <v>1.5806475693306965</v>
      </c>
      <c r="AD150" s="12">
        <f t="shared" si="168"/>
        <v>2.9567642799072575</v>
      </c>
      <c r="AE150" s="12">
        <f t="shared" si="169"/>
        <v>5.8680645865338841</v>
      </c>
      <c r="AF150" s="11">
        <f t="shared" si="170"/>
        <v>-4.0504037456468023E-3</v>
      </c>
      <c r="AG150" s="11">
        <f t="shared" si="171"/>
        <v>2.9673830763510267E-4</v>
      </c>
      <c r="AH150" s="11">
        <f t="shared" si="172"/>
        <v>9.7937136394747881E-3</v>
      </c>
      <c r="AI150" s="1">
        <f t="shared" si="136"/>
        <v>299717.28160853247</v>
      </c>
      <c r="AJ150" s="1">
        <f t="shared" si="137"/>
        <v>105809.11966058573</v>
      </c>
      <c r="AK150" s="1">
        <f t="shared" si="138"/>
        <v>40221.353453362128</v>
      </c>
      <c r="AL150" s="10">
        <f t="shared" si="173"/>
        <v>52.671620032118419</v>
      </c>
      <c r="AM150" s="10">
        <f t="shared" si="174"/>
        <v>11.168825673187555</v>
      </c>
      <c r="AN150" s="10">
        <f t="shared" si="175"/>
        <v>3.7320609833199088</v>
      </c>
      <c r="AO150" s="7">
        <f t="shared" si="176"/>
        <v>8.0171601996875709E-3</v>
      </c>
      <c r="AP150" s="7">
        <f t="shared" si="177"/>
        <v>1.0099507353397741E-2</v>
      </c>
      <c r="AQ150" s="7">
        <f t="shared" si="178"/>
        <v>9.1615274676606524E-3</v>
      </c>
      <c r="AR150" s="1">
        <f t="shared" si="184"/>
        <v>157660.34727499026</v>
      </c>
      <c r="AS150" s="1">
        <f t="shared" si="182"/>
        <v>57810.980316621492</v>
      </c>
      <c r="AT150" s="1">
        <f t="shared" si="183"/>
        <v>21932.288042230077</v>
      </c>
      <c r="AU150" s="1">
        <f t="shared" si="139"/>
        <v>31532.069454998054</v>
      </c>
      <c r="AV150" s="1">
        <f t="shared" si="140"/>
        <v>11562.1960633243</v>
      </c>
      <c r="AW150" s="1">
        <f t="shared" si="141"/>
        <v>4386.4576084460159</v>
      </c>
      <c r="AX150">
        <v>0</v>
      </c>
      <c r="AY150">
        <v>0</v>
      </c>
      <c r="AZ150">
        <v>0</v>
      </c>
      <c r="BA150">
        <f t="shared" si="185"/>
        <v>0</v>
      </c>
      <c r="BB150">
        <f t="shared" si="191"/>
        <v>0</v>
      </c>
      <c r="BC150">
        <f t="shared" si="186"/>
        <v>0</v>
      </c>
      <c r="BD150">
        <f t="shared" si="187"/>
        <v>0</v>
      </c>
      <c r="BE150">
        <f t="shared" si="188"/>
        <v>0</v>
      </c>
      <c r="BF150">
        <f t="shared" si="189"/>
        <v>0</v>
      </c>
      <c r="BG150">
        <f t="shared" si="190"/>
        <v>0</v>
      </c>
      <c r="BH150">
        <f t="shared" si="192"/>
        <v>0</v>
      </c>
      <c r="BI150">
        <f t="shared" si="193"/>
        <v>0</v>
      </c>
      <c r="BJ150">
        <f t="shared" si="194"/>
        <v>0</v>
      </c>
      <c r="BK150" s="7">
        <f t="shared" si="195"/>
        <v>3.4654333099362916E-2</v>
      </c>
      <c r="BL150" s="13"/>
      <c r="BM150" s="13"/>
      <c r="BN150" s="8">
        <f>BN$3*temperature!$I260+BN$4*temperature!$I260^2+BN$5*temperature!$I260^6</f>
        <v>-15.798792502690901</v>
      </c>
      <c r="BO150" s="8">
        <f>BO$3*temperature!$I260+BO$4*temperature!$I260^2+BO$5*temperature!$I260^6</f>
        <v>-14.882597868413521</v>
      </c>
      <c r="BP150" s="8">
        <f>BP$3*temperature!$I260+BP$4*temperature!$I260^2+BP$5*temperature!$I260^6</f>
        <v>-13.868860490696354</v>
      </c>
      <c r="BQ150" s="8">
        <f>BQ$3*temperature!$M260+BQ$4*temperature!$M260^2+BQ$5*temperature!$M260^6</f>
        <v>0</v>
      </c>
      <c r="BR150" s="8">
        <f>BR$3*temperature!$M260+BR$4*temperature!$M260^2+BR$5*temperature!$M260^6</f>
        <v>0</v>
      </c>
      <c r="BS150" s="8">
        <f>BS$3*temperature!$M260+BS$4*temperature!$M260^2+BS$5*temperature!$M260^6</f>
        <v>0</v>
      </c>
      <c r="BT150" s="14"/>
      <c r="BU150" s="14"/>
      <c r="BV150" s="14"/>
      <c r="BW150" s="14"/>
      <c r="BX150" s="14"/>
      <c r="BY150" s="14"/>
    </row>
    <row r="151" spans="1:77" x14ac:dyDescent="0.3">
      <c r="A151">
        <f t="shared" si="142"/>
        <v>2105</v>
      </c>
      <c r="B151" s="4">
        <f t="shared" si="143"/>
        <v>1164.7100261108324</v>
      </c>
      <c r="C151" s="4">
        <f t="shared" si="144"/>
        <v>2960.6851864600371</v>
      </c>
      <c r="D151" s="4">
        <f t="shared" si="145"/>
        <v>4359.4751411762709</v>
      </c>
      <c r="E151" s="11">
        <f t="shared" si="146"/>
        <v>3.143188844976513E-5</v>
      </c>
      <c r="F151" s="11">
        <f t="shared" si="147"/>
        <v>6.1922927926425227E-5</v>
      </c>
      <c r="G151" s="11">
        <f t="shared" si="148"/>
        <v>1.2641345463083981E-4</v>
      </c>
      <c r="H151" s="4">
        <f t="shared" si="149"/>
        <v>158159.76288438943</v>
      </c>
      <c r="I151" s="4">
        <f t="shared" si="150"/>
        <v>58232.687912180852</v>
      </c>
      <c r="J151" s="4">
        <f t="shared" si="151"/>
        <v>22092.868221303743</v>
      </c>
      <c r="K151" s="4">
        <f t="shared" si="152"/>
        <v>135793.25268840705</v>
      </c>
      <c r="L151" s="4">
        <f t="shared" si="153"/>
        <v>19668.65243846042</v>
      </c>
      <c r="M151" s="4">
        <f t="shared" si="154"/>
        <v>5067.78167230073</v>
      </c>
      <c r="N151" s="11">
        <f t="shared" si="155"/>
        <v>3.1361373621976441E-3</v>
      </c>
      <c r="O151" s="11">
        <f t="shared" si="156"/>
        <v>7.2322226333023654E-3</v>
      </c>
      <c r="P151" s="11">
        <f t="shared" si="157"/>
        <v>7.1943107797365347E-3</v>
      </c>
      <c r="Q151" s="4">
        <f t="shared" si="158"/>
        <v>7980.061277729762</v>
      </c>
      <c r="R151" s="4">
        <f t="shared" si="159"/>
        <v>10895.005457237001</v>
      </c>
      <c r="S151" s="4">
        <f t="shared" si="160"/>
        <v>5728.0602122661212</v>
      </c>
      <c r="T151" s="4">
        <f t="shared" si="161"/>
        <v>50.455698290107918</v>
      </c>
      <c r="U151" s="4">
        <f t="shared" si="162"/>
        <v>187.09432533266309</v>
      </c>
      <c r="V151" s="4">
        <f t="shared" si="163"/>
        <v>259.27191322051425</v>
      </c>
      <c r="W151" s="11">
        <f t="shared" si="164"/>
        <v>-1.0734613539272964E-2</v>
      </c>
      <c r="X151" s="11">
        <f t="shared" si="165"/>
        <v>-1.217998157191269E-2</v>
      </c>
      <c r="Y151" s="11">
        <f t="shared" si="166"/>
        <v>-9.7425357312937999E-3</v>
      </c>
      <c r="Z151" s="4">
        <f t="shared" si="179"/>
        <v>12658.792872105805</v>
      </c>
      <c r="AA151" s="4">
        <f t="shared" si="180"/>
        <v>32384.610784960347</v>
      </c>
      <c r="AB151" s="4">
        <f t="shared" si="181"/>
        <v>34026.622008432292</v>
      </c>
      <c r="AC151" s="12">
        <f t="shared" si="167"/>
        <v>1.5742453084953318</v>
      </c>
      <c r="AD151" s="12">
        <f t="shared" si="168"/>
        <v>2.9576416651357533</v>
      </c>
      <c r="AE151" s="12">
        <f t="shared" si="169"/>
        <v>5.9255347307123403</v>
      </c>
      <c r="AF151" s="11">
        <f t="shared" si="170"/>
        <v>-4.0504037456468023E-3</v>
      </c>
      <c r="AG151" s="11">
        <f t="shared" si="171"/>
        <v>2.9673830763510267E-4</v>
      </c>
      <c r="AH151" s="11">
        <f t="shared" si="172"/>
        <v>9.7937136394747881E-3</v>
      </c>
      <c r="AI151" s="1">
        <f t="shared" si="136"/>
        <v>301277.62290267728</v>
      </c>
      <c r="AJ151" s="1">
        <f t="shared" si="137"/>
        <v>106790.40375785145</v>
      </c>
      <c r="AK151" s="1">
        <f t="shared" si="138"/>
        <v>40585.675716471931</v>
      </c>
      <c r="AL151" s="10">
        <f t="shared" si="173"/>
        <v>53.089674079735246</v>
      </c>
      <c r="AM151" s="10">
        <f t="shared" si="174"/>
        <v>11.28049731383258</v>
      </c>
      <c r="AN151" s="10">
        <f t="shared" si="175"/>
        <v>3.7659104487374822</v>
      </c>
      <c r="AO151" s="7">
        <f t="shared" si="176"/>
        <v>7.9369885976906945E-3</v>
      </c>
      <c r="AP151" s="7">
        <f t="shared" si="177"/>
        <v>9.9985122798637634E-3</v>
      </c>
      <c r="AQ151" s="7">
        <f t="shared" si="178"/>
        <v>9.0699121929840466E-3</v>
      </c>
      <c r="AR151" s="1">
        <f t="shared" si="184"/>
        <v>158159.76288438943</v>
      </c>
      <c r="AS151" s="1">
        <f t="shared" si="182"/>
        <v>58232.687912180852</v>
      </c>
      <c r="AT151" s="1">
        <f t="shared" si="183"/>
        <v>22092.868221303743</v>
      </c>
      <c r="AU151" s="1">
        <f t="shared" si="139"/>
        <v>31631.952576877888</v>
      </c>
      <c r="AV151" s="1">
        <f t="shared" si="140"/>
        <v>11646.537582436171</v>
      </c>
      <c r="AW151" s="1">
        <f t="shared" si="141"/>
        <v>4418.5736442607486</v>
      </c>
      <c r="AX151">
        <v>0</v>
      </c>
      <c r="AY151">
        <v>0</v>
      </c>
      <c r="AZ151">
        <v>0</v>
      </c>
      <c r="BA151">
        <f t="shared" si="185"/>
        <v>0</v>
      </c>
      <c r="BB151">
        <f t="shared" si="191"/>
        <v>0</v>
      </c>
      <c r="BC151">
        <f t="shared" si="186"/>
        <v>0</v>
      </c>
      <c r="BD151">
        <f t="shared" si="187"/>
        <v>0</v>
      </c>
      <c r="BE151">
        <f t="shared" si="188"/>
        <v>0</v>
      </c>
      <c r="BF151">
        <f t="shared" si="189"/>
        <v>0</v>
      </c>
      <c r="BG151">
        <f t="shared" si="190"/>
        <v>0</v>
      </c>
      <c r="BH151">
        <f t="shared" si="192"/>
        <v>0</v>
      </c>
      <c r="BI151">
        <f t="shared" si="193"/>
        <v>0</v>
      </c>
      <c r="BJ151">
        <f t="shared" si="194"/>
        <v>0</v>
      </c>
      <c r="BK151" s="7">
        <f t="shared" si="195"/>
        <v>3.4465113061364433E-2</v>
      </c>
      <c r="BL151" s="13"/>
      <c r="BM151" s="13"/>
      <c r="BN151" s="8">
        <f>BN$3*temperature!$I261+BN$4*temperature!$I261^2+BN$5*temperature!$I261^6</f>
        <v>-16.29271768002527</v>
      </c>
      <c r="BO151" s="8">
        <f>BO$3*temperature!$I261+BO$4*temperature!$I261^2+BO$5*temperature!$I261^6</f>
        <v>-15.275526587311914</v>
      </c>
      <c r="BP151" s="8">
        <f>BP$3*temperature!$I261+BP$4*temperature!$I261^2+BP$5*temperature!$I261^6</f>
        <v>-14.18454047166667</v>
      </c>
      <c r="BQ151" s="8">
        <f>BQ$3*temperature!$M261+BQ$4*temperature!$M261^2+BQ$5*temperature!$M261^6</f>
        <v>0</v>
      </c>
      <c r="BR151" s="8">
        <f>BR$3*temperature!$M261+BR$4*temperature!$M261^2+BR$5*temperature!$M261^6</f>
        <v>0</v>
      </c>
      <c r="BS151" s="8">
        <f>BS$3*temperature!$M261+BS$4*temperature!$M261^2+BS$5*temperature!$M261^6</f>
        <v>0</v>
      </c>
      <c r="BT151" s="14"/>
      <c r="BU151" s="14"/>
      <c r="BV151" s="14"/>
      <c r="BW151" s="14"/>
      <c r="BX151" s="14"/>
      <c r="BY151" s="14"/>
    </row>
    <row r="152" spans="1:77" x14ac:dyDescent="0.3">
      <c r="A152">
        <f t="shared" si="142"/>
        <v>2106</v>
      </c>
      <c r="B152" s="4">
        <f t="shared" si="143"/>
        <v>1164.7448046946683</v>
      </c>
      <c r="C152" s="4">
        <f t="shared" si="144"/>
        <v>2960.85935404068</v>
      </c>
      <c r="D152" s="4">
        <f t="shared" si="145"/>
        <v>4359.9986826735958</v>
      </c>
      <c r="E152" s="11">
        <f t="shared" si="146"/>
        <v>2.9860294027276873E-5</v>
      </c>
      <c r="F152" s="11">
        <f t="shared" si="147"/>
        <v>5.8826781530103961E-5</v>
      </c>
      <c r="G152" s="11">
        <f t="shared" si="148"/>
        <v>1.2009278189929781E-4</v>
      </c>
      <c r="H152" s="4">
        <f t="shared" si="149"/>
        <v>158629.17557196674</v>
      </c>
      <c r="I152" s="4">
        <f t="shared" si="150"/>
        <v>58646.069491603084</v>
      </c>
      <c r="J152" s="4">
        <f t="shared" si="151"/>
        <v>22250.944361747443</v>
      </c>
      <c r="K152" s="4">
        <f t="shared" si="152"/>
        <v>136192.21561031177</v>
      </c>
      <c r="L152" s="4">
        <f t="shared" si="153"/>
        <v>19807.110868528383</v>
      </c>
      <c r="M152" s="4">
        <f t="shared" si="154"/>
        <v>5103.4291478507821</v>
      </c>
      <c r="N152" s="11">
        <f t="shared" si="155"/>
        <v>2.9380172726267695E-3</v>
      </c>
      <c r="O152" s="11">
        <f t="shared" si="156"/>
        <v>7.0395483626126687E-3</v>
      </c>
      <c r="P152" s="11">
        <f t="shared" si="157"/>
        <v>7.0341379828757766E-3</v>
      </c>
      <c r="Q152" s="4">
        <f t="shared" si="158"/>
        <v>7917.828704394803</v>
      </c>
      <c r="R152" s="4">
        <f t="shared" si="159"/>
        <v>10838.703823059102</v>
      </c>
      <c r="S152" s="4">
        <f t="shared" si="160"/>
        <v>5712.8397894074769</v>
      </c>
      <c r="T152" s="4">
        <f t="shared" si="161"/>
        <v>49.914075868109457</v>
      </c>
      <c r="U152" s="4">
        <f t="shared" si="162"/>
        <v>184.81551989790182</v>
      </c>
      <c r="V152" s="4">
        <f t="shared" si="163"/>
        <v>256.74594734184251</v>
      </c>
      <c r="W152" s="11">
        <f t="shared" si="164"/>
        <v>-1.0734613539272964E-2</v>
      </c>
      <c r="X152" s="11">
        <f t="shared" si="165"/>
        <v>-1.217998157191269E-2</v>
      </c>
      <c r="Y152" s="11">
        <f t="shared" si="166"/>
        <v>-9.7425357312937999E-3</v>
      </c>
      <c r="Z152" s="4">
        <f t="shared" si="179"/>
        <v>12511.690531073482</v>
      </c>
      <c r="AA152" s="4">
        <f t="shared" si="180"/>
        <v>32233.08403561428</v>
      </c>
      <c r="AB152" s="4">
        <f t="shared" si="181"/>
        <v>34274.236190207179</v>
      </c>
      <c r="AC152" s="12">
        <f t="shared" si="167"/>
        <v>1.5678689794012355</v>
      </c>
      <c r="AD152" s="12">
        <f t="shared" si="168"/>
        <v>2.958519310718057</v>
      </c>
      <c r="AE152" s="12">
        <f t="shared" si="169"/>
        <v>5.9835677210256994</v>
      </c>
      <c r="AF152" s="11">
        <f t="shared" si="170"/>
        <v>-4.0504037456468023E-3</v>
      </c>
      <c r="AG152" s="11">
        <f t="shared" si="171"/>
        <v>2.9673830763510267E-4</v>
      </c>
      <c r="AH152" s="11">
        <f t="shared" si="172"/>
        <v>9.7937136394747881E-3</v>
      </c>
      <c r="AI152" s="1">
        <f t="shared" si="136"/>
        <v>302781.81318928744</v>
      </c>
      <c r="AJ152" s="1">
        <f t="shared" si="137"/>
        <v>107757.90096450248</v>
      </c>
      <c r="AK152" s="1">
        <f t="shared" si="138"/>
        <v>40945.681789085487</v>
      </c>
      <c r="AL152" s="10">
        <f t="shared" si="173"/>
        <v>53.506832496182966</v>
      </c>
      <c r="AM152" s="10">
        <f t="shared" si="174"/>
        <v>11.39215762283875</v>
      </c>
      <c r="AN152" s="10">
        <f t="shared" si="175"/>
        <v>3.7997253610632056</v>
      </c>
      <c r="AO152" s="7">
        <f t="shared" si="176"/>
        <v>7.8576187117137871E-3</v>
      </c>
      <c r="AP152" s="7">
        <f t="shared" si="177"/>
        <v>9.8985271570651255E-3</v>
      </c>
      <c r="AQ152" s="7">
        <f t="shared" si="178"/>
        <v>8.9792130710542057E-3</v>
      </c>
      <c r="AR152" s="1">
        <f t="shared" si="184"/>
        <v>158629.17557196674</v>
      </c>
      <c r="AS152" s="1">
        <f t="shared" si="182"/>
        <v>58646.069491603084</v>
      </c>
      <c r="AT152" s="1">
        <f t="shared" si="183"/>
        <v>22250.944361747443</v>
      </c>
      <c r="AU152" s="1">
        <f t="shared" si="139"/>
        <v>31725.835114393351</v>
      </c>
      <c r="AV152" s="1">
        <f t="shared" si="140"/>
        <v>11729.213898320617</v>
      </c>
      <c r="AW152" s="1">
        <f t="shared" si="141"/>
        <v>4450.1888723494885</v>
      </c>
      <c r="AX152">
        <v>0</v>
      </c>
      <c r="AY152">
        <v>0</v>
      </c>
      <c r="AZ152">
        <v>0</v>
      </c>
      <c r="BA152">
        <f t="shared" si="185"/>
        <v>0</v>
      </c>
      <c r="BB152">
        <f t="shared" si="191"/>
        <v>0</v>
      </c>
      <c r="BC152">
        <f t="shared" si="186"/>
        <v>0</v>
      </c>
      <c r="BD152">
        <f t="shared" si="187"/>
        <v>0</v>
      </c>
      <c r="BE152">
        <f t="shared" si="188"/>
        <v>0</v>
      </c>
      <c r="BF152">
        <f t="shared" si="189"/>
        <v>0</v>
      </c>
      <c r="BG152">
        <f t="shared" si="190"/>
        <v>0</v>
      </c>
      <c r="BH152">
        <f t="shared" si="192"/>
        <v>0</v>
      </c>
      <c r="BI152">
        <f t="shared" si="193"/>
        <v>0</v>
      </c>
      <c r="BJ152">
        <f t="shared" si="194"/>
        <v>0</v>
      </c>
      <c r="BK152" s="7">
        <f t="shared" si="195"/>
        <v>3.4277807190464998E-2</v>
      </c>
      <c r="BL152" s="13"/>
      <c r="BM152" s="13"/>
      <c r="BN152" s="8">
        <f>BN$3*temperature!$I262+BN$4*temperature!$I262^2+BN$5*temperature!$I262^6</f>
        <v>-16.790062608979415</v>
      </c>
      <c r="BO152" s="8">
        <f>BO$3*temperature!$I262+BO$4*temperature!$I262^2+BO$5*temperature!$I262^6</f>
        <v>-15.67082852906225</v>
      </c>
      <c r="BP152" s="8">
        <f>BP$3*temperature!$I262+BP$4*temperature!$I262^2+BP$5*temperature!$I262^6</f>
        <v>-14.501840183702958</v>
      </c>
      <c r="BQ152" s="8">
        <f>BQ$3*temperature!$M262+BQ$4*temperature!$M262^2+BQ$5*temperature!$M262^6</f>
        <v>0</v>
      </c>
      <c r="BR152" s="8">
        <f>BR$3*temperature!$M262+BR$4*temperature!$M262^2+BR$5*temperature!$M262^6</f>
        <v>0</v>
      </c>
      <c r="BS152" s="8">
        <f>BS$3*temperature!$M262+BS$4*temperature!$M262^2+BS$5*temperature!$M262^6</f>
        <v>0</v>
      </c>
      <c r="BT152" s="14"/>
      <c r="BU152" s="14"/>
      <c r="BV152" s="14"/>
      <c r="BW152" s="14"/>
      <c r="BX152" s="14"/>
      <c r="BY152" s="14"/>
    </row>
    <row r="153" spans="1:77" x14ac:dyDescent="0.3">
      <c r="A153">
        <f t="shared" si="142"/>
        <v>2107</v>
      </c>
      <c r="B153" s="4">
        <f t="shared" si="143"/>
        <v>1164.7778453358867</v>
      </c>
      <c r="C153" s="4">
        <f t="shared" si="144"/>
        <v>2961.0248229757231</v>
      </c>
      <c r="D153" s="4">
        <f t="shared" si="145"/>
        <v>4360.4961068259317</v>
      </c>
      <c r="E153" s="11">
        <f t="shared" si="146"/>
        <v>2.8367279325913028E-5</v>
      </c>
      <c r="F153" s="11">
        <f t="shared" si="147"/>
        <v>5.5885442453598761E-5</v>
      </c>
      <c r="G153" s="11">
        <f t="shared" si="148"/>
        <v>1.1408814280433292E-4</v>
      </c>
      <c r="H153" s="4">
        <f t="shared" si="149"/>
        <v>159068.61391591618</v>
      </c>
      <c r="I153" s="4">
        <f t="shared" si="150"/>
        <v>59051.044549199185</v>
      </c>
      <c r="J153" s="4">
        <f t="shared" si="151"/>
        <v>22406.499595014906</v>
      </c>
      <c r="K153" s="4">
        <f t="shared" si="152"/>
        <v>136565.62455482283</v>
      </c>
      <c r="L153" s="4">
        <f t="shared" si="153"/>
        <v>19942.772546518205</v>
      </c>
      <c r="M153" s="4">
        <f t="shared" si="154"/>
        <v>5138.5207201400126</v>
      </c>
      <c r="N153" s="11">
        <f t="shared" si="155"/>
        <v>2.7417789103270085E-3</v>
      </c>
      <c r="O153" s="11">
        <f t="shared" si="156"/>
        <v>6.8491401340806668E-3</v>
      </c>
      <c r="P153" s="11">
        <f t="shared" si="157"/>
        <v>6.8760770988676168E-3</v>
      </c>
      <c r="Q153" s="4">
        <f t="shared" si="158"/>
        <v>7854.532577303763</v>
      </c>
      <c r="R153" s="4">
        <f t="shared" si="159"/>
        <v>10780.622667093963</v>
      </c>
      <c r="S153" s="4">
        <f t="shared" si="160"/>
        <v>5696.7313202571686</v>
      </c>
      <c r="T153" s="4">
        <f t="shared" si="161"/>
        <v>49.378267553495348</v>
      </c>
      <c r="U153" s="4">
        <f t="shared" si="162"/>
        <v>182.56447027134192</v>
      </c>
      <c r="V153" s="4">
        <f t="shared" si="163"/>
        <v>254.24459077599974</v>
      </c>
      <c r="W153" s="11">
        <f t="shared" si="164"/>
        <v>-1.0734613539272964E-2</v>
      </c>
      <c r="X153" s="11">
        <f t="shared" si="165"/>
        <v>-1.217998157191269E-2</v>
      </c>
      <c r="Y153" s="11">
        <f t="shared" si="166"/>
        <v>-9.7425357312937999E-3</v>
      </c>
      <c r="Z153" s="4">
        <f t="shared" si="179"/>
        <v>12363.835819747357</v>
      </c>
      <c r="AA153" s="4">
        <f t="shared" si="180"/>
        <v>32076.029926937368</v>
      </c>
      <c r="AB153" s="4">
        <f t="shared" si="181"/>
        <v>34517.943876439589</v>
      </c>
      <c r="AC153" s="12">
        <f t="shared" si="167"/>
        <v>1.5615184770143853</v>
      </c>
      <c r="AD153" s="12">
        <f t="shared" si="168"/>
        <v>2.9593972167314253</v>
      </c>
      <c r="AE153" s="12">
        <f t="shared" si="169"/>
        <v>6.0421690698278301</v>
      </c>
      <c r="AF153" s="11">
        <f t="shared" si="170"/>
        <v>-4.0504037456468023E-3</v>
      </c>
      <c r="AG153" s="11">
        <f t="shared" si="171"/>
        <v>2.9673830763510267E-4</v>
      </c>
      <c r="AH153" s="11">
        <f t="shared" si="172"/>
        <v>9.7937136394747881E-3</v>
      </c>
      <c r="AI153" s="1">
        <f t="shared" si="136"/>
        <v>304229.46698475204</v>
      </c>
      <c r="AJ153" s="1">
        <f t="shared" si="137"/>
        <v>108711.32476637285</v>
      </c>
      <c r="AK153" s="1">
        <f t="shared" si="138"/>
        <v>41301.302482526429</v>
      </c>
      <c r="AL153" s="10">
        <f t="shared" si="173"/>
        <v>53.923064421527243</v>
      </c>
      <c r="AM153" s="10">
        <f t="shared" si="174"/>
        <v>11.503795548629913</v>
      </c>
      <c r="AN153" s="10">
        <f t="shared" si="175"/>
        <v>3.8335027192553954</v>
      </c>
      <c r="AO153" s="7">
        <f t="shared" si="176"/>
        <v>7.779042524596649E-3</v>
      </c>
      <c r="AP153" s="7">
        <f t="shared" si="177"/>
        <v>9.7995418854944748E-3</v>
      </c>
      <c r="AQ153" s="7">
        <f t="shared" si="178"/>
        <v>8.8894209403436644E-3</v>
      </c>
      <c r="AR153" s="1">
        <f t="shared" si="184"/>
        <v>159068.61391591618</v>
      </c>
      <c r="AS153" s="1">
        <f t="shared" si="182"/>
        <v>59051.044549199185</v>
      </c>
      <c r="AT153" s="1">
        <f t="shared" si="183"/>
        <v>22406.499595014906</v>
      </c>
      <c r="AU153" s="1">
        <f t="shared" si="139"/>
        <v>31813.722783183239</v>
      </c>
      <c r="AV153" s="1">
        <f t="shared" si="140"/>
        <v>11810.208909839837</v>
      </c>
      <c r="AW153" s="1">
        <f t="shared" si="141"/>
        <v>4481.2999190029814</v>
      </c>
      <c r="AX153">
        <v>0</v>
      </c>
      <c r="AY153">
        <v>0</v>
      </c>
      <c r="AZ153">
        <v>0</v>
      </c>
      <c r="BA153">
        <f t="shared" si="185"/>
        <v>0</v>
      </c>
      <c r="BB153">
        <f t="shared" si="191"/>
        <v>0</v>
      </c>
      <c r="BC153">
        <f t="shared" si="186"/>
        <v>0</v>
      </c>
      <c r="BD153">
        <f t="shared" si="187"/>
        <v>0</v>
      </c>
      <c r="BE153">
        <f t="shared" si="188"/>
        <v>0</v>
      </c>
      <c r="BF153">
        <f t="shared" si="189"/>
        <v>0</v>
      </c>
      <c r="BG153">
        <f t="shared" si="190"/>
        <v>0</v>
      </c>
      <c r="BH153">
        <f t="shared" si="192"/>
        <v>0</v>
      </c>
      <c r="BI153">
        <f t="shared" si="193"/>
        <v>0</v>
      </c>
      <c r="BJ153">
        <f t="shared" si="194"/>
        <v>0</v>
      </c>
      <c r="BK153" s="7">
        <f t="shared" si="195"/>
        <v>3.4092428766007571E-2</v>
      </c>
      <c r="BL153" s="13"/>
      <c r="BM153" s="13"/>
      <c r="BN153" s="8">
        <f>BN$3*temperature!$I263+BN$4*temperature!$I263^2+BN$5*temperature!$I263^6</f>
        <v>-17.290671002255937</v>
      </c>
      <c r="BO153" s="8">
        <f>BO$3*temperature!$I263+BO$4*temperature!$I263^2+BO$5*temperature!$I263^6</f>
        <v>-16.068385157254845</v>
      </c>
      <c r="BP153" s="8">
        <f>BP$3*temperature!$I263+BP$4*temperature!$I263^2+BP$5*temperature!$I263^6</f>
        <v>-14.820669181255845</v>
      </c>
      <c r="BQ153" s="8">
        <f>BQ$3*temperature!$M263+BQ$4*temperature!$M263^2+BQ$5*temperature!$M263^6</f>
        <v>0</v>
      </c>
      <c r="BR153" s="8">
        <f>BR$3*temperature!$M263+BR$4*temperature!$M263^2+BR$5*temperature!$M263^6</f>
        <v>0</v>
      </c>
      <c r="BS153" s="8">
        <f>BS$3*temperature!$M263+BS$4*temperature!$M263^2+BS$5*temperature!$M263^6</f>
        <v>0</v>
      </c>
      <c r="BT153" s="14"/>
      <c r="BU153" s="14"/>
      <c r="BV153" s="14"/>
      <c r="BW153" s="14"/>
      <c r="BX153" s="14"/>
      <c r="BY153" s="14"/>
    </row>
    <row r="154" spans="1:77" x14ac:dyDescent="0.3">
      <c r="A154">
        <f t="shared" si="142"/>
        <v>2108</v>
      </c>
      <c r="B154" s="4">
        <f t="shared" si="143"/>
        <v>1164.8092348354535</v>
      </c>
      <c r="C154" s="4">
        <f t="shared" si="144"/>
        <v>2961.1820272489535</v>
      </c>
      <c r="D154" s="4">
        <f t="shared" si="145"/>
        <v>4360.9687136833381</v>
      </c>
      <c r="E154" s="11">
        <f t="shared" si="146"/>
        <v>2.6948915359617375E-5</v>
      </c>
      <c r="F154" s="11">
        <f t="shared" si="147"/>
        <v>5.309117033091882E-5</v>
      </c>
      <c r="G154" s="11">
        <f t="shared" si="148"/>
        <v>1.0838373566411626E-4</v>
      </c>
      <c r="H154" s="4">
        <f t="shared" si="149"/>
        <v>159478.12763271568</v>
      </c>
      <c r="I154" s="4">
        <f t="shared" si="150"/>
        <v>59447.539467299554</v>
      </c>
      <c r="J154" s="4">
        <f t="shared" si="151"/>
        <v>22559.518871471941</v>
      </c>
      <c r="K154" s="4">
        <f t="shared" si="152"/>
        <v>136913.5158472918</v>
      </c>
      <c r="L154" s="4">
        <f t="shared" si="153"/>
        <v>20075.611333670189</v>
      </c>
      <c r="M154" s="4">
        <f t="shared" si="154"/>
        <v>5173.0522167442568</v>
      </c>
      <c r="N154" s="11">
        <f t="shared" si="155"/>
        <v>2.5474294398977193E-3</v>
      </c>
      <c r="O154" s="11">
        <f t="shared" si="156"/>
        <v>6.6609989579997642E-3</v>
      </c>
      <c r="P154" s="11">
        <f t="shared" si="157"/>
        <v>6.7201240366514536E-3</v>
      </c>
      <c r="Q154" s="4">
        <f t="shared" si="158"/>
        <v>7790.2212179733942</v>
      </c>
      <c r="R154" s="4">
        <f t="shared" si="159"/>
        <v>10720.819107621717</v>
      </c>
      <c r="S154" s="4">
        <f t="shared" si="160"/>
        <v>5679.7560083815588</v>
      </c>
      <c r="T154" s="4">
        <f t="shared" si="161"/>
        <v>48.848210934069755</v>
      </c>
      <c r="U154" s="4">
        <f t="shared" si="162"/>
        <v>180.34083838775098</v>
      </c>
      <c r="V154" s="4">
        <f t="shared" si="163"/>
        <v>251.7676037658764</v>
      </c>
      <c r="W154" s="11">
        <f t="shared" si="164"/>
        <v>-1.0734613539272964E-2</v>
      </c>
      <c r="X154" s="11">
        <f t="shared" si="165"/>
        <v>-1.217998157191269E-2</v>
      </c>
      <c r="Y154" s="11">
        <f t="shared" si="166"/>
        <v>-9.7425357312937999E-3</v>
      </c>
      <c r="Z154" s="4">
        <f t="shared" si="179"/>
        <v>12215.319554953323</v>
      </c>
      <c r="AA154" s="4">
        <f t="shared" si="180"/>
        <v>31913.611897539053</v>
      </c>
      <c r="AB154" s="4">
        <f t="shared" si="181"/>
        <v>34757.719417056891</v>
      </c>
      <c r="AC154" s="12">
        <f t="shared" si="167"/>
        <v>1.5551936967261895</v>
      </c>
      <c r="AD154" s="12">
        <f t="shared" si="168"/>
        <v>2.9602753832531383</v>
      </c>
      <c r="AE154" s="12">
        <f t="shared" si="169"/>
        <v>6.101344343459016</v>
      </c>
      <c r="AF154" s="11">
        <f t="shared" si="170"/>
        <v>-4.0504037456468023E-3</v>
      </c>
      <c r="AG154" s="11">
        <f t="shared" si="171"/>
        <v>2.9673830763510267E-4</v>
      </c>
      <c r="AH154" s="11">
        <f t="shared" si="172"/>
        <v>9.7937136394747881E-3</v>
      </c>
      <c r="AI154" s="1">
        <f t="shared" si="136"/>
        <v>305620.24306946003</v>
      </c>
      <c r="AJ154" s="1">
        <f t="shared" si="137"/>
        <v>109650.40119957541</v>
      </c>
      <c r="AK154" s="1">
        <f t="shared" si="138"/>
        <v>41652.472153276765</v>
      </c>
      <c r="AL154" s="10">
        <f t="shared" si="173"/>
        <v>54.338339534606952</v>
      </c>
      <c r="AM154" s="10">
        <f t="shared" si="174"/>
        <v>11.615400155687666</v>
      </c>
      <c r="AN154" s="10">
        <f t="shared" si="175"/>
        <v>3.8672395624093343</v>
      </c>
      <c r="AO154" s="7">
        <f t="shared" si="176"/>
        <v>7.7012520993506826E-3</v>
      </c>
      <c r="AP154" s="7">
        <f t="shared" si="177"/>
        <v>9.7015464666395292E-3</v>
      </c>
      <c r="AQ154" s="7">
        <f t="shared" si="178"/>
        <v>8.800526730940228E-3</v>
      </c>
      <c r="AR154" s="1">
        <f t="shared" si="184"/>
        <v>159478.12763271568</v>
      </c>
      <c r="AS154" s="1">
        <f t="shared" si="182"/>
        <v>59447.539467299554</v>
      </c>
      <c r="AT154" s="1">
        <f t="shared" si="183"/>
        <v>22559.518871471941</v>
      </c>
      <c r="AU154" s="1">
        <f t="shared" si="139"/>
        <v>31895.625526543139</v>
      </c>
      <c r="AV154" s="1">
        <f t="shared" si="140"/>
        <v>11889.507893459911</v>
      </c>
      <c r="AW154" s="1">
        <f t="shared" si="141"/>
        <v>4511.9037742943883</v>
      </c>
      <c r="AX154">
        <v>0</v>
      </c>
      <c r="AY154">
        <v>0</v>
      </c>
      <c r="AZ154">
        <v>0</v>
      </c>
      <c r="BA154">
        <f t="shared" si="185"/>
        <v>0</v>
      </c>
      <c r="BB154">
        <f t="shared" si="191"/>
        <v>0</v>
      </c>
      <c r="BC154">
        <f t="shared" si="186"/>
        <v>0</v>
      </c>
      <c r="BD154">
        <f t="shared" si="187"/>
        <v>0</v>
      </c>
      <c r="BE154">
        <f t="shared" si="188"/>
        <v>0</v>
      </c>
      <c r="BF154">
        <f t="shared" si="189"/>
        <v>0</v>
      </c>
      <c r="BG154">
        <f t="shared" si="190"/>
        <v>0</v>
      </c>
      <c r="BH154">
        <f t="shared" si="192"/>
        <v>0</v>
      </c>
      <c r="BI154">
        <f t="shared" si="193"/>
        <v>0</v>
      </c>
      <c r="BJ154">
        <f t="shared" si="194"/>
        <v>0</v>
      </c>
      <c r="BK154" s="7">
        <f t="shared" si="195"/>
        <v>3.3908989908874448E-2</v>
      </c>
      <c r="BL154" s="13"/>
      <c r="BM154" s="13"/>
      <c r="BN154" s="8">
        <f>BN$3*temperature!$I264+BN$4*temperature!$I264^2+BN$5*temperature!$I264^6</f>
        <v>-17.7943868291879</v>
      </c>
      <c r="BO154" s="8">
        <f>BO$3*temperature!$I264+BO$4*temperature!$I264^2+BO$5*temperature!$I264^6</f>
        <v>-16.468078254176838</v>
      </c>
      <c r="BP154" s="8">
        <f>BP$3*temperature!$I264+BP$4*temperature!$I264^2+BP$5*temperature!$I264^6</f>
        <v>-15.140937369455338</v>
      </c>
      <c r="BQ154" s="8">
        <f>BQ$3*temperature!$M264+BQ$4*temperature!$M264^2+BQ$5*temperature!$M264^6</f>
        <v>0</v>
      </c>
      <c r="BR154" s="8">
        <f>BR$3*temperature!$M264+BR$4*temperature!$M264^2+BR$5*temperature!$M264^6</f>
        <v>0</v>
      </c>
      <c r="BS154" s="8">
        <f>BS$3*temperature!$M264+BS$4*temperature!$M264^2+BS$5*temperature!$M264^6</f>
        <v>0</v>
      </c>
      <c r="BT154" s="14"/>
      <c r="BU154" s="14"/>
      <c r="BV154" s="14"/>
      <c r="BW154" s="14"/>
      <c r="BX154" s="14"/>
      <c r="BY154" s="14"/>
    </row>
    <row r="155" spans="1:77" x14ac:dyDescent="0.3">
      <c r="A155">
        <f t="shared" si="142"/>
        <v>2109</v>
      </c>
      <c r="B155" s="4">
        <f t="shared" si="143"/>
        <v>1164.8390556636591</v>
      </c>
      <c r="C155" s="4">
        <f t="shared" si="144"/>
        <v>2961.3313792373738</v>
      </c>
      <c r="D155" s="4">
        <f t="shared" si="145"/>
        <v>4361.4177388596263</v>
      </c>
      <c r="E155" s="11">
        <f t="shared" si="146"/>
        <v>2.5601469591636505E-5</v>
      </c>
      <c r="F155" s="11">
        <f t="shared" si="147"/>
        <v>5.0436611814372876E-5</v>
      </c>
      <c r="G155" s="11">
        <f t="shared" si="148"/>
        <v>1.0296454888091045E-4</v>
      </c>
      <c r="H155" s="4">
        <f t="shared" si="149"/>
        <v>159857.78714836939</v>
      </c>
      <c r="I155" s="4">
        <f t="shared" si="150"/>
        <v>59835.487469920496</v>
      </c>
      <c r="J155" s="4">
        <f t="shared" si="151"/>
        <v>22709.988939465868</v>
      </c>
      <c r="K155" s="4">
        <f t="shared" si="152"/>
        <v>137235.94377361558</v>
      </c>
      <c r="L155" s="4">
        <f t="shared" si="153"/>
        <v>20205.603428728675</v>
      </c>
      <c r="M155" s="4">
        <f t="shared" si="154"/>
        <v>5207.0198956460927</v>
      </c>
      <c r="N155" s="11">
        <f t="shared" si="155"/>
        <v>2.3549751412665909E-3</v>
      </c>
      <c r="O155" s="11">
        <f t="shared" si="156"/>
        <v>6.4751251106593966E-3</v>
      </c>
      <c r="P155" s="11">
        <f t="shared" si="157"/>
        <v>6.5662741218595055E-3</v>
      </c>
      <c r="Q155" s="4">
        <f t="shared" si="158"/>
        <v>7724.9428111221696</v>
      </c>
      <c r="R155" s="4">
        <f t="shared" si="159"/>
        <v>10659.350450055103</v>
      </c>
      <c r="S155" s="4">
        <f t="shared" si="160"/>
        <v>5661.9351897422694</v>
      </c>
      <c r="T155" s="4">
        <f t="shared" si="161"/>
        <v>48.323844267607626</v>
      </c>
      <c r="U155" s="4">
        <f t="shared" si="162"/>
        <v>178.1442902995249</v>
      </c>
      <c r="V155" s="4">
        <f t="shared" si="163"/>
        <v>249.31474889020512</v>
      </c>
      <c r="W155" s="11">
        <f t="shared" si="164"/>
        <v>-1.0734613539272964E-2</v>
      </c>
      <c r="X155" s="11">
        <f t="shared" si="165"/>
        <v>-1.217998157191269E-2</v>
      </c>
      <c r="Y155" s="11">
        <f t="shared" si="166"/>
        <v>-9.7425357312937999E-3</v>
      </c>
      <c r="Z155" s="4">
        <f t="shared" si="179"/>
        <v>12066.231065910128</v>
      </c>
      <c r="AA155" s="4">
        <f t="shared" si="180"/>
        <v>31745.994350719688</v>
      </c>
      <c r="AB155" s="4">
        <f t="shared" si="181"/>
        <v>34993.539988004093</v>
      </c>
      <c r="AC155" s="12">
        <f t="shared" si="167"/>
        <v>1.5488945343517635</v>
      </c>
      <c r="AD155" s="12">
        <f t="shared" si="168"/>
        <v>2.9611538103604986</v>
      </c>
      <c r="AE155" s="12">
        <f t="shared" si="169"/>
        <v>6.1610991627746827</v>
      </c>
      <c r="AF155" s="11">
        <f t="shared" si="170"/>
        <v>-4.0504037456468023E-3</v>
      </c>
      <c r="AG155" s="11">
        <f t="shared" si="171"/>
        <v>2.9673830763510267E-4</v>
      </c>
      <c r="AH155" s="11">
        <f t="shared" si="172"/>
        <v>9.7937136394747881E-3</v>
      </c>
      <c r="AI155" s="1">
        <f t="shared" si="136"/>
        <v>306953.84428905719</v>
      </c>
      <c r="AJ155" s="1">
        <f t="shared" si="137"/>
        <v>110574.86897307778</v>
      </c>
      <c r="AK155" s="1">
        <f t="shared" si="138"/>
        <v>41999.128712243481</v>
      </c>
      <c r="AL155" s="10">
        <f t="shared" si="173"/>
        <v>54.752628053508914</v>
      </c>
      <c r="AM155" s="10">
        <f t="shared" si="174"/>
        <v>11.726960626583294</v>
      </c>
      <c r="AN155" s="10">
        <f t="shared" si="175"/>
        <v>3.9009329701018278</v>
      </c>
      <c r="AO155" s="7">
        <f t="shared" si="176"/>
        <v>7.6242395783571761E-3</v>
      </c>
      <c r="AP155" s="7">
        <f t="shared" si="177"/>
        <v>9.6045310019731347E-3</v>
      </c>
      <c r="AQ155" s="7">
        <f t="shared" si="178"/>
        <v>8.7125214636308256E-3</v>
      </c>
      <c r="AR155" s="1">
        <f t="shared" si="184"/>
        <v>159857.78714836939</v>
      </c>
      <c r="AS155" s="1">
        <f t="shared" si="182"/>
        <v>59835.487469920496</v>
      </c>
      <c r="AT155" s="1">
        <f t="shared" si="183"/>
        <v>22709.988939465868</v>
      </c>
      <c r="AU155" s="1">
        <f t="shared" si="139"/>
        <v>31971.557429673878</v>
      </c>
      <c r="AV155" s="1">
        <f t="shared" si="140"/>
        <v>11967.0974939841</v>
      </c>
      <c r="AW155" s="1">
        <f t="shared" si="141"/>
        <v>4541.9977878931741</v>
      </c>
      <c r="AX155">
        <v>0</v>
      </c>
      <c r="AY155">
        <v>0</v>
      </c>
      <c r="AZ155">
        <v>0</v>
      </c>
      <c r="BA155">
        <f t="shared" si="185"/>
        <v>0</v>
      </c>
      <c r="BB155">
        <f t="shared" si="191"/>
        <v>0</v>
      </c>
      <c r="BC155">
        <f t="shared" si="186"/>
        <v>0</v>
      </c>
      <c r="BD155">
        <f t="shared" si="187"/>
        <v>0</v>
      </c>
      <c r="BE155">
        <f t="shared" si="188"/>
        <v>0</v>
      </c>
      <c r="BF155">
        <f t="shared" si="189"/>
        <v>0</v>
      </c>
      <c r="BG155">
        <f t="shared" si="190"/>
        <v>0</v>
      </c>
      <c r="BH155">
        <f t="shared" si="192"/>
        <v>0</v>
      </c>
      <c r="BI155">
        <f t="shared" si="193"/>
        <v>0</v>
      </c>
      <c r="BJ155">
        <f t="shared" si="194"/>
        <v>0</v>
      </c>
      <c r="BK155" s="7">
        <f t="shared" si="195"/>
        <v>3.3727501605729654E-2</v>
      </c>
      <c r="BL155" s="13"/>
      <c r="BM155" s="13"/>
      <c r="BN155" s="8">
        <f>BN$3*temperature!$I265+BN$4*temperature!$I265^2+BN$5*temperature!$I265^6</f>
        <v>-18.301054466976147</v>
      </c>
      <c r="BO155" s="8">
        <f>BO$3*temperature!$I265+BO$4*temperature!$I265^2+BO$5*temperature!$I265^6</f>
        <v>-16.869790031162626</v>
      </c>
      <c r="BP155" s="8">
        <f>BP$3*temperature!$I265+BP$4*temperature!$I265^2+BP$5*temperature!$I265^6</f>
        <v>-15.462555084535545</v>
      </c>
      <c r="BQ155" s="8">
        <f>BQ$3*temperature!$M265+BQ$4*temperature!$M265^2+BQ$5*temperature!$M265^6</f>
        <v>0</v>
      </c>
      <c r="BR155" s="8">
        <f>BR$3*temperature!$M265+BR$4*temperature!$M265^2+BR$5*temperature!$M265^6</f>
        <v>0</v>
      </c>
      <c r="BS155" s="8">
        <f>BS$3*temperature!$M265+BS$4*temperature!$M265^2+BS$5*temperature!$M265^6</f>
        <v>0</v>
      </c>
      <c r="BT155" s="14"/>
      <c r="BU155" s="14"/>
      <c r="BV155" s="14"/>
      <c r="BW155" s="14"/>
      <c r="BX155" s="14"/>
      <c r="BY155" s="14"/>
    </row>
    <row r="156" spans="1:77" x14ac:dyDescent="0.3">
      <c r="A156">
        <f t="shared" si="142"/>
        <v>2110</v>
      </c>
      <c r="B156" s="4">
        <f t="shared" si="143"/>
        <v>1164.8673861757386</v>
      </c>
      <c r="C156" s="4">
        <f t="shared" si="144"/>
        <v>2961.4732707825406</v>
      </c>
      <c r="D156" s="4">
        <f t="shared" si="145"/>
        <v>4361.8443566990909</v>
      </c>
      <c r="E156" s="11">
        <f t="shared" si="146"/>
        <v>2.4321396112054679E-5</v>
      </c>
      <c r="F156" s="11">
        <f t="shared" si="147"/>
        <v>4.7914781223654231E-5</v>
      </c>
      <c r="G156" s="11">
        <f t="shared" si="148"/>
        <v>9.7816321436864918E-5</v>
      </c>
      <c r="H156" s="4">
        <f t="shared" si="149"/>
        <v>160207.68314671764</v>
      </c>
      <c r="I156" s="4">
        <f t="shared" si="150"/>
        <v>60214.828566891796</v>
      </c>
      <c r="J156" s="4">
        <f t="shared" si="151"/>
        <v>22857.898322260135</v>
      </c>
      <c r="K156" s="4">
        <f t="shared" si="152"/>
        <v>137532.98018985637</v>
      </c>
      <c r="L156" s="4">
        <f t="shared" si="153"/>
        <v>20332.727349242836</v>
      </c>
      <c r="M156" s="4">
        <f t="shared" si="154"/>
        <v>5240.4204398430866</v>
      </c>
      <c r="N156" s="11">
        <f t="shared" si="155"/>
        <v>2.1644214195866152E-3</v>
      </c>
      <c r="O156" s="11">
        <f t="shared" si="156"/>
        <v>6.291518140626895E-3</v>
      </c>
      <c r="P156" s="11">
        <f t="shared" si="157"/>
        <v>6.4145221002367414E-3</v>
      </c>
      <c r="Q156" s="4">
        <f t="shared" si="158"/>
        <v>7658.7453508878853</v>
      </c>
      <c r="R156" s="4">
        <f t="shared" si="159"/>
        <v>10596.274116404484</v>
      </c>
      <c r="S156" s="4">
        <f t="shared" si="160"/>
        <v>5643.2903088214543</v>
      </c>
      <c r="T156" s="4">
        <f t="shared" si="161"/>
        <v>47.80510647466285</v>
      </c>
      <c r="U156" s="4">
        <f t="shared" si="162"/>
        <v>175.97449612653523</v>
      </c>
      <c r="V156" s="4">
        <f t="shared" si="163"/>
        <v>246.88579104080375</v>
      </c>
      <c r="W156" s="11">
        <f t="shared" si="164"/>
        <v>-1.0734613539272964E-2</v>
      </c>
      <c r="X156" s="11">
        <f t="shared" si="165"/>
        <v>-1.217998157191269E-2</v>
      </c>
      <c r="Y156" s="11">
        <f t="shared" si="166"/>
        <v>-9.7425357312937999E-3</v>
      </c>
      <c r="Z156" s="4">
        <f t="shared" si="179"/>
        <v>11916.658124583053</v>
      </c>
      <c r="AA156" s="4">
        <f t="shared" si="180"/>
        <v>31573.342442028727</v>
      </c>
      <c r="AB156" s="4">
        <f t="shared" si="181"/>
        <v>35225.385558153983</v>
      </c>
      <c r="AC156" s="12">
        <f t="shared" si="167"/>
        <v>1.5426208861282134</v>
      </c>
      <c r="AD156" s="12">
        <f t="shared" si="168"/>
        <v>2.9620324981308324</v>
      </c>
      <c r="AE156" s="12">
        <f t="shared" si="169"/>
        <v>6.2214392036793056</v>
      </c>
      <c r="AF156" s="11">
        <f t="shared" si="170"/>
        <v>-4.0504037456468023E-3</v>
      </c>
      <c r="AG156" s="11">
        <f t="shared" si="171"/>
        <v>2.9673830763510267E-4</v>
      </c>
      <c r="AH156" s="11">
        <f t="shared" si="172"/>
        <v>9.7937136394747881E-3</v>
      </c>
      <c r="AI156" s="1">
        <f t="shared" si="136"/>
        <v>308230.01728982537</v>
      </c>
      <c r="AJ156" s="1">
        <f t="shared" si="137"/>
        <v>111484.4795697541</v>
      </c>
      <c r="AK156" s="1">
        <f t="shared" si="138"/>
        <v>42341.213628912308</v>
      </c>
      <c r="AL156" s="10">
        <f t="shared" si="173"/>
        <v>55.165900735795297</v>
      </c>
      <c r="AM156" s="10">
        <f t="shared" si="174"/>
        <v>11.838466263911261</v>
      </c>
      <c r="AN156" s="10">
        <f t="shared" si="175"/>
        <v>3.9345800627097236</v>
      </c>
      <c r="AO156" s="7">
        <f t="shared" si="176"/>
        <v>7.5479971825736045E-3</v>
      </c>
      <c r="AP156" s="7">
        <f t="shared" si="177"/>
        <v>9.5084856919534031E-3</v>
      </c>
      <c r="AQ156" s="7">
        <f t="shared" si="178"/>
        <v>8.6253962489945164E-3</v>
      </c>
      <c r="AR156" s="1">
        <f t="shared" si="184"/>
        <v>160207.68314671764</v>
      </c>
      <c r="AS156" s="1">
        <f t="shared" si="182"/>
        <v>60214.828566891796</v>
      </c>
      <c r="AT156" s="1">
        <f t="shared" si="183"/>
        <v>22857.898322260135</v>
      </c>
      <c r="AU156" s="1">
        <f t="shared" si="139"/>
        <v>32041.536629343529</v>
      </c>
      <c r="AV156" s="1">
        <f t="shared" si="140"/>
        <v>12042.96571337836</v>
      </c>
      <c r="AW156" s="1">
        <f t="shared" si="141"/>
        <v>4571.5796644520269</v>
      </c>
      <c r="AX156">
        <v>0</v>
      </c>
      <c r="AY156">
        <v>0</v>
      </c>
      <c r="AZ156">
        <v>0</v>
      </c>
      <c r="BA156">
        <f t="shared" si="185"/>
        <v>0</v>
      </c>
      <c r="BB156">
        <f t="shared" si="191"/>
        <v>0</v>
      </c>
      <c r="BC156">
        <f t="shared" si="186"/>
        <v>0</v>
      </c>
      <c r="BD156">
        <f t="shared" si="187"/>
        <v>0</v>
      </c>
      <c r="BE156">
        <f t="shared" si="188"/>
        <v>0</v>
      </c>
      <c r="BF156">
        <f t="shared" si="189"/>
        <v>0</v>
      </c>
      <c r="BG156">
        <f t="shared" si="190"/>
        <v>0</v>
      </c>
      <c r="BH156">
        <f t="shared" si="192"/>
        <v>0</v>
      </c>
      <c r="BI156">
        <f t="shared" si="193"/>
        <v>0</v>
      </c>
      <c r="BJ156">
        <f t="shared" si="194"/>
        <v>0</v>
      </c>
      <c r="BK156" s="7">
        <f t="shared" si="195"/>
        <v>3.3547973733054154E-2</v>
      </c>
      <c r="BL156" s="13"/>
      <c r="BM156" s="13"/>
      <c r="BN156" s="8">
        <f>BN$3*temperature!$I266+BN$4*temperature!$I266^2+BN$5*temperature!$I266^6</f>
        <v>-18.81051884708647</v>
      </c>
      <c r="BO156" s="8">
        <f>BO$3*temperature!$I266+BO$4*temperature!$I266^2+BO$5*temperature!$I266^6</f>
        <v>-17.273403235298272</v>
      </c>
      <c r="BP156" s="8">
        <f>BP$3*temperature!$I266+BP$4*temperature!$I266^2+BP$5*temperature!$I266^6</f>
        <v>-15.785433171498983</v>
      </c>
      <c r="BQ156" s="8">
        <f>BQ$3*temperature!$M266+BQ$4*temperature!$M266^2+BQ$5*temperature!$M266^6</f>
        <v>0</v>
      </c>
      <c r="BR156" s="8">
        <f>BR$3*temperature!$M266+BR$4*temperature!$M266^2+BR$5*temperature!$M266^6</f>
        <v>0</v>
      </c>
      <c r="BS156" s="8">
        <f>BS$3*temperature!$M266+BS$4*temperature!$M266^2+BS$5*temperature!$M266^6</f>
        <v>0</v>
      </c>
      <c r="BT156" s="14"/>
      <c r="BU156" s="14"/>
      <c r="BV156" s="14"/>
      <c r="BW156" s="14"/>
      <c r="BX156" s="14"/>
      <c r="BY156" s="14"/>
    </row>
    <row r="157" spans="1:77" x14ac:dyDescent="0.3">
      <c r="A157">
        <f t="shared" si="142"/>
        <v>2111</v>
      </c>
      <c r="B157" s="4">
        <f t="shared" si="143"/>
        <v>1164.8943008167998</v>
      </c>
      <c r="C157" s="4">
        <f t="shared" si="144"/>
        <v>2961.6080742092163</v>
      </c>
      <c r="D157" s="4">
        <f t="shared" si="145"/>
        <v>4362.2496832902607</v>
      </c>
      <c r="E157" s="11">
        <f t="shared" si="146"/>
        <v>2.3105326306451945E-5</v>
      </c>
      <c r="F157" s="11">
        <f t="shared" si="147"/>
        <v>4.5519042162471515E-5</v>
      </c>
      <c r="G157" s="11">
        <f t="shared" si="148"/>
        <v>9.2925505365021663E-5</v>
      </c>
      <c r="H157" s="4">
        <f t="shared" si="149"/>
        <v>160527.92609636043</v>
      </c>
      <c r="I157" s="4">
        <f t="shared" si="150"/>
        <v>60585.509488806638</v>
      </c>
      <c r="J157" s="4">
        <f t="shared" si="151"/>
        <v>23003.237292932419</v>
      </c>
      <c r="K157" s="4">
        <f t="shared" si="152"/>
        <v>137804.71411337628</v>
      </c>
      <c r="L157" s="4">
        <f t="shared" si="153"/>
        <v>20456.963909711001</v>
      </c>
      <c r="M157" s="4">
        <f t="shared" si="154"/>
        <v>5273.2509514636604</v>
      </c>
      <c r="N157" s="11">
        <f t="shared" si="155"/>
        <v>1.9757728156897247E-3</v>
      </c>
      <c r="O157" s="11">
        <f t="shared" si="156"/>
        <v>6.1101768756464114E-3</v>
      </c>
      <c r="P157" s="11">
        <f t="shared" si="157"/>
        <v>6.264862141778238E-3</v>
      </c>
      <c r="Q157" s="4">
        <f t="shared" si="158"/>
        <v>7591.676588791699</v>
      </c>
      <c r="R157" s="4">
        <f t="shared" si="159"/>
        <v>10531.647576464082</v>
      </c>
      <c r="S157" s="4">
        <f t="shared" si="160"/>
        <v>5623.8428951872675</v>
      </c>
      <c r="T157" s="4">
        <f t="shared" si="161"/>
        <v>47.291937131453551</v>
      </c>
      <c r="U157" s="4">
        <f t="shared" si="162"/>
        <v>173.83113000658741</v>
      </c>
      <c r="V157" s="4">
        <f t="shared" si="163"/>
        <v>244.48049740003998</v>
      </c>
      <c r="W157" s="11">
        <f t="shared" si="164"/>
        <v>-1.0734613539272964E-2</v>
      </c>
      <c r="X157" s="11">
        <f t="shared" si="165"/>
        <v>-1.217998157191269E-2</v>
      </c>
      <c r="Y157" s="11">
        <f t="shared" si="166"/>
        <v>-9.7425357312937999E-3</v>
      </c>
      <c r="Z157" s="4">
        <f t="shared" si="179"/>
        <v>11766.686880561432</v>
      </c>
      <c r="AA157" s="4">
        <f t="shared" si="180"/>
        <v>31395.821871245764</v>
      </c>
      <c r="AB157" s="4">
        <f t="shared" si="181"/>
        <v>35453.238852914685</v>
      </c>
      <c r="AC157" s="12">
        <f t="shared" si="167"/>
        <v>1.5363726487129266</v>
      </c>
      <c r="AD157" s="12">
        <f t="shared" si="168"/>
        <v>2.9629114466414879</v>
      </c>
      <c r="AE157" s="12">
        <f t="shared" si="169"/>
        <v>6.2823701976655428</v>
      </c>
      <c r="AF157" s="11">
        <f t="shared" si="170"/>
        <v>-4.0504037456468023E-3</v>
      </c>
      <c r="AG157" s="11">
        <f t="shared" si="171"/>
        <v>2.9673830763510267E-4</v>
      </c>
      <c r="AH157" s="11">
        <f t="shared" si="172"/>
        <v>9.7937136394747881E-3</v>
      </c>
      <c r="AI157" s="1">
        <f t="shared" si="136"/>
        <v>309448.55219018634</v>
      </c>
      <c r="AJ157" s="1">
        <f t="shared" si="137"/>
        <v>112378.99732615706</v>
      </c>
      <c r="AK157" s="1">
        <f t="shared" si="138"/>
        <v>42678.671930473109</v>
      </c>
      <c r="AL157" s="10">
        <f t="shared" si="173"/>
        <v>55.578128878489942</v>
      </c>
      <c r="AM157" s="10">
        <f t="shared" si="174"/>
        <v>11.949906492125484</v>
      </c>
      <c r="AN157" s="10">
        <f t="shared" si="175"/>
        <v>3.9681780017028463</v>
      </c>
      <c r="AO157" s="7">
        <f t="shared" si="176"/>
        <v>7.4725172107478685E-3</v>
      </c>
      <c r="AP157" s="7">
        <f t="shared" si="177"/>
        <v>9.413400835033869E-3</v>
      </c>
      <c r="AQ157" s="7">
        <f t="shared" si="178"/>
        <v>8.5391422865045714E-3</v>
      </c>
      <c r="AR157" s="1">
        <f t="shared" si="184"/>
        <v>160527.92609636043</v>
      </c>
      <c r="AS157" s="1">
        <f t="shared" si="182"/>
        <v>60585.509488806638</v>
      </c>
      <c r="AT157" s="1">
        <f t="shared" si="183"/>
        <v>23003.237292932419</v>
      </c>
      <c r="AU157" s="1">
        <f t="shared" si="139"/>
        <v>32105.585219272089</v>
      </c>
      <c r="AV157" s="1">
        <f t="shared" si="140"/>
        <v>12117.101897761328</v>
      </c>
      <c r="AW157" s="1">
        <f t="shared" si="141"/>
        <v>4600.6474585864844</v>
      </c>
      <c r="AX157">
        <v>0</v>
      </c>
      <c r="AY157">
        <v>0</v>
      </c>
      <c r="AZ157">
        <v>0</v>
      </c>
      <c r="BA157">
        <f t="shared" si="185"/>
        <v>0</v>
      </c>
      <c r="BB157">
        <f t="shared" si="191"/>
        <v>0</v>
      </c>
      <c r="BC157">
        <f t="shared" si="186"/>
        <v>0</v>
      </c>
      <c r="BD157">
        <f t="shared" si="187"/>
        <v>0</v>
      </c>
      <c r="BE157">
        <f t="shared" si="188"/>
        <v>0</v>
      </c>
      <c r="BF157">
        <f t="shared" si="189"/>
        <v>0</v>
      </c>
      <c r="BG157">
        <f t="shared" si="190"/>
        <v>0</v>
      </c>
      <c r="BH157">
        <f t="shared" si="192"/>
        <v>0</v>
      </c>
      <c r="BI157">
        <f t="shared" si="193"/>
        <v>0</v>
      </c>
      <c r="BJ157">
        <f t="shared" si="194"/>
        <v>0</v>
      </c>
      <c r="BK157" s="7">
        <f t="shared" si="195"/>
        <v>3.3370415080999222E-2</v>
      </c>
      <c r="BL157" s="13"/>
      <c r="BM157" s="13"/>
      <c r="BN157" s="8">
        <f>BN$3*temperature!$I267+BN$4*temperature!$I267^2+BN$5*temperature!$I267^6</f>
        <v>-19.322625596719082</v>
      </c>
      <c r="BO157" s="8">
        <f>BO$3*temperature!$I267+BO$4*temperature!$I267^2+BO$5*temperature!$I267^6</f>
        <v>-17.678801252419376</v>
      </c>
      <c r="BP157" s="8">
        <f>BP$3*temperature!$I267+BP$4*temperature!$I267^2+BP$5*temperature!$I267^6</f>
        <v>-16.109483058979656</v>
      </c>
      <c r="BQ157" s="8">
        <f>BQ$3*temperature!$M267+BQ$4*temperature!$M267^2+BQ$5*temperature!$M267^6</f>
        <v>0</v>
      </c>
      <c r="BR157" s="8">
        <f>BR$3*temperature!$M267+BR$4*temperature!$M267^2+BR$5*temperature!$M267^6</f>
        <v>0</v>
      </c>
      <c r="BS157" s="8">
        <f>BS$3*temperature!$M267+BS$4*temperature!$M267^2+BS$5*temperature!$M267^6</f>
        <v>0</v>
      </c>
      <c r="BT157" s="14"/>
      <c r="BU157" s="14"/>
      <c r="BV157" s="14"/>
      <c r="BW157" s="14"/>
      <c r="BX157" s="14"/>
      <c r="BY157" s="14"/>
    </row>
    <row r="158" spans="1:77" x14ac:dyDescent="0.3">
      <c r="A158">
        <f t="shared" si="142"/>
        <v>2112</v>
      </c>
      <c r="B158" s="4">
        <f t="shared" si="143"/>
        <v>1164.9198703165862</v>
      </c>
      <c r="C158" s="4">
        <f t="shared" si="144"/>
        <v>2961.7361432938751</v>
      </c>
      <c r="D158" s="4">
        <f t="shared" si="145"/>
        <v>4362.6347793337909</v>
      </c>
      <c r="E158" s="11">
        <f t="shared" si="146"/>
        <v>2.1950059991129345E-5</v>
      </c>
      <c r="F158" s="11">
        <f t="shared" si="147"/>
        <v>4.3243090054347937E-5</v>
      </c>
      <c r="G158" s="11">
        <f t="shared" si="148"/>
        <v>8.8279230096770575E-5</v>
      </c>
      <c r="H158" s="4">
        <f t="shared" si="149"/>
        <v>160818.64575773577</v>
      </c>
      <c r="I158" s="4">
        <f t="shared" si="150"/>
        <v>60947.483613171018</v>
      </c>
      <c r="J158" s="4">
        <f t="shared" si="151"/>
        <v>23145.997847337843</v>
      </c>
      <c r="K158" s="4">
        <f t="shared" si="152"/>
        <v>138051.25129682152</v>
      </c>
      <c r="L158" s="4">
        <f t="shared" si="153"/>
        <v>20578.296196699237</v>
      </c>
      <c r="M158" s="4">
        <f t="shared" si="154"/>
        <v>5305.508945415876</v>
      </c>
      <c r="N158" s="11">
        <f t="shared" si="155"/>
        <v>1.7890330169867408E-3</v>
      </c>
      <c r="O158" s="11">
        <f t="shared" si="156"/>
        <v>5.9310994301866593E-3</v>
      </c>
      <c r="P158" s="11">
        <f t="shared" si="157"/>
        <v>6.1172878456052793E-3</v>
      </c>
      <c r="Q158" s="4">
        <f t="shared" si="158"/>
        <v>7523.7839835068371</v>
      </c>
      <c r="R158" s="4">
        <f t="shared" si="159"/>
        <v>10465.528280812165</v>
      </c>
      <c r="S158" s="4">
        <f t="shared" si="160"/>
        <v>5603.6145405323869</v>
      </c>
      <c r="T158" s="4">
        <f t="shared" si="161"/>
        <v>46.784276462823804</v>
      </c>
      <c r="U158" s="4">
        <f t="shared" si="162"/>
        <v>171.71387004648241</v>
      </c>
      <c r="V158" s="4">
        <f t="shared" si="163"/>
        <v>242.09863741851561</v>
      </c>
      <c r="W158" s="11">
        <f t="shared" si="164"/>
        <v>-1.0734613539272964E-2</v>
      </c>
      <c r="X158" s="11">
        <f t="shared" si="165"/>
        <v>-1.217998157191269E-2</v>
      </c>
      <c r="Y158" s="11">
        <f t="shared" si="166"/>
        <v>-9.7425357312937999E-3</v>
      </c>
      <c r="Z158" s="4">
        <f t="shared" si="179"/>
        <v>11616.401800459198</v>
      </c>
      <c r="AA158" s="4">
        <f t="shared" si="180"/>
        <v>31213.598679091625</v>
      </c>
      <c r="AB158" s="4">
        <f t="shared" si="181"/>
        <v>35677.085314688389</v>
      </c>
      <c r="AC158" s="12">
        <f t="shared" si="167"/>
        <v>1.5301497191818705</v>
      </c>
      <c r="AD158" s="12">
        <f t="shared" si="168"/>
        <v>2.963790655969837</v>
      </c>
      <c r="AE158" s="12">
        <f t="shared" si="169"/>
        <v>6.34389793235865</v>
      </c>
      <c r="AF158" s="11">
        <f t="shared" si="170"/>
        <v>-4.0504037456468023E-3</v>
      </c>
      <c r="AG158" s="11">
        <f t="shared" si="171"/>
        <v>2.9673830763510267E-4</v>
      </c>
      <c r="AH158" s="11">
        <f t="shared" si="172"/>
        <v>9.7937136394747881E-3</v>
      </c>
      <c r="AI158" s="1">
        <f t="shared" si="136"/>
        <v>310609.28219043976</v>
      </c>
      <c r="AJ158" s="1">
        <f t="shared" si="137"/>
        <v>113258.19949130269</v>
      </c>
      <c r="AK158" s="1">
        <f t="shared" si="138"/>
        <v>43011.452196012287</v>
      </c>
      <c r="AL158" s="10">
        <f t="shared" si="173"/>
        <v>55.989284317829764</v>
      </c>
      <c r="AM158" s="10">
        <f t="shared" si="174"/>
        <v>12.061270859279519</v>
      </c>
      <c r="AN158" s="10">
        <f t="shared" si="175"/>
        <v>4.0017239899118175</v>
      </c>
      <c r="AO158" s="7">
        <f t="shared" si="176"/>
        <v>7.3977920386403898E-3</v>
      </c>
      <c r="AP158" s="7">
        <f t="shared" si="177"/>
        <v>9.3192668266835303E-3</v>
      </c>
      <c r="AQ158" s="7">
        <f t="shared" si="178"/>
        <v>8.4537508636395257E-3</v>
      </c>
      <c r="AR158" s="1">
        <f t="shared" si="184"/>
        <v>160818.64575773577</v>
      </c>
      <c r="AS158" s="1">
        <f t="shared" si="182"/>
        <v>60947.483613171018</v>
      </c>
      <c r="AT158" s="1">
        <f t="shared" si="183"/>
        <v>23145.997847337843</v>
      </c>
      <c r="AU158" s="1">
        <f t="shared" si="139"/>
        <v>32163.729151547155</v>
      </c>
      <c r="AV158" s="1">
        <f t="shared" si="140"/>
        <v>12189.496722634205</v>
      </c>
      <c r="AW158" s="1">
        <f t="shared" si="141"/>
        <v>4629.1995694675688</v>
      </c>
      <c r="AX158">
        <v>0</v>
      </c>
      <c r="AY158">
        <v>0</v>
      </c>
      <c r="AZ158">
        <v>0</v>
      </c>
      <c r="BA158">
        <f t="shared" si="185"/>
        <v>0</v>
      </c>
      <c r="BB158">
        <f t="shared" si="191"/>
        <v>0</v>
      </c>
      <c r="BC158">
        <f t="shared" si="186"/>
        <v>0</v>
      </c>
      <c r="BD158">
        <f t="shared" si="187"/>
        <v>0</v>
      </c>
      <c r="BE158">
        <f t="shared" si="188"/>
        <v>0</v>
      </c>
      <c r="BF158">
        <f t="shared" si="189"/>
        <v>0</v>
      </c>
      <c r="BG158">
        <f t="shared" si="190"/>
        <v>0</v>
      </c>
      <c r="BH158">
        <f t="shared" si="192"/>
        <v>0</v>
      </c>
      <c r="BI158">
        <f t="shared" si="193"/>
        <v>0</v>
      </c>
      <c r="BJ158">
        <f t="shared" si="194"/>
        <v>0</v>
      </c>
      <c r="BK158" s="7">
        <f t="shared" si="195"/>
        <v>3.3194833377009986E-2</v>
      </c>
      <c r="BL158" s="13"/>
      <c r="BM158" s="13"/>
      <c r="BN158" s="8">
        <f>BN$3*temperature!$I268+BN$4*temperature!$I268^2+BN$5*temperature!$I268^6</f>
        <v>-19.837221175276795</v>
      </c>
      <c r="BO158" s="8">
        <f>BO$3*temperature!$I268+BO$4*temperature!$I268^2+BO$5*temperature!$I268^6</f>
        <v>-18.085868206352291</v>
      </c>
      <c r="BP158" s="8">
        <f>BP$3*temperature!$I268+BP$4*temperature!$I268^2+BP$5*temperature!$I268^6</f>
        <v>-16.434616831271178</v>
      </c>
      <c r="BQ158" s="8">
        <f>BQ$3*temperature!$M268+BQ$4*temperature!$M268^2+BQ$5*temperature!$M268^6</f>
        <v>0</v>
      </c>
      <c r="BR158" s="8">
        <f>BR$3*temperature!$M268+BR$4*temperature!$M268^2+BR$5*temperature!$M268^6</f>
        <v>0</v>
      </c>
      <c r="BS158" s="8">
        <f>BS$3*temperature!$M268+BS$4*temperature!$M268^2+BS$5*temperature!$M268^6</f>
        <v>0</v>
      </c>
      <c r="BT158" s="14"/>
      <c r="BU158" s="14"/>
      <c r="BV158" s="14"/>
      <c r="BW158" s="14"/>
      <c r="BX158" s="14"/>
      <c r="BY158" s="14"/>
    </row>
    <row r="159" spans="1:77" x14ac:dyDescent="0.3">
      <c r="A159">
        <f t="shared" si="142"/>
        <v>2113</v>
      </c>
      <c r="B159" s="4">
        <f t="shared" si="143"/>
        <v>1164.9441618745725</v>
      </c>
      <c r="C159" s="4">
        <f t="shared" si="144"/>
        <v>2961.8578141854987</v>
      </c>
      <c r="D159" s="4">
        <f t="shared" si="145"/>
        <v>4363.0006528713284</v>
      </c>
      <c r="E159" s="11">
        <f t="shared" si="146"/>
        <v>2.0852556991572876E-5</v>
      </c>
      <c r="F159" s="11">
        <f t="shared" si="147"/>
        <v>4.1080935551630536E-5</v>
      </c>
      <c r="G159" s="11">
        <f t="shared" si="148"/>
        <v>8.3865268591932045E-5</v>
      </c>
      <c r="H159" s="4">
        <f t="shared" si="149"/>
        <v>161079.99067190289</v>
      </c>
      <c r="I159" s="4">
        <f t="shared" si="150"/>
        <v>61300.710882138039</v>
      </c>
      <c r="J159" s="4">
        <f t="shared" si="151"/>
        <v>23286.173675240392</v>
      </c>
      <c r="K159" s="4">
        <f t="shared" si="152"/>
        <v>138272.71378629914</v>
      </c>
      <c r="L159" s="4">
        <f t="shared" si="153"/>
        <v>20696.709541067397</v>
      </c>
      <c r="M159" s="4">
        <f t="shared" si="154"/>
        <v>5337.1923425946679</v>
      </c>
      <c r="N159" s="11">
        <f t="shared" si="155"/>
        <v>1.6042048688240662E-3</v>
      </c>
      <c r="O159" s="11">
        <f t="shared" si="156"/>
        <v>5.7542832135517585E-3</v>
      </c>
      <c r="P159" s="11">
        <f t="shared" si="157"/>
        <v>5.9717922455237993E-3</v>
      </c>
      <c r="Q159" s="4">
        <f t="shared" si="158"/>
        <v>7455.1146524834448</v>
      </c>
      <c r="R159" s="4">
        <f t="shared" si="159"/>
        <v>10397.973595709387</v>
      </c>
      <c r="S159" s="4">
        <f t="shared" si="160"/>
        <v>5582.6268762161999</v>
      </c>
      <c r="T159" s="4">
        <f t="shared" si="161"/>
        <v>46.282065335280883</v>
      </c>
      <c r="U159" s="4">
        <f t="shared" si="162"/>
        <v>169.62239827367443</v>
      </c>
      <c r="V159" s="4">
        <f t="shared" si="163"/>
        <v>239.73998279296816</v>
      </c>
      <c r="W159" s="11">
        <f t="shared" si="164"/>
        <v>-1.0734613539272964E-2</v>
      </c>
      <c r="X159" s="11">
        <f t="shared" si="165"/>
        <v>-1.217998157191269E-2</v>
      </c>
      <c r="Y159" s="11">
        <f t="shared" si="166"/>
        <v>-9.7425357312937999E-3</v>
      </c>
      <c r="Z159" s="4">
        <f t="shared" si="179"/>
        <v>11465.885611824175</v>
      </c>
      <c r="AA159" s="4">
        <f t="shared" si="180"/>
        <v>31026.839048954684</v>
      </c>
      <c r="AB159" s="4">
        <f t="shared" si="181"/>
        <v>35896.913060339575</v>
      </c>
      <c r="AC159" s="12">
        <f t="shared" si="167"/>
        <v>1.5239519950278959</v>
      </c>
      <c r="AD159" s="12">
        <f t="shared" si="168"/>
        <v>2.9646701261932744</v>
      </c>
      <c r="AE159" s="12">
        <f t="shared" si="169"/>
        <v>6.4060282520662266</v>
      </c>
      <c r="AF159" s="11">
        <f t="shared" si="170"/>
        <v>-4.0504037456468023E-3</v>
      </c>
      <c r="AG159" s="11">
        <f t="shared" si="171"/>
        <v>2.9673830763510267E-4</v>
      </c>
      <c r="AH159" s="11">
        <f t="shared" si="172"/>
        <v>9.7937136394747881E-3</v>
      </c>
      <c r="AI159" s="1">
        <f t="shared" si="136"/>
        <v>311712.08312294295</v>
      </c>
      <c r="AJ159" s="1">
        <f t="shared" si="137"/>
        <v>114121.87626480663</v>
      </c>
      <c r="AK159" s="1">
        <f t="shared" si="138"/>
        <v>43339.506545878634</v>
      </c>
      <c r="AL159" s="10">
        <f t="shared" si="173"/>
        <v>56.39933942878762</v>
      </c>
      <c r="AM159" s="10">
        <f t="shared" si="174"/>
        <v>12.172549038671983</v>
      </c>
      <c r="AN159" s="10">
        <f t="shared" si="175"/>
        <v>4.0352152717712233</v>
      </c>
      <c r="AO159" s="7">
        <f t="shared" si="176"/>
        <v>7.3238141182539861E-3</v>
      </c>
      <c r="AP159" s="7">
        <f t="shared" si="177"/>
        <v>9.2260741584166955E-3</v>
      </c>
      <c r="AQ159" s="7">
        <f t="shared" si="178"/>
        <v>8.3692133550031297E-3</v>
      </c>
      <c r="AR159" s="1">
        <f t="shared" si="184"/>
        <v>161079.99067190289</v>
      </c>
      <c r="AS159" s="1">
        <f t="shared" si="182"/>
        <v>61300.710882138039</v>
      </c>
      <c r="AT159" s="1">
        <f t="shared" si="183"/>
        <v>23286.173675240392</v>
      </c>
      <c r="AU159" s="1">
        <f t="shared" si="139"/>
        <v>32215.998134380581</v>
      </c>
      <c r="AV159" s="1">
        <f t="shared" si="140"/>
        <v>12260.142176427609</v>
      </c>
      <c r="AW159" s="1">
        <f t="shared" si="141"/>
        <v>4657.2347350480786</v>
      </c>
      <c r="AX159">
        <v>0</v>
      </c>
      <c r="AY159">
        <v>0</v>
      </c>
      <c r="AZ159">
        <v>0</v>
      </c>
      <c r="BA159">
        <f t="shared" si="185"/>
        <v>0</v>
      </c>
      <c r="BB159">
        <f t="shared" si="191"/>
        <v>0</v>
      </c>
      <c r="BC159">
        <f t="shared" si="186"/>
        <v>0</v>
      </c>
      <c r="BD159">
        <f t="shared" si="187"/>
        <v>0</v>
      </c>
      <c r="BE159">
        <f t="shared" si="188"/>
        <v>0</v>
      </c>
      <c r="BF159">
        <f t="shared" si="189"/>
        <v>0</v>
      </c>
      <c r="BG159">
        <f t="shared" si="190"/>
        <v>0</v>
      </c>
      <c r="BH159">
        <f t="shared" si="192"/>
        <v>0</v>
      </c>
      <c r="BI159">
        <f t="shared" si="193"/>
        <v>0</v>
      </c>
      <c r="BJ159">
        <f t="shared" si="194"/>
        <v>0</v>
      </c>
      <c r="BK159" s="7">
        <f t="shared" si="195"/>
        <v>3.3021235309255131E-2</v>
      </c>
      <c r="BL159" s="13"/>
      <c r="BM159" s="13"/>
      <c r="BN159" s="8">
        <f>BN$3*temperature!$I269+BN$4*temperature!$I269^2+BN$5*temperature!$I269^6</f>
        <v>-20.35415300577187</v>
      </c>
      <c r="BO159" s="8">
        <f>BO$3*temperature!$I269+BO$4*temperature!$I269^2+BO$5*temperature!$I269^6</f>
        <v>-18.494489054357995</v>
      </c>
      <c r="BP159" s="8">
        <f>BP$3*temperature!$I269+BP$4*temperature!$I269^2+BP$5*temperature!$I269^6</f>
        <v>-16.760747297493651</v>
      </c>
      <c r="BQ159" s="8">
        <f>BQ$3*temperature!$M269+BQ$4*temperature!$M269^2+BQ$5*temperature!$M269^6</f>
        <v>0</v>
      </c>
      <c r="BR159" s="8">
        <f>BR$3*temperature!$M269+BR$4*temperature!$M269^2+BR$5*temperature!$M269^6</f>
        <v>0</v>
      </c>
      <c r="BS159" s="8">
        <f>BS$3*temperature!$M269+BS$4*temperature!$M269^2+BS$5*temperature!$M269^6</f>
        <v>0</v>
      </c>
      <c r="BT159" s="14"/>
      <c r="BU159" s="14"/>
      <c r="BV159" s="14"/>
      <c r="BW159" s="14"/>
      <c r="BX159" s="14"/>
      <c r="BY159" s="14"/>
    </row>
    <row r="160" spans="1:77" x14ac:dyDescent="0.3">
      <c r="A160">
        <f t="shared" si="142"/>
        <v>2114</v>
      </c>
      <c r="B160" s="4">
        <f t="shared" si="143"/>
        <v>1164.9672393358735</v>
      </c>
      <c r="C160" s="4">
        <f t="shared" si="144"/>
        <v>2961.9734062809771</v>
      </c>
      <c r="D160" s="4">
        <f t="shared" si="145"/>
        <v>4363.3482618818671</v>
      </c>
      <c r="E160" s="11">
        <f t="shared" si="146"/>
        <v>1.9809929141994232E-5</v>
      </c>
      <c r="F160" s="11">
        <f t="shared" si="147"/>
        <v>3.9026888774049008E-5</v>
      </c>
      <c r="G160" s="11">
        <f t="shared" si="148"/>
        <v>7.9672005162335436E-5</v>
      </c>
      <c r="H160" s="4">
        <f t="shared" si="149"/>
        <v>161312.1276325683</v>
      </c>
      <c r="I160" s="4">
        <f t="shared" si="150"/>
        <v>61645.157712222594</v>
      </c>
      <c r="J160" s="4">
        <f t="shared" si="151"/>
        <v>23423.760129716604</v>
      </c>
      <c r="K160" s="4">
        <f t="shared" si="152"/>
        <v>138469.23946507662</v>
      </c>
      <c r="L160" s="4">
        <f t="shared" si="153"/>
        <v>20812.191487439319</v>
      </c>
      <c r="M160" s="4">
        <f t="shared" si="154"/>
        <v>5368.2994626732307</v>
      </c>
      <c r="N160" s="11">
        <f t="shared" si="155"/>
        <v>1.4212903861945403E-3</v>
      </c>
      <c r="O160" s="11">
        <f t="shared" si="156"/>
        <v>5.5797249385356462E-3</v>
      </c>
      <c r="P160" s="11">
        <f t="shared" si="157"/>
        <v>5.8283678162214247E-3</v>
      </c>
      <c r="Q160" s="4">
        <f t="shared" si="158"/>
        <v>7385.7153254737432</v>
      </c>
      <c r="R160" s="4">
        <f t="shared" si="159"/>
        <v>10329.040739971506</v>
      </c>
      <c r="S160" s="4">
        <f t="shared" si="160"/>
        <v>5560.9015513388367</v>
      </c>
      <c r="T160" s="4">
        <f t="shared" si="161"/>
        <v>45.785245250107259</v>
      </c>
      <c r="U160" s="4">
        <f t="shared" si="162"/>
        <v>167.55640058851745</v>
      </c>
      <c r="V160" s="4">
        <f t="shared" si="163"/>
        <v>237.40430744438791</v>
      </c>
      <c r="W160" s="11">
        <f t="shared" si="164"/>
        <v>-1.0734613539272964E-2</v>
      </c>
      <c r="X160" s="11">
        <f t="shared" si="165"/>
        <v>-1.217998157191269E-2</v>
      </c>
      <c r="Y160" s="11">
        <f t="shared" si="166"/>
        <v>-9.7425357312937999E-3</v>
      </c>
      <c r="Z160" s="4">
        <f t="shared" si="179"/>
        <v>11315.21925153028</v>
      </c>
      <c r="AA160" s="4">
        <f t="shared" si="180"/>
        <v>30835.709113892819</v>
      </c>
      <c r="AB160" s="4">
        <f t="shared" si="181"/>
        <v>36112.712835833758</v>
      </c>
      <c r="AC160" s="12">
        <f t="shared" si="167"/>
        <v>1.5177793741590491</v>
      </c>
      <c r="AD160" s="12">
        <f t="shared" si="168"/>
        <v>2.9655498573892172</v>
      </c>
      <c r="AE160" s="12">
        <f t="shared" si="169"/>
        <v>6.4687670583333485</v>
      </c>
      <c r="AF160" s="11">
        <f t="shared" si="170"/>
        <v>-4.0504037456468023E-3</v>
      </c>
      <c r="AG160" s="11">
        <f t="shared" si="171"/>
        <v>2.9673830763510267E-4</v>
      </c>
      <c r="AH160" s="11">
        <f t="shared" si="172"/>
        <v>9.7937136394747881E-3</v>
      </c>
      <c r="AI160" s="1">
        <f t="shared" si="136"/>
        <v>312756.87294502923</v>
      </c>
      <c r="AJ160" s="1">
        <f t="shared" si="137"/>
        <v>114969.83081475357</v>
      </c>
      <c r="AK160" s="1">
        <f t="shared" si="138"/>
        <v>43662.79062633885</v>
      </c>
      <c r="AL160" s="10">
        <f t="shared" si="173"/>
        <v>56.808267124372684</v>
      </c>
      <c r="AM160" s="10">
        <f t="shared" si="174"/>
        <v>12.283730830398458</v>
      </c>
      <c r="AN160" s="10">
        <f t="shared" si="175"/>
        <v>4.0686491335386155</v>
      </c>
      <c r="AO160" s="7">
        <f t="shared" si="176"/>
        <v>7.2505759770714459E-3</v>
      </c>
      <c r="AP160" s="7">
        <f t="shared" si="177"/>
        <v>9.1338134168325279E-3</v>
      </c>
      <c r="AQ160" s="7">
        <f t="shared" si="178"/>
        <v>8.2855212214530977E-3</v>
      </c>
      <c r="AR160" s="1">
        <f t="shared" si="184"/>
        <v>161312.1276325683</v>
      </c>
      <c r="AS160" s="1">
        <f t="shared" si="182"/>
        <v>61645.157712222594</v>
      </c>
      <c r="AT160" s="1">
        <f t="shared" si="183"/>
        <v>23423.760129716604</v>
      </c>
      <c r="AU160" s="1">
        <f t="shared" si="139"/>
        <v>32262.42552651366</v>
      </c>
      <c r="AV160" s="1">
        <f t="shared" si="140"/>
        <v>12329.03154244452</v>
      </c>
      <c r="AW160" s="1">
        <f t="shared" si="141"/>
        <v>4684.7520259433213</v>
      </c>
      <c r="AX160">
        <v>0</v>
      </c>
      <c r="AY160">
        <v>0</v>
      </c>
      <c r="AZ160">
        <v>0</v>
      </c>
      <c r="BA160">
        <f t="shared" si="185"/>
        <v>0</v>
      </c>
      <c r="BB160">
        <f t="shared" si="191"/>
        <v>0</v>
      </c>
      <c r="BC160">
        <f t="shared" si="186"/>
        <v>0</v>
      </c>
      <c r="BD160">
        <f t="shared" si="187"/>
        <v>0</v>
      </c>
      <c r="BE160">
        <f t="shared" si="188"/>
        <v>0</v>
      </c>
      <c r="BF160">
        <f t="shared" si="189"/>
        <v>0</v>
      </c>
      <c r="BG160">
        <f t="shared" si="190"/>
        <v>0</v>
      </c>
      <c r="BH160">
        <f t="shared" si="192"/>
        <v>0</v>
      </c>
      <c r="BI160">
        <f t="shared" si="193"/>
        <v>0</v>
      </c>
      <c r="BJ160">
        <f t="shared" si="194"/>
        <v>0</v>
      </c>
      <c r="BK160" s="7">
        <f t="shared" si="195"/>
        <v>3.2849626549820571E-2</v>
      </c>
      <c r="BL160" s="13"/>
      <c r="BM160" s="13"/>
      <c r="BN160" s="8">
        <f>BN$3*temperature!$I270+BN$4*temperature!$I270^2+BN$5*temperature!$I270^6</f>
        <v>-20.873269601123777</v>
      </c>
      <c r="BO160" s="8">
        <f>BO$3*temperature!$I270+BO$4*temperature!$I270^2+BO$5*temperature!$I270^6</f>
        <v>-18.90454967874755</v>
      </c>
      <c r="BP160" s="8">
        <f>BP$3*temperature!$I270+BP$4*temperature!$I270^2+BP$5*temperature!$I270^6</f>
        <v>-17.087788057879578</v>
      </c>
      <c r="BQ160" s="8">
        <f>BQ$3*temperature!$M270+BQ$4*temperature!$M270^2+BQ$5*temperature!$M270^6</f>
        <v>0</v>
      </c>
      <c r="BR160" s="8">
        <f>BR$3*temperature!$M270+BR$4*temperature!$M270^2+BR$5*temperature!$M270^6</f>
        <v>0</v>
      </c>
      <c r="BS160" s="8">
        <f>BS$3*temperature!$M270+BS$4*temperature!$M270^2+BS$5*temperature!$M270^6</f>
        <v>0</v>
      </c>
      <c r="BT160" s="14"/>
      <c r="BU160" s="14"/>
      <c r="BV160" s="14"/>
      <c r="BW160" s="14"/>
      <c r="BX160" s="14"/>
      <c r="BY160" s="14"/>
    </row>
    <row r="161" spans="1:77" x14ac:dyDescent="0.3">
      <c r="A161">
        <f t="shared" si="142"/>
        <v>2115</v>
      </c>
      <c r="B161" s="4">
        <f t="shared" si="143"/>
        <v>1164.9891633584143</v>
      </c>
      <c r="C161" s="4">
        <f t="shared" si="144"/>
        <v>2962.0832230573214</v>
      </c>
      <c r="D161" s="4">
        <f t="shared" si="145"/>
        <v>4363.678516751851</v>
      </c>
      <c r="E161" s="11">
        <f t="shared" si="146"/>
        <v>1.8819432684894519E-5</v>
      </c>
      <c r="F161" s="11">
        <f t="shared" si="147"/>
        <v>3.7075544335346559E-5</v>
      </c>
      <c r="G161" s="11">
        <f t="shared" si="148"/>
        <v>7.5688404904218658E-5</v>
      </c>
      <c r="H161" s="4">
        <f t="shared" si="149"/>
        <v>161515.24114289222</v>
      </c>
      <c r="I161" s="4">
        <f t="shared" si="150"/>
        <v>61980.796896399494</v>
      </c>
      <c r="J161" s="4">
        <f t="shared" si="151"/>
        <v>23558.754194937734</v>
      </c>
      <c r="K161" s="4">
        <f t="shared" si="152"/>
        <v>138640.98158413626</v>
      </c>
      <c r="L161" s="4">
        <f t="shared" si="153"/>
        <v>20924.731761056282</v>
      </c>
      <c r="M161" s="4">
        <f t="shared" si="154"/>
        <v>5398.8290165046201</v>
      </c>
      <c r="N161" s="11">
        <f t="shared" si="155"/>
        <v>1.2402907658271012E-3</v>
      </c>
      <c r="O161" s="11">
        <f t="shared" si="156"/>
        <v>5.4074206305896322E-3</v>
      </c>
      <c r="P161" s="11">
        <f t="shared" si="157"/>
        <v>5.6870064801091136E-3</v>
      </c>
      <c r="Q161" s="4">
        <f t="shared" si="158"/>
        <v>7315.6322999951972</v>
      </c>
      <c r="R161" s="4">
        <f t="shared" si="159"/>
        <v>10258.786723884619</v>
      </c>
      <c r="S161" s="4">
        <f t="shared" si="160"/>
        <v>5538.4602113733181</v>
      </c>
      <c r="T161" s="4">
        <f t="shared" si="161"/>
        <v>45.293758336546524</v>
      </c>
      <c r="U161" s="4">
        <f t="shared" si="162"/>
        <v>165.51556671709329</v>
      </c>
      <c r="V161" s="4">
        <f t="shared" si="163"/>
        <v>235.09138749634789</v>
      </c>
      <c r="W161" s="11">
        <f t="shared" si="164"/>
        <v>-1.0734613539272964E-2</v>
      </c>
      <c r="X161" s="11">
        <f t="shared" si="165"/>
        <v>-1.217998157191269E-2</v>
      </c>
      <c r="Y161" s="11">
        <f t="shared" si="166"/>
        <v>-9.7425357312937999E-3</v>
      </c>
      <c r="Z161" s="4">
        <f t="shared" si="179"/>
        <v>11164.481818614728</v>
      </c>
      <c r="AA161" s="4">
        <f t="shared" si="180"/>
        <v>30640.374769148562</v>
      </c>
      <c r="AB161" s="4">
        <f t="shared" si="181"/>
        <v>36324.477968208797</v>
      </c>
      <c r="AC161" s="12">
        <f t="shared" si="167"/>
        <v>1.5116317548968898</v>
      </c>
      <c r="AD161" s="12">
        <f t="shared" si="168"/>
        <v>2.9664298496351065</v>
      </c>
      <c r="AE161" s="12">
        <f t="shared" si="169"/>
        <v>6.5321203105031334</v>
      </c>
      <c r="AF161" s="11">
        <f t="shared" si="170"/>
        <v>-4.0504037456468023E-3</v>
      </c>
      <c r="AG161" s="11">
        <f t="shared" si="171"/>
        <v>2.9673830763510267E-4</v>
      </c>
      <c r="AH161" s="11">
        <f t="shared" si="172"/>
        <v>9.7937136394747881E-3</v>
      </c>
      <c r="AI161" s="1">
        <f t="shared" si="136"/>
        <v>313743.61117703997</v>
      </c>
      <c r="AJ161" s="1">
        <f t="shared" si="137"/>
        <v>115801.87927572273</v>
      </c>
      <c r="AK161" s="1">
        <f t="shared" si="138"/>
        <v>43981.26358964829</v>
      </c>
      <c r="AL161" s="10">
        <f t="shared" si="173"/>
        <v>57.216040854714606</v>
      </c>
      <c r="AM161" s="10">
        <f t="shared" si="174"/>
        <v>12.394806162811236</v>
      </c>
      <c r="AN161" s="10">
        <f t="shared" si="175"/>
        <v>4.1020229034898099</v>
      </c>
      <c r="AO161" s="7">
        <f t="shared" si="176"/>
        <v>7.1780702173007312E-3</v>
      </c>
      <c r="AP161" s="7">
        <f t="shared" si="177"/>
        <v>9.0424752826642023E-3</v>
      </c>
      <c r="AQ161" s="7">
        <f t="shared" si="178"/>
        <v>8.2026660092385673E-3</v>
      </c>
      <c r="AR161" s="1">
        <f t="shared" si="184"/>
        <v>161515.24114289222</v>
      </c>
      <c r="AS161" s="1">
        <f t="shared" si="182"/>
        <v>61980.796896399494</v>
      </c>
      <c r="AT161" s="1">
        <f t="shared" si="183"/>
        <v>23558.754194937734</v>
      </c>
      <c r="AU161" s="1">
        <f t="shared" si="139"/>
        <v>32303.048228578446</v>
      </c>
      <c r="AV161" s="1">
        <f t="shared" si="140"/>
        <v>12396.159379279899</v>
      </c>
      <c r="AW161" s="1">
        <f t="shared" si="141"/>
        <v>4711.7508389875466</v>
      </c>
      <c r="AX161">
        <v>0</v>
      </c>
      <c r="AY161">
        <v>0</v>
      </c>
      <c r="AZ161">
        <v>0</v>
      </c>
      <c r="BA161">
        <f t="shared" si="185"/>
        <v>0</v>
      </c>
      <c r="BB161">
        <f t="shared" si="191"/>
        <v>0</v>
      </c>
      <c r="BC161">
        <f t="shared" si="186"/>
        <v>0</v>
      </c>
      <c r="BD161">
        <f t="shared" si="187"/>
        <v>0</v>
      </c>
      <c r="BE161">
        <f t="shared" si="188"/>
        <v>0</v>
      </c>
      <c r="BF161">
        <f t="shared" si="189"/>
        <v>0</v>
      </c>
      <c r="BG161">
        <f t="shared" si="190"/>
        <v>0</v>
      </c>
      <c r="BH161">
        <f t="shared" si="192"/>
        <v>0</v>
      </c>
      <c r="BI161">
        <f t="shared" si="193"/>
        <v>0</v>
      </c>
      <c r="BJ161">
        <f t="shared" si="194"/>
        <v>0</v>
      </c>
      <c r="BK161" s="7">
        <f t="shared" si="195"/>
        <v>3.2680011777698609E-2</v>
      </c>
      <c r="BL161" s="13"/>
      <c r="BM161" s="13"/>
      <c r="BN161" s="8">
        <f>BN$3*temperature!$I271+BN$4*temperature!$I271^2+BN$5*temperature!$I271^6</f>
        <v>-21.394420685313296</v>
      </c>
      <c r="BO161" s="8">
        <f>BO$3*temperature!$I271+BO$4*temperature!$I271^2+BO$5*temperature!$I271^6</f>
        <v>-19.315936974647286</v>
      </c>
      <c r="BP161" s="8">
        <f>BP$3*temperature!$I271+BP$4*temperature!$I271^2+BP$5*temperature!$I271^6</f>
        <v>-17.415653567166085</v>
      </c>
      <c r="BQ161" s="8">
        <f>BQ$3*temperature!$M271+BQ$4*temperature!$M271^2+BQ$5*temperature!$M271^6</f>
        <v>0</v>
      </c>
      <c r="BR161" s="8">
        <f>BR$3*temperature!$M271+BR$4*temperature!$M271^2+BR$5*temperature!$M271^6</f>
        <v>0</v>
      </c>
      <c r="BS161" s="8">
        <f>BS$3*temperature!$M271+BS$4*temperature!$M271^2+BS$5*temperature!$M271^6</f>
        <v>0</v>
      </c>
      <c r="BT161" s="14"/>
      <c r="BU161" s="14"/>
      <c r="BV161" s="14"/>
      <c r="BW161" s="14"/>
      <c r="BX161" s="14"/>
      <c r="BY161" s="14"/>
    </row>
    <row r="162" spans="1:77" x14ac:dyDescent="0.3">
      <c r="A162">
        <f t="shared" si="142"/>
        <v>2116</v>
      </c>
      <c r="B162" s="4">
        <f t="shared" si="143"/>
        <v>1165.009991571796</v>
      </c>
      <c r="C162" s="4">
        <f t="shared" si="144"/>
        <v>2962.1875528627902</v>
      </c>
      <c r="D162" s="4">
        <f t="shared" si="145"/>
        <v>4363.9922826249767</v>
      </c>
      <c r="E162" s="11">
        <f t="shared" si="146"/>
        <v>1.7878461050649794E-5</v>
      </c>
      <c r="F162" s="11">
        <f t="shared" si="147"/>
        <v>3.5221767118579231E-5</v>
      </c>
      <c r="G162" s="11">
        <f t="shared" si="148"/>
        <v>7.1903984659007724E-5</v>
      </c>
      <c r="H162" s="4">
        <f t="shared" si="149"/>
        <v>161689.53285859327</v>
      </c>
      <c r="I162" s="4">
        <f t="shared" si="150"/>
        <v>62307.60749899353</v>
      </c>
      <c r="J162" s="4">
        <f t="shared" si="151"/>
        <v>23691.154452435672</v>
      </c>
      <c r="K162" s="4">
        <f t="shared" si="152"/>
        <v>138788.10828089694</v>
      </c>
      <c r="L162" s="4">
        <f t="shared" si="153"/>
        <v>21034.322232154635</v>
      </c>
      <c r="M162" s="4">
        <f t="shared" si="154"/>
        <v>5428.7800981593964</v>
      </c>
      <c r="N162" s="11">
        <f t="shared" si="155"/>
        <v>1.0612063985668829E-3</v>
      </c>
      <c r="O162" s="11">
        <f t="shared" si="156"/>
        <v>5.2373656374564703E-3</v>
      </c>
      <c r="P162" s="11">
        <f t="shared" si="157"/>
        <v>5.5476996147152402E-3</v>
      </c>
      <c r="Q162" s="4">
        <f t="shared" si="158"/>
        <v>7244.9113987624523</v>
      </c>
      <c r="R162" s="4">
        <f t="shared" si="159"/>
        <v>10187.268290223097</v>
      </c>
      <c r="S162" s="4">
        <f t="shared" si="160"/>
        <v>5515.3244773794113</v>
      </c>
      <c r="T162" s="4">
        <f t="shared" si="161"/>
        <v>44.807547345062474</v>
      </c>
      <c r="U162" s="4">
        <f t="shared" si="162"/>
        <v>163.4995901646144</v>
      </c>
      <c r="V162" s="4">
        <f t="shared" si="163"/>
        <v>232.80100125354528</v>
      </c>
      <c r="W162" s="11">
        <f t="shared" si="164"/>
        <v>-1.0734613539272964E-2</v>
      </c>
      <c r="X162" s="11">
        <f t="shared" si="165"/>
        <v>-1.217998157191269E-2</v>
      </c>
      <c r="Y162" s="11">
        <f t="shared" si="166"/>
        <v>-9.7425357312937999E-3</v>
      </c>
      <c r="Z162" s="4">
        <f t="shared" si="179"/>
        <v>11013.750531512002</v>
      </c>
      <c r="AA162" s="4">
        <f t="shared" si="180"/>
        <v>30441.001490391329</v>
      </c>
      <c r="AB162" s="4">
        <f t="shared" si="181"/>
        <v>36532.20431504451</v>
      </c>
      <c r="AC162" s="12">
        <f t="shared" si="167"/>
        <v>1.5055090359748169</v>
      </c>
      <c r="AD162" s="12">
        <f t="shared" si="168"/>
        <v>2.9673101030084053</v>
      </c>
      <c r="AE162" s="12">
        <f t="shared" si="169"/>
        <v>6.5960940262827981</v>
      </c>
      <c r="AF162" s="11">
        <f t="shared" si="170"/>
        <v>-4.0504037456468023E-3</v>
      </c>
      <c r="AG162" s="11">
        <f t="shared" si="171"/>
        <v>2.9673830763510267E-4</v>
      </c>
      <c r="AH162" s="11">
        <f t="shared" si="172"/>
        <v>9.7937136394747881E-3</v>
      </c>
      <c r="AI162" s="1">
        <f t="shared" si="136"/>
        <v>314672.29828791443</v>
      </c>
      <c r="AJ162" s="1">
        <f t="shared" si="137"/>
        <v>116617.85072743036</v>
      </c>
      <c r="AK162" s="1">
        <f t="shared" si="138"/>
        <v>44294.888069671004</v>
      </c>
      <c r="AL162" s="10">
        <f t="shared" si="173"/>
        <v>57.622634605937584</v>
      </c>
      <c r="AM162" s="10">
        <f t="shared" si="174"/>
        <v>12.505765093888263</v>
      </c>
      <c r="AN162" s="10">
        <f t="shared" si="175"/>
        <v>4.1353339520909884</v>
      </c>
      <c r="AO162" s="7">
        <f t="shared" si="176"/>
        <v>7.1062895151277235E-3</v>
      </c>
      <c r="AP162" s="7">
        <f t="shared" si="177"/>
        <v>8.9520505298375606E-3</v>
      </c>
      <c r="AQ162" s="7">
        <f t="shared" si="178"/>
        <v>8.1206393491461814E-3</v>
      </c>
      <c r="AR162" s="1">
        <f t="shared" si="184"/>
        <v>161689.53285859327</v>
      </c>
      <c r="AS162" s="1">
        <f t="shared" si="182"/>
        <v>62307.60749899353</v>
      </c>
      <c r="AT162" s="1">
        <f t="shared" si="183"/>
        <v>23691.154452435672</v>
      </c>
      <c r="AU162" s="1">
        <f t="shared" si="139"/>
        <v>32337.906571718657</v>
      </c>
      <c r="AV162" s="1">
        <f t="shared" si="140"/>
        <v>12461.521499798706</v>
      </c>
      <c r="AW162" s="1">
        <f t="shared" si="141"/>
        <v>4738.2308904871343</v>
      </c>
      <c r="AX162">
        <v>0</v>
      </c>
      <c r="AY162">
        <v>0</v>
      </c>
      <c r="AZ162">
        <v>0</v>
      </c>
      <c r="BA162">
        <f t="shared" si="185"/>
        <v>0</v>
      </c>
      <c r="BB162">
        <f t="shared" si="191"/>
        <v>0</v>
      </c>
      <c r="BC162">
        <f t="shared" si="186"/>
        <v>0</v>
      </c>
      <c r="BD162">
        <f t="shared" si="187"/>
        <v>0</v>
      </c>
      <c r="BE162">
        <f t="shared" si="188"/>
        <v>0</v>
      </c>
      <c r="BF162">
        <f t="shared" si="189"/>
        <v>0</v>
      </c>
      <c r="BG162">
        <f t="shared" si="190"/>
        <v>0</v>
      </c>
      <c r="BH162">
        <f t="shared" si="192"/>
        <v>0</v>
      </c>
      <c r="BI162">
        <f t="shared" si="193"/>
        <v>0</v>
      </c>
      <c r="BJ162">
        <f t="shared" si="194"/>
        <v>0</v>
      </c>
      <c r="BK162" s="7">
        <f t="shared" si="195"/>
        <v>3.2512394701542408E-2</v>
      </c>
      <c r="BL162" s="13"/>
      <c r="BM162" s="13"/>
      <c r="BN162" s="8">
        <f>BN$3*temperature!$I272+BN$4*temperature!$I272^2+BN$5*temperature!$I272^6</f>
        <v>-21.917457309369727</v>
      </c>
      <c r="BO162" s="8">
        <f>BO$3*temperature!$I272+BO$4*temperature!$I272^2+BO$5*temperature!$I272^6</f>
        <v>-19.728538933900097</v>
      </c>
      <c r="BP162" s="8">
        <f>BP$3*temperature!$I272+BP$4*temperature!$I272^2+BP$5*temperature!$I272^6</f>
        <v>-17.744259195086656</v>
      </c>
      <c r="BQ162" s="8">
        <f>BQ$3*temperature!$M272+BQ$4*temperature!$M272^2+BQ$5*temperature!$M272^6</f>
        <v>0</v>
      </c>
      <c r="BR162" s="8">
        <f>BR$3*temperature!$M272+BR$4*temperature!$M272^2+BR$5*temperature!$M272^6</f>
        <v>0</v>
      </c>
      <c r="BS162" s="8">
        <f>BS$3*temperature!$M272+BS$4*temperature!$M272^2+BS$5*temperature!$M272^6</f>
        <v>0</v>
      </c>
      <c r="BT162" s="14"/>
      <c r="BU162" s="14"/>
      <c r="BV162" s="14"/>
      <c r="BW162" s="14"/>
      <c r="BX162" s="14"/>
      <c r="BY162" s="14"/>
    </row>
    <row r="163" spans="1:77" x14ac:dyDescent="0.3">
      <c r="A163">
        <f t="shared" si="142"/>
        <v>2117</v>
      </c>
      <c r="B163" s="4">
        <f t="shared" si="143"/>
        <v>1165.0297787282659</v>
      </c>
      <c r="C163" s="4">
        <f t="shared" si="144"/>
        <v>2962.2866696689312</v>
      </c>
      <c r="D163" s="4">
        <f t="shared" si="145"/>
        <v>4364.2903816374119</v>
      </c>
      <c r="E163" s="11">
        <f t="shared" si="146"/>
        <v>1.6984537998117304E-5</v>
      </c>
      <c r="F163" s="11">
        <f t="shared" si="147"/>
        <v>3.3460678762650268E-5</v>
      </c>
      <c r="G163" s="11">
        <f t="shared" si="148"/>
        <v>6.8308785426057333E-5</v>
      </c>
      <c r="H163" s="4">
        <f t="shared" si="149"/>
        <v>161835.22101885302</v>
      </c>
      <c r="I163" s="4">
        <f t="shared" si="150"/>
        <v>62625.574743775316</v>
      </c>
      <c r="J163" s="4">
        <f t="shared" si="151"/>
        <v>23820.961045959895</v>
      </c>
      <c r="K163" s="4">
        <f t="shared" si="152"/>
        <v>138910.80208740296</v>
      </c>
      <c r="L163" s="4">
        <f t="shared" si="153"/>
        <v>21140.956878010202</v>
      </c>
      <c r="M163" s="4">
        <f t="shared" si="154"/>
        <v>5458.1521766254828</v>
      </c>
      <c r="N163" s="11">
        <f t="shared" si="155"/>
        <v>8.8403688201954544E-4</v>
      </c>
      <c r="O163" s="11">
        <f t="shared" si="156"/>
        <v>5.0695546392531821E-3</v>
      </c>
      <c r="P163" s="11">
        <f t="shared" si="157"/>
        <v>5.4104380606694313E-3</v>
      </c>
      <c r="Q163" s="4">
        <f t="shared" si="158"/>
        <v>7173.5979291124058</v>
      </c>
      <c r="R163" s="4">
        <f t="shared" si="159"/>
        <v>10114.541857422624</v>
      </c>
      <c r="S163" s="4">
        <f t="shared" si="160"/>
        <v>5491.5159258209515</v>
      </c>
      <c r="T163" s="4">
        <f t="shared" si="161"/>
        <v>44.326555640670556</v>
      </c>
      <c r="U163" s="4">
        <f t="shared" si="162"/>
        <v>161.50816816939411</v>
      </c>
      <c r="V163" s="4">
        <f t="shared" si="163"/>
        <v>230.53292918055163</v>
      </c>
      <c r="W163" s="11">
        <f t="shared" si="164"/>
        <v>-1.0734613539272964E-2</v>
      </c>
      <c r="X163" s="11">
        <f t="shared" si="165"/>
        <v>-1.217998157191269E-2</v>
      </c>
      <c r="Y163" s="11">
        <f t="shared" si="166"/>
        <v>-9.7425357312937999E-3</v>
      </c>
      <c r="Z163" s="4">
        <f t="shared" si="179"/>
        <v>10863.100689625697</v>
      </c>
      <c r="AA163" s="4">
        <f t="shared" si="180"/>
        <v>30237.754157877687</v>
      </c>
      <c r="AB163" s="4">
        <f t="shared" si="181"/>
        <v>36735.890211594458</v>
      </c>
      <c r="AC163" s="12">
        <f t="shared" si="167"/>
        <v>1.4994111165363995</v>
      </c>
      <c r="AD163" s="12">
        <f t="shared" si="168"/>
        <v>2.9681906175866004</v>
      </c>
      <c r="AE163" s="12">
        <f t="shared" si="169"/>
        <v>6.6606942823152622</v>
      </c>
      <c r="AF163" s="11">
        <f t="shared" si="170"/>
        <v>-4.0504037456468023E-3</v>
      </c>
      <c r="AG163" s="11">
        <f t="shared" si="171"/>
        <v>2.9673830763510267E-4</v>
      </c>
      <c r="AH163" s="11">
        <f t="shared" si="172"/>
        <v>9.7937136394747881E-3</v>
      </c>
      <c r="AI163" s="1">
        <f t="shared" si="136"/>
        <v>315542.9750308416</v>
      </c>
      <c r="AJ163" s="1">
        <f t="shared" si="137"/>
        <v>117417.58715448603</v>
      </c>
      <c r="AK163" s="1">
        <f t="shared" si="138"/>
        <v>44603.630153191036</v>
      </c>
      <c r="AL163" s="10">
        <f t="shared" si="173"/>
        <v>58.02802289883045</v>
      </c>
      <c r="AM163" s="10">
        <f t="shared" si="174"/>
        <v>12.616597812512683</v>
      </c>
      <c r="AN163" s="10">
        <f t="shared" si="175"/>
        <v>4.1685796921480671</v>
      </c>
      <c r="AO163" s="7">
        <f t="shared" si="176"/>
        <v>7.0352266199764464E-3</v>
      </c>
      <c r="AP163" s="7">
        <f t="shared" si="177"/>
        <v>8.8625300245391853E-3</v>
      </c>
      <c r="AQ163" s="7">
        <f t="shared" si="178"/>
        <v>8.0394329556547194E-3</v>
      </c>
      <c r="AR163" s="1">
        <f t="shared" si="184"/>
        <v>161835.22101885302</v>
      </c>
      <c r="AS163" s="1">
        <f t="shared" si="182"/>
        <v>62625.574743775316</v>
      </c>
      <c r="AT163" s="1">
        <f t="shared" si="183"/>
        <v>23820.961045959895</v>
      </c>
      <c r="AU163" s="1">
        <f t="shared" si="139"/>
        <v>32367.044203770605</v>
      </c>
      <c r="AV163" s="1">
        <f t="shared" si="140"/>
        <v>12525.114948755065</v>
      </c>
      <c r="AW163" s="1">
        <f t="shared" si="141"/>
        <v>4764.1922091919796</v>
      </c>
      <c r="AX163">
        <v>0</v>
      </c>
      <c r="AY163">
        <v>0</v>
      </c>
      <c r="AZ163">
        <v>0</v>
      </c>
      <c r="BA163">
        <f t="shared" si="185"/>
        <v>0</v>
      </c>
      <c r="BB163">
        <f t="shared" si="191"/>
        <v>0</v>
      </c>
      <c r="BC163">
        <f t="shared" si="186"/>
        <v>0</v>
      </c>
      <c r="BD163">
        <f t="shared" si="187"/>
        <v>0</v>
      </c>
      <c r="BE163">
        <f t="shared" si="188"/>
        <v>0</v>
      </c>
      <c r="BF163">
        <f t="shared" si="189"/>
        <v>0</v>
      </c>
      <c r="BG163">
        <f t="shared" si="190"/>
        <v>0</v>
      </c>
      <c r="BH163">
        <f t="shared" si="192"/>
        <v>0</v>
      </c>
      <c r="BI163">
        <f t="shared" si="193"/>
        <v>0</v>
      </c>
      <c r="BJ163">
        <f t="shared" si="194"/>
        <v>0</v>
      </c>
      <c r="BK163" s="7">
        <f t="shared" si="195"/>
        <v>3.2346778082187527E-2</v>
      </c>
      <c r="BL163" s="13"/>
      <c r="BM163" s="13"/>
      <c r="BN163" s="8">
        <f>BN$3*temperature!$I273+BN$4*temperature!$I273^2+BN$5*temperature!$I273^6</f>
        <v>-22.442231962179687</v>
      </c>
      <c r="BO163" s="8">
        <f>BO$3*temperature!$I273+BO$4*temperature!$I273^2+BO$5*temperature!$I273^6</f>
        <v>-20.142244725098148</v>
      </c>
      <c r="BP163" s="8">
        <f>BP$3*temperature!$I273+BP$4*temperature!$I273^2+BP$5*temperature!$I273^6</f>
        <v>-18.073521283962098</v>
      </c>
      <c r="BQ163" s="8">
        <f>BQ$3*temperature!$M273+BQ$4*temperature!$M273^2+BQ$5*temperature!$M273^6</f>
        <v>0</v>
      </c>
      <c r="BR163" s="8">
        <f>BR$3*temperature!$M273+BR$4*temperature!$M273^2+BR$5*temperature!$M273^6</f>
        <v>0</v>
      </c>
      <c r="BS163" s="8">
        <f>BS$3*temperature!$M273+BS$4*temperature!$M273^2+BS$5*temperature!$M273^6</f>
        <v>0</v>
      </c>
      <c r="BT163" s="14"/>
      <c r="BU163" s="14"/>
      <c r="BV163" s="14"/>
      <c r="BW163" s="14"/>
      <c r="BX163" s="14"/>
      <c r="BY163" s="14"/>
    </row>
    <row r="164" spans="1:77" x14ac:dyDescent="0.3">
      <c r="A164">
        <f t="shared" si="142"/>
        <v>2118</v>
      </c>
      <c r="B164" s="4">
        <f t="shared" si="143"/>
        <v>1165.0485768461842</v>
      </c>
      <c r="C164" s="4">
        <f t="shared" si="144"/>
        <v>2962.3808337854553</v>
      </c>
      <c r="D164" s="4">
        <f t="shared" si="145"/>
        <v>4364.5735950438666</v>
      </c>
      <c r="E164" s="11">
        <f t="shared" si="146"/>
        <v>1.6135311098211439E-5</v>
      </c>
      <c r="F164" s="11">
        <f t="shared" si="147"/>
        <v>3.1787644824517755E-5</v>
      </c>
      <c r="G164" s="11">
        <f t="shared" si="148"/>
        <v>6.4893346154754468E-5</v>
      </c>
      <c r="H164" s="4">
        <f t="shared" si="149"/>
        <v>161952.53986650752</v>
      </c>
      <c r="I164" s="4">
        <f t="shared" si="150"/>
        <v>62934.689895680123</v>
      </c>
      <c r="J164" s="4">
        <f t="shared" si="151"/>
        <v>23948.175645031832</v>
      </c>
      <c r="K164" s="4">
        <f t="shared" si="152"/>
        <v>139009.25942926525</v>
      </c>
      <c r="L164" s="4">
        <f t="shared" si="153"/>
        <v>21244.631742793015</v>
      </c>
      <c r="M164" s="4">
        <f t="shared" si="154"/>
        <v>5486.9450871961153</v>
      </c>
      <c r="N164" s="11">
        <f t="shared" si="155"/>
        <v>7.0878103346005972E-4</v>
      </c>
      <c r="O164" s="11">
        <f t="shared" si="156"/>
        <v>4.9039816589688812E-3</v>
      </c>
      <c r="P164" s="11">
        <f t="shared" si="157"/>
        <v>5.2752121302037658E-3</v>
      </c>
      <c r="Q164" s="4">
        <f t="shared" si="158"/>
        <v>7101.7366444407417</v>
      </c>
      <c r="R164" s="4">
        <f t="shared" si="159"/>
        <v>10040.663464953243</v>
      </c>
      <c r="S164" s="4">
        <f t="shared" si="160"/>
        <v>5467.0560690059683</v>
      </c>
      <c r="T164" s="4">
        <f t="shared" si="161"/>
        <v>43.850727196340877</v>
      </c>
      <c r="U164" s="4">
        <f t="shared" si="162"/>
        <v>159.54100165737751</v>
      </c>
      <c r="V164" s="4">
        <f t="shared" si="163"/>
        <v>228.28695388077028</v>
      </c>
      <c r="W164" s="11">
        <f t="shared" si="164"/>
        <v>-1.0734613539272964E-2</v>
      </c>
      <c r="X164" s="11">
        <f t="shared" si="165"/>
        <v>-1.217998157191269E-2</v>
      </c>
      <c r="Y164" s="11">
        <f t="shared" si="166"/>
        <v>-9.7425357312937999E-3</v>
      </c>
      <c r="Z164" s="4">
        <f t="shared" si="179"/>
        <v>10712.605639169902</v>
      </c>
      <c r="AA164" s="4">
        <f t="shared" si="180"/>
        <v>30030.796886697837</v>
      </c>
      <c r="AB164" s="4">
        <f t="shared" si="181"/>
        <v>36935.536415747025</v>
      </c>
      <c r="AC164" s="12">
        <f t="shared" si="167"/>
        <v>1.493337896133716</v>
      </c>
      <c r="AD164" s="12">
        <f t="shared" si="168"/>
        <v>2.9690713934472015</v>
      </c>
      <c r="AE164" s="12">
        <f t="shared" si="169"/>
        <v>6.7259272147563447</v>
      </c>
      <c r="AF164" s="11">
        <f t="shared" si="170"/>
        <v>-4.0504037456468023E-3</v>
      </c>
      <c r="AG164" s="11">
        <f t="shared" si="171"/>
        <v>2.9673830763510267E-4</v>
      </c>
      <c r="AH164" s="11">
        <f t="shared" si="172"/>
        <v>9.7937136394747881E-3</v>
      </c>
      <c r="AI164" s="1">
        <f t="shared" si="136"/>
        <v>316355.721731528</v>
      </c>
      <c r="AJ164" s="1">
        <f t="shared" si="137"/>
        <v>118200.9433877925</v>
      </c>
      <c r="AK164" s="1">
        <f t="shared" si="138"/>
        <v>44907.459347063908</v>
      </c>
      <c r="AL164" s="10">
        <f t="shared" si="173"/>
        <v>58.432180787318877</v>
      </c>
      <c r="AM164" s="10">
        <f t="shared" si="174"/>
        <v>12.727294639664404</v>
      </c>
      <c r="AN164" s="10">
        <f t="shared" si="175"/>
        <v>4.2017575789338419</v>
      </c>
      <c r="AO164" s="7">
        <f t="shared" si="176"/>
        <v>6.9648743537766818E-3</v>
      </c>
      <c r="AP164" s="7">
        <f t="shared" si="177"/>
        <v>8.7739047242937941E-3</v>
      </c>
      <c r="AQ164" s="7">
        <f t="shared" si="178"/>
        <v>7.9590386260981714E-3</v>
      </c>
      <c r="AR164" s="1">
        <f t="shared" si="184"/>
        <v>161952.53986650752</v>
      </c>
      <c r="AS164" s="1">
        <f t="shared" si="182"/>
        <v>62934.689895680123</v>
      </c>
      <c r="AT164" s="1">
        <f t="shared" si="183"/>
        <v>23948.175645031832</v>
      </c>
      <c r="AU164" s="1">
        <f t="shared" si="139"/>
        <v>32390.507973301505</v>
      </c>
      <c r="AV164" s="1">
        <f t="shared" si="140"/>
        <v>12586.937979136026</v>
      </c>
      <c r="AW164" s="1">
        <f t="shared" si="141"/>
        <v>4789.6351290063667</v>
      </c>
      <c r="AX164">
        <v>0</v>
      </c>
      <c r="AY164">
        <v>0</v>
      </c>
      <c r="AZ164">
        <v>0</v>
      </c>
      <c r="BA164">
        <f t="shared" si="185"/>
        <v>0</v>
      </c>
      <c r="BB164">
        <f t="shared" si="191"/>
        <v>0</v>
      </c>
      <c r="BC164">
        <f t="shared" si="186"/>
        <v>0</v>
      </c>
      <c r="BD164">
        <f t="shared" si="187"/>
        <v>0</v>
      </c>
      <c r="BE164">
        <f t="shared" si="188"/>
        <v>0</v>
      </c>
      <c r="BF164">
        <f t="shared" si="189"/>
        <v>0</v>
      </c>
      <c r="BG164">
        <f t="shared" si="190"/>
        <v>0</v>
      </c>
      <c r="BH164">
        <f t="shared" si="192"/>
        <v>0</v>
      </c>
      <c r="BI164">
        <f t="shared" si="193"/>
        <v>0</v>
      </c>
      <c r="BJ164">
        <f t="shared" si="194"/>
        <v>0</v>
      </c>
      <c r="BK164" s="7">
        <f t="shared" si="195"/>
        <v>3.2183163754966743E-2</v>
      </c>
      <c r="BL164" s="13"/>
      <c r="BM164" s="13"/>
      <c r="BN164" s="8">
        <f>BN$3*temperature!$I274+BN$4*temperature!$I274^2+BN$5*temperature!$I274^6</f>
        <v>-22.968598676116923</v>
      </c>
      <c r="BO164" s="8">
        <f>BO$3*temperature!$I274+BO$4*temperature!$I274^2+BO$5*temperature!$I274^6</f>
        <v>-20.556944769749908</v>
      </c>
      <c r="BP164" s="8">
        <f>BP$3*temperature!$I274+BP$4*temperature!$I274^2+BP$5*temperature!$I274^6</f>
        <v>-18.403357203395963</v>
      </c>
      <c r="BQ164" s="8">
        <f>BQ$3*temperature!$M274+BQ$4*temperature!$M274^2+BQ$5*temperature!$M274^6</f>
        <v>0</v>
      </c>
      <c r="BR164" s="8">
        <f>BR$3*temperature!$M274+BR$4*temperature!$M274^2+BR$5*temperature!$M274^6</f>
        <v>0</v>
      </c>
      <c r="BS164" s="8">
        <f>BS$3*temperature!$M274+BS$4*temperature!$M274^2+BS$5*temperature!$M274^6</f>
        <v>0</v>
      </c>
      <c r="BT164" s="14"/>
      <c r="BU164" s="14"/>
      <c r="BV164" s="14"/>
      <c r="BW164" s="14"/>
      <c r="BX164" s="14"/>
      <c r="BY164" s="14"/>
    </row>
    <row r="165" spans="1:77" x14ac:dyDescent="0.3">
      <c r="A165">
        <f t="shared" si="142"/>
        <v>2119</v>
      </c>
      <c r="B165" s="4">
        <f t="shared" si="143"/>
        <v>1165.0664353463546</v>
      </c>
      <c r="C165" s="4">
        <f t="shared" si="144"/>
        <v>2962.4702925397455</v>
      </c>
      <c r="D165" s="4">
        <f t="shared" si="145"/>
        <v>4364.8426652397311</v>
      </c>
      <c r="E165" s="11">
        <f t="shared" si="146"/>
        <v>1.5328545543300865E-5</v>
      </c>
      <c r="F165" s="11">
        <f t="shared" si="147"/>
        <v>3.0198262583291866E-5</v>
      </c>
      <c r="G165" s="11">
        <f t="shared" si="148"/>
        <v>6.1648678847016743E-5</v>
      </c>
      <c r="H165" s="4">
        <f t="shared" si="149"/>
        <v>162041.73905897856</v>
      </c>
      <c r="I165" s="4">
        <f t="shared" si="150"/>
        <v>63234.950136565916</v>
      </c>
      <c r="J165" s="4">
        <f t="shared" si="151"/>
        <v>24072.801407302337</v>
      </c>
      <c r="K165" s="4">
        <f t="shared" si="152"/>
        <v>139083.69011661236</v>
      </c>
      <c r="L165" s="4">
        <f t="shared" si="153"/>
        <v>21345.344895375871</v>
      </c>
      <c r="M165" s="4">
        <f t="shared" si="154"/>
        <v>5515.1590225715918</v>
      </c>
      <c r="N165" s="11">
        <f t="shared" si="155"/>
        <v>5.3543690292801038E-4</v>
      </c>
      <c r="O165" s="11">
        <f t="shared" si="156"/>
        <v>4.7406400733220888E-3</v>
      </c>
      <c r="P165" s="11">
        <f t="shared" si="157"/>
        <v>5.1420116161384755E-3</v>
      </c>
      <c r="Q165" s="4">
        <f t="shared" si="158"/>
        <v>7029.3717076618786</v>
      </c>
      <c r="R165" s="4">
        <f t="shared" si="159"/>
        <v>9965.6887209293254</v>
      </c>
      <c r="S165" s="4">
        <f t="shared" si="160"/>
        <v>5441.9663361666626</v>
      </c>
      <c r="T165" s="4">
        <f t="shared" si="161"/>
        <v>43.380006586472071</v>
      </c>
      <c r="U165" s="4">
        <f t="shared" si="162"/>
        <v>157.59779519722616</v>
      </c>
      <c r="V165" s="4">
        <f t="shared" si="163"/>
        <v>226.06286007559865</v>
      </c>
      <c r="W165" s="11">
        <f t="shared" si="164"/>
        <v>-1.0734613539272964E-2</v>
      </c>
      <c r="X165" s="11">
        <f t="shared" si="165"/>
        <v>-1.217998157191269E-2</v>
      </c>
      <c r="Y165" s="11">
        <f t="shared" si="166"/>
        <v>-9.7425357312937999E-3</v>
      </c>
      <c r="Z165" s="4">
        <f t="shared" si="179"/>
        <v>10562.336743203196</v>
      </c>
      <c r="AA165" s="4">
        <f t="shared" si="180"/>
        <v>29820.292863254661</v>
      </c>
      <c r="AB165" s="4">
        <f t="shared" si="181"/>
        <v>37131.146050981384</v>
      </c>
      <c r="AC165" s="12">
        <f t="shared" si="167"/>
        <v>1.4872892747256998</v>
      </c>
      <c r="AD165" s="12">
        <f t="shared" si="168"/>
        <v>2.9699524306677407</v>
      </c>
      <c r="AE165" s="12">
        <f t="shared" si="169"/>
        <v>6.7917990198576188</v>
      </c>
      <c r="AF165" s="11">
        <f t="shared" si="170"/>
        <v>-4.0504037456468023E-3</v>
      </c>
      <c r="AG165" s="11">
        <f t="shared" si="171"/>
        <v>2.9673830763510267E-4</v>
      </c>
      <c r="AH165" s="11">
        <f t="shared" si="172"/>
        <v>9.7937136394747881E-3</v>
      </c>
      <c r="AI165" s="1">
        <f t="shared" si="136"/>
        <v>317110.6575316767</v>
      </c>
      <c r="AJ165" s="1">
        <f t="shared" si="137"/>
        <v>118967.78702814928</v>
      </c>
      <c r="AK165" s="1">
        <f t="shared" si="138"/>
        <v>45206.348541363885</v>
      </c>
      <c r="AL165" s="10">
        <f t="shared" si="173"/>
        <v>58.835083856745705</v>
      </c>
      <c r="AM165" s="10">
        <f t="shared" si="174"/>
        <v>12.837846029525171</v>
      </c>
      <c r="AN165" s="10">
        <f t="shared" si="175"/>
        <v>4.234865110293395</v>
      </c>
      <c r="AO165" s="7">
        <f t="shared" si="176"/>
        <v>6.8952256102389146E-3</v>
      </c>
      <c r="AP165" s="7">
        <f t="shared" si="177"/>
        <v>8.6861656770508555E-3</v>
      </c>
      <c r="AQ165" s="7">
        <f t="shared" si="178"/>
        <v>7.879448239837189E-3</v>
      </c>
      <c r="AR165" s="1">
        <f t="shared" si="184"/>
        <v>162041.73905897856</v>
      </c>
      <c r="AS165" s="1">
        <f t="shared" si="182"/>
        <v>63234.950136565916</v>
      </c>
      <c r="AT165" s="1">
        <f t="shared" si="183"/>
        <v>24072.801407302337</v>
      </c>
      <c r="AU165" s="1">
        <f t="shared" si="139"/>
        <v>32408.347811795713</v>
      </c>
      <c r="AV165" s="1">
        <f t="shared" si="140"/>
        <v>12646.990027313184</v>
      </c>
      <c r="AW165" s="1">
        <f t="shared" si="141"/>
        <v>4814.5602814604672</v>
      </c>
      <c r="AX165">
        <v>0</v>
      </c>
      <c r="AY165">
        <v>0</v>
      </c>
      <c r="AZ165">
        <v>0</v>
      </c>
      <c r="BA165">
        <f t="shared" si="185"/>
        <v>0</v>
      </c>
      <c r="BB165">
        <f t="shared" si="191"/>
        <v>0</v>
      </c>
      <c r="BC165">
        <f t="shared" si="186"/>
        <v>0</v>
      </c>
      <c r="BD165">
        <f t="shared" si="187"/>
        <v>0</v>
      </c>
      <c r="BE165">
        <f t="shared" si="188"/>
        <v>0</v>
      </c>
      <c r="BF165">
        <f t="shared" si="189"/>
        <v>0</v>
      </c>
      <c r="BG165">
        <f t="shared" si="190"/>
        <v>0</v>
      </c>
      <c r="BH165">
        <f t="shared" si="192"/>
        <v>0</v>
      </c>
      <c r="BI165">
        <f t="shared" si="193"/>
        <v>0</v>
      </c>
      <c r="BJ165">
        <f t="shared" si="194"/>
        <v>0</v>
      </c>
      <c r="BK165" s="7">
        <f t="shared" si="195"/>
        <v>3.2021552651758184E-2</v>
      </c>
      <c r="BL165" s="13"/>
      <c r="BM165" s="13"/>
      <c r="BN165" s="8">
        <f>BN$3*temperature!$I275+BN$4*temperature!$I275^2+BN$5*temperature!$I275^6</f>
        <v>-23.496413127502816</v>
      </c>
      <c r="BO165" s="8">
        <f>BO$3*temperature!$I275+BO$4*temperature!$I275^2+BO$5*temperature!$I275^6</f>
        <v>-20.972530814592144</v>
      </c>
      <c r="BP165" s="8">
        <f>BP$3*temperature!$I275+BP$4*temperature!$I275^2+BP$5*temperature!$I275^6</f>
        <v>-18.733685402085364</v>
      </c>
      <c r="BQ165" s="8">
        <f>BQ$3*temperature!$M275+BQ$4*temperature!$M275^2+BQ$5*temperature!$M275^6</f>
        <v>0</v>
      </c>
      <c r="BR165" s="8">
        <f>BR$3*temperature!$M275+BR$4*temperature!$M275^2+BR$5*temperature!$M275^6</f>
        <v>0</v>
      </c>
      <c r="BS165" s="8">
        <f>BS$3*temperature!$M275+BS$4*temperature!$M275^2+BS$5*temperature!$M275^6</f>
        <v>0</v>
      </c>
      <c r="BT165" s="14"/>
      <c r="BU165" s="14"/>
      <c r="BV165" s="14"/>
      <c r="BW165" s="14"/>
      <c r="BX165" s="14"/>
      <c r="BY165" s="14"/>
    </row>
    <row r="166" spans="1:77" x14ac:dyDescent="0.3">
      <c r="A166">
        <f t="shared" si="142"/>
        <v>2120</v>
      </c>
      <c r="B166" s="4">
        <f t="shared" si="143"/>
        <v>1165.0834011815741</v>
      </c>
      <c r="C166" s="4">
        <f t="shared" si="144"/>
        <v>2962.5552809227452</v>
      </c>
      <c r="D166" s="4">
        <f t="shared" si="145"/>
        <v>4365.0982976842333</v>
      </c>
      <c r="E166" s="11">
        <f t="shared" si="146"/>
        <v>1.4562118266135821E-5</v>
      </c>
      <c r="F166" s="11">
        <f t="shared" si="147"/>
        <v>2.868834945412727E-5</v>
      </c>
      <c r="G166" s="11">
        <f t="shared" si="148"/>
        <v>5.8566244904665905E-5</v>
      </c>
      <c r="H166" s="4">
        <f t="shared" si="149"/>
        <v>162103.08307137885</v>
      </c>
      <c r="I166" s="4">
        <f t="shared" si="150"/>
        <v>63526.358435433547</v>
      </c>
      <c r="J166" s="4">
        <f t="shared" si="151"/>
        <v>24194.842939818431</v>
      </c>
      <c r="K166" s="4">
        <f t="shared" si="152"/>
        <v>139134.31682829</v>
      </c>
      <c r="L166" s="4">
        <f t="shared" si="153"/>
        <v>21443.09638524181</v>
      </c>
      <c r="M166" s="4">
        <f t="shared" si="154"/>
        <v>5542.7945237004742</v>
      </c>
      <c r="N166" s="11">
        <f t="shared" si="155"/>
        <v>3.6400178651563309E-4</v>
      </c>
      <c r="O166" s="11">
        <f t="shared" si="156"/>
        <v>4.5795226240226139E-3</v>
      </c>
      <c r="P166" s="11">
        <f t="shared" si="157"/>
        <v>5.0108258013559226E-3</v>
      </c>
      <c r="Q166" s="4">
        <f t="shared" si="158"/>
        <v>6956.5466566987952</v>
      </c>
      <c r="R166" s="4">
        <f t="shared" si="159"/>
        <v>9889.6727519871984</v>
      </c>
      <c r="S166" s="4">
        <f t="shared" si="160"/>
        <v>5416.2680551943849</v>
      </c>
      <c r="T166" s="4">
        <f t="shared" si="161"/>
        <v>42.914338980435176</v>
      </c>
      <c r="U166" s="4">
        <f t="shared" si="162"/>
        <v>155.67825695594988</v>
      </c>
      <c r="V166" s="4">
        <f t="shared" si="163"/>
        <v>223.86043458379365</v>
      </c>
      <c r="W166" s="11">
        <f t="shared" si="164"/>
        <v>-1.0734613539272964E-2</v>
      </c>
      <c r="X166" s="11">
        <f t="shared" si="165"/>
        <v>-1.217998157191269E-2</v>
      </c>
      <c r="Y166" s="11">
        <f t="shared" si="166"/>
        <v>-9.7425357312937999E-3</v>
      </c>
      <c r="Z166" s="4">
        <f t="shared" si="179"/>
        <v>10412.363355769576</v>
      </c>
      <c r="AA166" s="4">
        <f t="shared" si="180"/>
        <v>29606.40418809827</v>
      </c>
      <c r="AB166" s="4">
        <f t="shared" si="181"/>
        <v>37322.724547482874</v>
      </c>
      <c r="AC166" s="12">
        <f t="shared" si="167"/>
        <v>1.4812651526764906</v>
      </c>
      <c r="AD166" s="12">
        <f t="shared" si="168"/>
        <v>2.9708337293257738</v>
      </c>
      <c r="AE166" s="12">
        <f t="shared" si="169"/>
        <v>6.8583159545549695</v>
      </c>
      <c r="AF166" s="11">
        <f t="shared" si="170"/>
        <v>-4.0504037456468023E-3</v>
      </c>
      <c r="AG166" s="11">
        <f t="shared" si="171"/>
        <v>2.9673830763510267E-4</v>
      </c>
      <c r="AH166" s="11">
        <f t="shared" si="172"/>
        <v>9.7937136394747881E-3</v>
      </c>
      <c r="AI166" s="1">
        <f t="shared" si="136"/>
        <v>317807.93959030474</v>
      </c>
      <c r="AJ166" s="1">
        <f t="shared" si="137"/>
        <v>119717.99835264753</v>
      </c>
      <c r="AK166" s="1">
        <f t="shared" si="138"/>
        <v>45500.273968687965</v>
      </c>
      <c r="AL166" s="10">
        <f t="shared" si="173"/>
        <v>59.236708221965394</v>
      </c>
      <c r="AM166" s="10">
        <f t="shared" si="174"/>
        <v>12.948242570498605</v>
      </c>
      <c r="AN166" s="10">
        <f t="shared" si="175"/>
        <v>4.267899826728252</v>
      </c>
      <c r="AO166" s="7">
        <f t="shared" si="176"/>
        <v>6.8262733541365255E-3</v>
      </c>
      <c r="AP166" s="7">
        <f t="shared" si="177"/>
        <v>8.5993040202803472E-3</v>
      </c>
      <c r="AQ166" s="7">
        <f t="shared" si="178"/>
        <v>7.8006537574388168E-3</v>
      </c>
      <c r="AR166" s="1">
        <f t="shared" si="184"/>
        <v>162103.08307137885</v>
      </c>
      <c r="AS166" s="1">
        <f t="shared" si="182"/>
        <v>63526.358435433547</v>
      </c>
      <c r="AT166" s="1">
        <f t="shared" si="183"/>
        <v>24194.842939818431</v>
      </c>
      <c r="AU166" s="1">
        <f t="shared" si="139"/>
        <v>32420.616614275772</v>
      </c>
      <c r="AV166" s="1">
        <f t="shared" si="140"/>
        <v>12705.27168708671</v>
      </c>
      <c r="AW166" s="1">
        <f t="shared" si="141"/>
        <v>4838.9685879636863</v>
      </c>
      <c r="AX166">
        <v>0</v>
      </c>
      <c r="AY166">
        <v>0</v>
      </c>
      <c r="AZ166">
        <v>0</v>
      </c>
      <c r="BA166">
        <f t="shared" si="185"/>
        <v>0</v>
      </c>
      <c r="BB166">
        <f t="shared" si="191"/>
        <v>0</v>
      </c>
      <c r="BC166">
        <f t="shared" si="186"/>
        <v>0</v>
      </c>
      <c r="BD166">
        <f t="shared" si="187"/>
        <v>0</v>
      </c>
      <c r="BE166">
        <f t="shared" si="188"/>
        <v>0</v>
      </c>
      <c r="BF166">
        <f t="shared" si="189"/>
        <v>0</v>
      </c>
      <c r="BG166">
        <f t="shared" si="190"/>
        <v>0</v>
      </c>
      <c r="BH166">
        <f t="shared" si="192"/>
        <v>0</v>
      </c>
      <c r="BI166">
        <f t="shared" si="193"/>
        <v>0</v>
      </c>
      <c r="BJ166">
        <f t="shared" si="194"/>
        <v>0</v>
      </c>
      <c r="BK166" s="7">
        <f t="shared" si="195"/>
        <v>3.1861944822838967E-2</v>
      </c>
      <c r="BL166" s="13"/>
      <c r="BM166" s="13"/>
      <c r="BN166" s="8">
        <f>BN$3*temperature!$I276+BN$4*temperature!$I276^2+BN$5*temperature!$I276^6</f>
        <v>-24.025532731917313</v>
      </c>
      <c r="BO166" s="8">
        <f>BO$3*temperature!$I276+BO$4*temperature!$I276^2+BO$5*temperature!$I276^6</f>
        <v>-21.388896000064673</v>
      </c>
      <c r="BP166" s="8">
        <f>BP$3*temperature!$I276+BP$4*temperature!$I276^2+BP$5*temperature!$I276^6</f>
        <v>-19.064425456763257</v>
      </c>
      <c r="BQ166" s="8">
        <f>BQ$3*temperature!$M276+BQ$4*temperature!$M276^2+BQ$5*temperature!$M276^6</f>
        <v>0</v>
      </c>
      <c r="BR166" s="8">
        <f>BR$3*temperature!$M276+BR$4*temperature!$M276^2+BR$5*temperature!$M276^6</f>
        <v>0</v>
      </c>
      <c r="BS166" s="8">
        <f>BS$3*temperature!$M276+BS$4*temperature!$M276^2+BS$5*temperature!$M276^6</f>
        <v>0</v>
      </c>
      <c r="BT166" s="14"/>
      <c r="BU166" s="14"/>
      <c r="BV166" s="14"/>
      <c r="BW166" s="14"/>
      <c r="BX166" s="14"/>
      <c r="BY166" s="14"/>
    </row>
    <row r="167" spans="1:77" x14ac:dyDescent="0.3">
      <c r="A167">
        <f t="shared" si="142"/>
        <v>2121</v>
      </c>
      <c r="B167" s="4">
        <f t="shared" si="143"/>
        <v>1165.0995189597381</v>
      </c>
      <c r="C167" s="4">
        <f t="shared" si="144"/>
        <v>2962.6360222028625</v>
      </c>
      <c r="D167" s="4">
        <f t="shared" si="145"/>
        <v>4365.3411627293717</v>
      </c>
      <c r="E167" s="11">
        <f t="shared" si="146"/>
        <v>1.3834012352829029E-5</v>
      </c>
      <c r="F167" s="11">
        <f t="shared" si="147"/>
        <v>2.7253931981420906E-5</v>
      </c>
      <c r="G167" s="11">
        <f t="shared" si="148"/>
        <v>5.5637932659432604E-5</v>
      </c>
      <c r="H167" s="4">
        <f t="shared" si="149"/>
        <v>162136.85059318869</v>
      </c>
      <c r="I167" s="4">
        <f t="shared" si="150"/>
        <v>63808.923413523655</v>
      </c>
      <c r="J167" s="4">
        <f t="shared" si="151"/>
        <v>24314.306259303481</v>
      </c>
      <c r="K167" s="4">
        <f t="shared" si="152"/>
        <v>139161.37459051821</v>
      </c>
      <c r="L167" s="4">
        <f t="shared" si="153"/>
        <v>21537.888196633296</v>
      </c>
      <c r="M167" s="4">
        <f t="shared" si="154"/>
        <v>5569.85247038545</v>
      </c>
      <c r="N167" s="11">
        <f t="shared" si="155"/>
        <v>1.9447223981128303E-4</v>
      </c>
      <c r="O167" s="11">
        <f t="shared" si="156"/>
        <v>4.4206214293158741E-3</v>
      </c>
      <c r="P167" s="11">
        <f t="shared" si="157"/>
        <v>4.8816434687013466E-3</v>
      </c>
      <c r="Q167" s="4">
        <f t="shared" si="158"/>
        <v>6883.3043720034429</v>
      </c>
      <c r="R167" s="4">
        <f t="shared" si="159"/>
        <v>9812.6701554528699</v>
      </c>
      <c r="S167" s="4">
        <f t="shared" si="160"/>
        <v>5389.9824350423851</v>
      </c>
      <c r="T167" s="4">
        <f t="shared" si="161"/>
        <v>42.453670136186844</v>
      </c>
      <c r="U167" s="4">
        <f t="shared" si="162"/>
        <v>153.78209865507893</v>
      </c>
      <c r="V167" s="4">
        <f t="shared" si="163"/>
        <v>221.67946630103808</v>
      </c>
      <c r="W167" s="11">
        <f t="shared" si="164"/>
        <v>-1.0734613539272964E-2</v>
      </c>
      <c r="X167" s="11">
        <f t="shared" si="165"/>
        <v>-1.217998157191269E-2</v>
      </c>
      <c r="Y167" s="11">
        <f t="shared" si="166"/>
        <v>-9.7425357312937999E-3</v>
      </c>
      <c r="Z167" s="4">
        <f t="shared" si="179"/>
        <v>10262.752800053611</v>
      </c>
      <c r="AA167" s="4">
        <f t="shared" si="180"/>
        <v>29389.291725220814</v>
      </c>
      <c r="AB167" s="4">
        <f t="shared" si="181"/>
        <v>37510.279581582967</v>
      </c>
      <c r="AC167" s="12">
        <f t="shared" si="167"/>
        <v>1.4752654307537936</v>
      </c>
      <c r="AD167" s="12">
        <f t="shared" si="168"/>
        <v>2.9717152894988792</v>
      </c>
      <c r="AE167" s="12">
        <f t="shared" si="169"/>
        <v>6.9254843370629224</v>
      </c>
      <c r="AF167" s="11">
        <f t="shared" si="170"/>
        <v>-4.0504037456468023E-3</v>
      </c>
      <c r="AG167" s="11">
        <f t="shared" si="171"/>
        <v>2.9673830763510267E-4</v>
      </c>
      <c r="AH167" s="11">
        <f t="shared" si="172"/>
        <v>9.7937136394747881E-3</v>
      </c>
      <c r="AI167" s="1">
        <f t="shared" si="136"/>
        <v>318447.76224555005</v>
      </c>
      <c r="AJ167" s="1">
        <f t="shared" si="137"/>
        <v>120451.47020446949</v>
      </c>
      <c r="AK167" s="1">
        <f t="shared" si="138"/>
        <v>45789.215159782856</v>
      </c>
      <c r="AL167" s="10">
        <f t="shared" si="173"/>
        <v>59.637030525258531</v>
      </c>
      <c r="AM167" s="10">
        <f t="shared" si="174"/>
        <v>13.058474986146738</v>
      </c>
      <c r="AN167" s="10">
        <f t="shared" si="175"/>
        <v>4.3008593114597948</v>
      </c>
      <c r="AO167" s="7">
        <f t="shared" si="176"/>
        <v>6.7580106205951604E-3</v>
      </c>
      <c r="AP167" s="7">
        <f t="shared" si="177"/>
        <v>8.5133109800775431E-3</v>
      </c>
      <c r="AQ167" s="7">
        <f t="shared" si="178"/>
        <v>7.7226472198644288E-3</v>
      </c>
      <c r="AR167" s="1">
        <f t="shared" si="184"/>
        <v>162136.85059318869</v>
      </c>
      <c r="AS167" s="1">
        <f t="shared" si="182"/>
        <v>63808.923413523655</v>
      </c>
      <c r="AT167" s="1">
        <f t="shared" si="183"/>
        <v>24314.306259303481</v>
      </c>
      <c r="AU167" s="1">
        <f t="shared" si="139"/>
        <v>32427.37011863774</v>
      </c>
      <c r="AV167" s="1">
        <f t="shared" si="140"/>
        <v>12761.784682704732</v>
      </c>
      <c r="AW167" s="1">
        <f t="shared" si="141"/>
        <v>4862.861251860696</v>
      </c>
      <c r="AX167">
        <v>0</v>
      </c>
      <c r="AY167">
        <v>0</v>
      </c>
      <c r="AZ167">
        <v>0</v>
      </c>
      <c r="BA167">
        <f t="shared" si="185"/>
        <v>0</v>
      </c>
      <c r="BB167">
        <f t="shared" si="191"/>
        <v>0</v>
      </c>
      <c r="BC167">
        <f t="shared" si="186"/>
        <v>0</v>
      </c>
      <c r="BD167">
        <f t="shared" si="187"/>
        <v>0</v>
      </c>
      <c r="BE167">
        <f t="shared" si="188"/>
        <v>0</v>
      </c>
      <c r="BF167">
        <f t="shared" si="189"/>
        <v>0</v>
      </c>
      <c r="BG167">
        <f t="shared" si="190"/>
        <v>0</v>
      </c>
      <c r="BH167">
        <f t="shared" si="192"/>
        <v>0</v>
      </c>
      <c r="BI167">
        <f t="shared" si="193"/>
        <v>0</v>
      </c>
      <c r="BJ167">
        <f t="shared" si="194"/>
        <v>0</v>
      </c>
      <c r="BK167" s="7">
        <f t="shared" si="195"/>
        <v>3.1704339458479697E-2</v>
      </c>
      <c r="BL167" s="13"/>
      <c r="BM167" s="13"/>
      <c r="BN167" s="8">
        <f>BN$3*temperature!$I277+BN$4*temperature!$I277^2+BN$5*temperature!$I277^6</f>
        <v>-24.555816734389488</v>
      </c>
      <c r="BO167" s="8">
        <f>BO$3*temperature!$I277+BO$4*temperature!$I277^2+BO$5*temperature!$I277^6</f>
        <v>-21.805934924972661</v>
      </c>
      <c r="BP167" s="8">
        <f>BP$3*temperature!$I277+BP$4*temperature!$I277^2+BP$5*temperature!$I277^6</f>
        <v>-19.395498118293389</v>
      </c>
      <c r="BQ167" s="8">
        <f>BQ$3*temperature!$M277+BQ$4*temperature!$M277^2+BQ$5*temperature!$M277^6</f>
        <v>0</v>
      </c>
      <c r="BR167" s="8">
        <f>BR$3*temperature!$M277+BR$4*temperature!$M277^2+BR$5*temperature!$M277^6</f>
        <v>0</v>
      </c>
      <c r="BS167" s="8">
        <f>BS$3*temperature!$M277+BS$4*temperature!$M277^2+BS$5*temperature!$M277^6</f>
        <v>0</v>
      </c>
      <c r="BT167" s="14"/>
      <c r="BU167" s="14"/>
      <c r="BV167" s="14"/>
      <c r="BW167" s="14"/>
      <c r="BX167" s="14"/>
      <c r="BY167" s="14"/>
    </row>
    <row r="168" spans="1:77" x14ac:dyDescent="0.3">
      <c r="A168">
        <f t="shared" si="142"/>
        <v>2122</v>
      </c>
      <c r="B168" s="4">
        <f t="shared" si="143"/>
        <v>1165.1148310608187</v>
      </c>
      <c r="C168" s="4">
        <f t="shared" si="144"/>
        <v>2962.7127285094657</v>
      </c>
      <c r="D168" s="4">
        <f t="shared" si="145"/>
        <v>4365.5718973591365</v>
      </c>
      <c r="E168" s="11">
        <f t="shared" si="146"/>
        <v>1.3142311735187577E-5</v>
      </c>
      <c r="F168" s="11">
        <f t="shared" si="147"/>
        <v>2.5891235382349859E-5</v>
      </c>
      <c r="G168" s="11">
        <f t="shared" si="148"/>
        <v>5.2856036026460972E-5</v>
      </c>
      <c r="H168" s="4">
        <f t="shared" si="149"/>
        <v>162143.33391987067</v>
      </c>
      <c r="I168" s="4">
        <f t="shared" si="150"/>
        <v>64082.659204708521</v>
      </c>
      <c r="J168" s="4">
        <f t="shared" si="151"/>
        <v>24431.198751554748</v>
      </c>
      <c r="K168" s="4">
        <f t="shared" si="152"/>
        <v>139165.11025118589</v>
      </c>
      <c r="L168" s="4">
        <f t="shared" si="153"/>
        <v>21629.724201086607</v>
      </c>
      <c r="M168" s="4">
        <f t="shared" si="154"/>
        <v>5596.3340716788798</v>
      </c>
      <c r="N168" s="11">
        <f t="shared" si="155"/>
        <v>2.6844091463473774E-5</v>
      </c>
      <c r="O168" s="11">
        <f t="shared" si="156"/>
        <v>4.2639279958591736E-3</v>
      </c>
      <c r="P168" s="11">
        <f t="shared" si="157"/>
        <v>4.7544529113168199E-3</v>
      </c>
      <c r="Q168" s="4">
        <f t="shared" si="158"/>
        <v>6809.6870461032422</v>
      </c>
      <c r="R168" s="4">
        <f t="shared" si="159"/>
        <v>9734.7349538164126</v>
      </c>
      <c r="S168" s="4">
        <f t="shared" si="160"/>
        <v>5363.1305488072503</v>
      </c>
      <c r="T168" s="4">
        <f t="shared" si="161"/>
        <v>41.997946393951104</v>
      </c>
      <c r="U168" s="4">
        <f t="shared" si="162"/>
        <v>151.90903552737001</v>
      </c>
      <c r="V168" s="4">
        <f t="shared" si="163"/>
        <v>219.51974617970606</v>
      </c>
      <c r="W168" s="11">
        <f t="shared" si="164"/>
        <v>-1.0734613539272964E-2</v>
      </c>
      <c r="X168" s="11">
        <f t="shared" si="165"/>
        <v>-1.217998157191269E-2</v>
      </c>
      <c r="Y168" s="11">
        <f t="shared" si="166"/>
        <v>-9.7425357312937999E-3</v>
      </c>
      <c r="Z168" s="4">
        <f t="shared" si="179"/>
        <v>10113.570350449851</v>
      </c>
      <c r="AA168" s="4">
        <f t="shared" si="180"/>
        <v>29169.114957892129</v>
      </c>
      <c r="AB168" s="4">
        <f t="shared" si="181"/>
        <v>37693.821013685738</v>
      </c>
      <c r="AC168" s="12">
        <f t="shared" si="167"/>
        <v>1.4692900101272452</v>
      </c>
      <c r="AD168" s="12">
        <f t="shared" si="168"/>
        <v>2.9725971112646583</v>
      </c>
      <c r="AE168" s="12">
        <f t="shared" si="169"/>
        <v>6.9933105474747848</v>
      </c>
      <c r="AF168" s="11">
        <f t="shared" si="170"/>
        <v>-4.0504037456468023E-3</v>
      </c>
      <c r="AG168" s="11">
        <f t="shared" si="171"/>
        <v>2.9673830763510267E-4</v>
      </c>
      <c r="AH168" s="11">
        <f t="shared" si="172"/>
        <v>9.7937136394747881E-3</v>
      </c>
      <c r="AI168" s="1">
        <f t="shared" si="136"/>
        <v>319030.35613963282</v>
      </c>
      <c r="AJ168" s="1">
        <f t="shared" si="137"/>
        <v>121168.10786672727</v>
      </c>
      <c r="AK168" s="1">
        <f t="shared" si="138"/>
        <v>46073.15489566527</v>
      </c>
      <c r="AL168" s="10">
        <f t="shared" si="173"/>
        <v>60.036027934072273</v>
      </c>
      <c r="AM168" s="10">
        <f t="shared" si="174"/>
        <v>13.168534136044544</v>
      </c>
      <c r="AN168" s="10">
        <f t="shared" si="175"/>
        <v>4.3337411904724208</v>
      </c>
      <c r="AO168" s="7">
        <f t="shared" si="176"/>
        <v>6.690430514389209E-3</v>
      </c>
      <c r="AP168" s="7">
        <f t="shared" si="177"/>
        <v>8.4281778702767676E-3</v>
      </c>
      <c r="AQ168" s="7">
        <f t="shared" si="178"/>
        <v>7.6454207476657843E-3</v>
      </c>
      <c r="AR168" s="1">
        <f t="shared" si="184"/>
        <v>162143.33391987067</v>
      </c>
      <c r="AS168" s="1">
        <f t="shared" si="182"/>
        <v>64082.659204708521</v>
      </c>
      <c r="AT168" s="1">
        <f t="shared" si="183"/>
        <v>24431.198751554748</v>
      </c>
      <c r="AU168" s="1">
        <f t="shared" si="139"/>
        <v>32428.666783974135</v>
      </c>
      <c r="AV168" s="1">
        <f t="shared" si="140"/>
        <v>12816.531840941705</v>
      </c>
      <c r="AW168" s="1">
        <f t="shared" si="141"/>
        <v>4886.2397503109496</v>
      </c>
      <c r="AX168">
        <v>0</v>
      </c>
      <c r="AY168">
        <v>0</v>
      </c>
      <c r="AZ168">
        <v>0</v>
      </c>
      <c r="BA168">
        <f t="shared" si="185"/>
        <v>0</v>
      </c>
      <c r="BB168">
        <f t="shared" si="191"/>
        <v>0</v>
      </c>
      <c r="BC168">
        <f t="shared" si="186"/>
        <v>0</v>
      </c>
      <c r="BD168">
        <f t="shared" si="187"/>
        <v>0</v>
      </c>
      <c r="BE168">
        <f t="shared" si="188"/>
        <v>0</v>
      </c>
      <c r="BF168">
        <f t="shared" si="189"/>
        <v>0</v>
      </c>
      <c r="BG168">
        <f t="shared" si="190"/>
        <v>0</v>
      </c>
      <c r="BH168">
        <f t="shared" si="192"/>
        <v>0</v>
      </c>
      <c r="BI168">
        <f t="shared" si="193"/>
        <v>0</v>
      </c>
      <c r="BJ168">
        <f t="shared" si="194"/>
        <v>0</v>
      </c>
      <c r="BK168" s="7">
        <f t="shared" si="195"/>
        <v>3.154873491031826E-2</v>
      </c>
      <c r="BL168" s="13"/>
      <c r="BM168" s="13"/>
      <c r="BN168" s="8">
        <f>BN$3*temperature!$I278+BN$4*temperature!$I278^2+BN$5*temperature!$I278^6</f>
        <v>-25.08712629450563</v>
      </c>
      <c r="BO168" s="8">
        <f>BO$3*temperature!$I278+BO$4*temperature!$I278^2+BO$5*temperature!$I278^6</f>
        <v>-22.223543707367622</v>
      </c>
      <c r="BP168" s="8">
        <f>BP$3*temperature!$I278+BP$4*temperature!$I278^2+BP$5*temperature!$I278^6</f>
        <v>-19.726825354943703</v>
      </c>
      <c r="BQ168" s="8">
        <f>BQ$3*temperature!$M278+BQ$4*temperature!$M278^2+BQ$5*temperature!$M278^6</f>
        <v>0</v>
      </c>
      <c r="BR168" s="8">
        <f>BR$3*temperature!$M278+BR$4*temperature!$M278^2+BR$5*temperature!$M278^6</f>
        <v>0</v>
      </c>
      <c r="BS168" s="8">
        <f>BS$3*temperature!$M278+BS$4*temperature!$M278^2+BS$5*temperature!$M278^6</f>
        <v>0</v>
      </c>
      <c r="BT168" s="14"/>
      <c r="BU168" s="14"/>
      <c r="BV168" s="14"/>
      <c r="BW168" s="14"/>
      <c r="BX168" s="14"/>
      <c r="BY168" s="14"/>
    </row>
    <row r="169" spans="1:77" x14ac:dyDescent="0.3">
      <c r="A169">
        <f t="shared" si="142"/>
        <v>2123</v>
      </c>
      <c r="B169" s="4">
        <f t="shared" si="143"/>
        <v>1165.12937774802</v>
      </c>
      <c r="C169" s="4">
        <f t="shared" si="144"/>
        <v>2962.7856013874584</v>
      </c>
      <c r="D169" s="4">
        <f t="shared" si="145"/>
        <v>4365.791106843345</v>
      </c>
      <c r="E169" s="11">
        <f t="shared" si="146"/>
        <v>1.2485196148428198E-5</v>
      </c>
      <c r="F169" s="11">
        <f t="shared" si="147"/>
        <v>2.4596673613232366E-5</v>
      </c>
      <c r="G169" s="11">
        <f t="shared" si="148"/>
        <v>5.0213234225137924E-5</v>
      </c>
      <c r="H169" s="4">
        <f t="shared" si="149"/>
        <v>162122.83834075194</v>
      </c>
      <c r="I169" s="4">
        <f t="shared" si="150"/>
        <v>64347.585311592382</v>
      </c>
      <c r="J169" s="4">
        <f t="shared" si="151"/>
        <v>24545.529130059578</v>
      </c>
      <c r="K169" s="4">
        <f t="shared" si="152"/>
        <v>139145.78195093272</v>
      </c>
      <c r="L169" s="4">
        <f t="shared" si="153"/>
        <v>21718.610108493413</v>
      </c>
      <c r="M169" s="4">
        <f t="shared" si="154"/>
        <v>5622.2408560924141</v>
      </c>
      <c r="N169" s="11">
        <f t="shared" si="155"/>
        <v>-1.3888754313695628E-4</v>
      </c>
      <c r="O169" s="11">
        <f t="shared" si="156"/>
        <v>4.1094332308841963E-3</v>
      </c>
      <c r="P169" s="11">
        <f t="shared" si="157"/>
        <v>4.6292419433355825E-3</v>
      </c>
      <c r="Q169" s="4">
        <f t="shared" si="158"/>
        <v>6735.736155164057</v>
      </c>
      <c r="R169" s="4">
        <f t="shared" si="159"/>
        <v>9655.9205515227732</v>
      </c>
      <c r="S169" s="4">
        <f t="shared" si="160"/>
        <v>5335.7333174976702</v>
      </c>
      <c r="T169" s="4">
        <f t="shared" si="161"/>
        <v>41.547114669968934</v>
      </c>
      <c r="U169" s="4">
        <f t="shared" si="162"/>
        <v>150.05878627403962</v>
      </c>
      <c r="V169" s="4">
        <f t="shared" si="163"/>
        <v>217.38106720882573</v>
      </c>
      <c r="W169" s="11">
        <f t="shared" si="164"/>
        <v>-1.0734613539272964E-2</v>
      </c>
      <c r="X169" s="11">
        <f t="shared" si="165"/>
        <v>-1.217998157191269E-2</v>
      </c>
      <c r="Y169" s="11">
        <f t="shared" si="166"/>
        <v>-9.7425357312937999E-3</v>
      </c>
      <c r="Z169" s="4">
        <f t="shared" si="179"/>
        <v>9964.8792184404538</v>
      </c>
      <c r="AA169" s="4">
        <f t="shared" si="180"/>
        <v>28946.031851099135</v>
      </c>
      <c r="AB169" s="4">
        <f t="shared" si="181"/>
        <v>37873.360824842479</v>
      </c>
      <c r="AC169" s="12">
        <f t="shared" si="167"/>
        <v>1.4633387923667844</v>
      </c>
      <c r="AD169" s="12">
        <f t="shared" si="168"/>
        <v>2.9734791947007362</v>
      </c>
      <c r="AE169" s="12">
        <f t="shared" si="169"/>
        <v>7.0618010283686719</v>
      </c>
      <c r="AF169" s="11">
        <f t="shared" si="170"/>
        <v>-4.0504037456468023E-3</v>
      </c>
      <c r="AG169" s="11">
        <f t="shared" si="171"/>
        <v>2.9673830763510267E-4</v>
      </c>
      <c r="AH169" s="11">
        <f t="shared" si="172"/>
        <v>9.7937136394747881E-3</v>
      </c>
      <c r="AI169" s="1">
        <f t="shared" si="136"/>
        <v>319555.98730964371</v>
      </c>
      <c r="AJ169" s="1">
        <f t="shared" si="137"/>
        <v>121867.82892099625</v>
      </c>
      <c r="AK169" s="1">
        <f t="shared" si="138"/>
        <v>46352.079156409687</v>
      </c>
      <c r="AL169" s="10">
        <f t="shared" si="173"/>
        <v>60.433678138592583</v>
      </c>
      <c r="AM169" s="10">
        <f t="shared" si="174"/>
        <v>13.278411016554045</v>
      </c>
      <c r="AN169" s="10">
        <f t="shared" si="175"/>
        <v>4.3665431325369468</v>
      </c>
      <c r="AO169" s="7">
        <f t="shared" si="176"/>
        <v>6.6235262092453166E-3</v>
      </c>
      <c r="AP169" s="7">
        <f t="shared" si="177"/>
        <v>8.3438960915740001E-3</v>
      </c>
      <c r="AQ169" s="7">
        <f t="shared" si="178"/>
        <v>7.5689665401891268E-3</v>
      </c>
      <c r="AR169" s="1">
        <f t="shared" si="184"/>
        <v>162122.83834075194</v>
      </c>
      <c r="AS169" s="1">
        <f t="shared" si="182"/>
        <v>64347.585311592382</v>
      </c>
      <c r="AT169" s="1">
        <f t="shared" si="183"/>
        <v>24545.529130059578</v>
      </c>
      <c r="AU169" s="1">
        <f t="shared" si="139"/>
        <v>32424.56766815039</v>
      </c>
      <c r="AV169" s="1">
        <f t="shared" si="140"/>
        <v>12869.517062318477</v>
      </c>
      <c r="AW169" s="1">
        <f t="shared" si="141"/>
        <v>4909.1058260119162</v>
      </c>
      <c r="AX169">
        <v>0</v>
      </c>
      <c r="AY169">
        <v>0</v>
      </c>
      <c r="AZ169">
        <v>0</v>
      </c>
      <c r="BA169">
        <f t="shared" si="185"/>
        <v>0</v>
      </c>
      <c r="BB169">
        <f t="shared" si="191"/>
        <v>0</v>
      </c>
      <c r="BC169">
        <f t="shared" si="186"/>
        <v>0</v>
      </c>
      <c r="BD169">
        <f t="shared" si="187"/>
        <v>0</v>
      </c>
      <c r="BE169">
        <f t="shared" si="188"/>
        <v>0</v>
      </c>
      <c r="BF169">
        <f t="shared" si="189"/>
        <v>0</v>
      </c>
      <c r="BG169">
        <f t="shared" si="190"/>
        <v>0</v>
      </c>
      <c r="BH169">
        <f t="shared" si="192"/>
        <v>0</v>
      </c>
      <c r="BI169">
        <f t="shared" si="193"/>
        <v>0</v>
      </c>
      <c r="BJ169">
        <f t="shared" si="194"/>
        <v>0</v>
      </c>
      <c r="BK169" s="7">
        <f t="shared" si="195"/>
        <v>3.1395128712498249E-2</v>
      </c>
      <c r="BL169" s="13"/>
      <c r="BM169" s="13"/>
      <c r="BN169" s="8">
        <f>BN$3*temperature!$I279+BN$4*temperature!$I279^2+BN$5*temperature!$I279^6</f>
        <v>-25.619324566481399</v>
      </c>
      <c r="BO169" s="8">
        <f>BO$3*temperature!$I279+BO$4*temperature!$I279^2+BO$5*temperature!$I279^6</f>
        <v>-22.641620041684455</v>
      </c>
      <c r="BP169" s="8">
        <f>BP$3*temperature!$I279+BP$4*temperature!$I279^2+BP$5*temperature!$I279^6</f>
        <v>-20.05833039286847</v>
      </c>
      <c r="BQ169" s="8">
        <f>BQ$3*temperature!$M279+BQ$4*temperature!$M279^2+BQ$5*temperature!$M279^6</f>
        <v>0</v>
      </c>
      <c r="BR169" s="8">
        <f>BR$3*temperature!$M279+BR$4*temperature!$M279^2+BR$5*temperature!$M279^6</f>
        <v>0</v>
      </c>
      <c r="BS169" s="8">
        <f>BS$3*temperature!$M279+BS$4*temperature!$M279^2+BS$5*temperature!$M279^6</f>
        <v>0</v>
      </c>
      <c r="BT169" s="14"/>
      <c r="BU169" s="14"/>
      <c r="BV169" s="14"/>
      <c r="BW169" s="14"/>
      <c r="BX169" s="14"/>
      <c r="BY169" s="14"/>
    </row>
    <row r="170" spans="1:77" x14ac:dyDescent="0.3">
      <c r="A170">
        <f t="shared" si="142"/>
        <v>2124</v>
      </c>
      <c r="B170" s="4">
        <f t="shared" si="143"/>
        <v>1165.1431972733985</v>
      </c>
      <c r="C170" s="4">
        <f t="shared" si="144"/>
        <v>2962.8548323243604</v>
      </c>
      <c r="D170" s="4">
        <f t="shared" si="145"/>
        <v>4365.9993663101995</v>
      </c>
      <c r="E170" s="11">
        <f t="shared" si="146"/>
        <v>1.1860936341006788E-5</v>
      </c>
      <c r="F170" s="11">
        <f t="shared" si="147"/>
        <v>2.3366839932570747E-5</v>
      </c>
      <c r="G170" s="11">
        <f t="shared" si="148"/>
        <v>4.7702572513881028E-5</v>
      </c>
      <c r="H170" s="4">
        <f t="shared" si="149"/>
        <v>162075.68152446518</v>
      </c>
      <c r="I170" s="4">
        <f t="shared" si="150"/>
        <v>64603.72645772792</v>
      </c>
      <c r="J170" s="4">
        <f t="shared" si="151"/>
        <v>24657.30739393122</v>
      </c>
      <c r="K170" s="4">
        <f t="shared" si="152"/>
        <v>139103.65859213306</v>
      </c>
      <c r="L170" s="4">
        <f t="shared" si="153"/>
        <v>21804.553416829498</v>
      </c>
      <c r="M170" s="4">
        <f t="shared" si="154"/>
        <v>5647.5746616449105</v>
      </c>
      <c r="N170" s="11">
        <f t="shared" si="155"/>
        <v>-3.0272824809396415E-4</v>
      </c>
      <c r="O170" s="11">
        <f t="shared" si="156"/>
        <v>3.9571274546006396E-3</v>
      </c>
      <c r="P170" s="11">
        <f t="shared" si="157"/>
        <v>4.505997910965398E-3</v>
      </c>
      <c r="Q170" s="4">
        <f t="shared" si="158"/>
        <v>6661.4924325552938</v>
      </c>
      <c r="R170" s="4">
        <f t="shared" si="159"/>
        <v>9576.2796940822627</v>
      </c>
      <c r="S170" s="4">
        <f t="shared" si="160"/>
        <v>5307.811494497495</v>
      </c>
      <c r="T170" s="4">
        <f t="shared" si="161"/>
        <v>41.101122450314961</v>
      </c>
      <c r="U170" s="4">
        <f t="shared" si="162"/>
        <v>148.23107302251825</v>
      </c>
      <c r="V170" s="4">
        <f t="shared" si="163"/>
        <v>215.26322439423697</v>
      </c>
      <c r="W170" s="11">
        <f t="shared" si="164"/>
        <v>-1.0734613539272964E-2</v>
      </c>
      <c r="X170" s="11">
        <f t="shared" si="165"/>
        <v>-1.217998157191269E-2</v>
      </c>
      <c r="Y170" s="11">
        <f t="shared" si="166"/>
        <v>-9.7425357312937999E-3</v>
      </c>
      <c r="Z170" s="4">
        <f t="shared" si="179"/>
        <v>9816.7405421693256</v>
      </c>
      <c r="AA170" s="4">
        <f t="shared" si="180"/>
        <v>28720.198720632176</v>
      </c>
      <c r="AB170" s="4">
        <f t="shared" si="181"/>
        <v>38048.91305213196</v>
      </c>
      <c r="AC170" s="12">
        <f t="shared" si="167"/>
        <v>1.4574116794410317</v>
      </c>
      <c r="AD170" s="12">
        <f t="shared" si="168"/>
        <v>2.97436153988476</v>
      </c>
      <c r="AE170" s="12">
        <f t="shared" si="169"/>
        <v>7.1309622854194634</v>
      </c>
      <c r="AF170" s="11">
        <f t="shared" si="170"/>
        <v>-4.0504037456468023E-3</v>
      </c>
      <c r="AG170" s="11">
        <f t="shared" si="171"/>
        <v>2.9673830763510267E-4</v>
      </c>
      <c r="AH170" s="11">
        <f t="shared" si="172"/>
        <v>9.7937136394747881E-3</v>
      </c>
      <c r="AI170" s="1">
        <f t="shared" si="136"/>
        <v>320024.95624682977</v>
      </c>
      <c r="AJ170" s="1">
        <f t="shared" si="137"/>
        <v>122550.56309121511</v>
      </c>
      <c r="AK170" s="1">
        <f t="shared" si="138"/>
        <v>46625.977066780637</v>
      </c>
      <c r="AL170" s="10">
        <f t="shared" si="173"/>
        <v>60.829959349153931</v>
      </c>
      <c r="AM170" s="10">
        <f t="shared" si="174"/>
        <v>13.388096761519549</v>
      </c>
      <c r="AN170" s="10">
        <f t="shared" si="175"/>
        <v>4.3992628492147468</v>
      </c>
      <c r="AO170" s="7">
        <f t="shared" si="176"/>
        <v>6.5572909471528634E-3</v>
      </c>
      <c r="AP170" s="7">
        <f t="shared" si="177"/>
        <v>8.2604571306582608E-3</v>
      </c>
      <c r="AQ170" s="7">
        <f t="shared" si="178"/>
        <v>7.4932768747872358E-3</v>
      </c>
      <c r="AR170" s="1">
        <f t="shared" si="184"/>
        <v>162075.68152446518</v>
      </c>
      <c r="AS170" s="1">
        <f t="shared" si="182"/>
        <v>64603.72645772792</v>
      </c>
      <c r="AT170" s="1">
        <f t="shared" si="183"/>
        <v>24657.30739393122</v>
      </c>
      <c r="AU170" s="1">
        <f t="shared" si="139"/>
        <v>32415.136304893036</v>
      </c>
      <c r="AV170" s="1">
        <f t="shared" si="140"/>
        <v>12920.745291545585</v>
      </c>
      <c r="AW170" s="1">
        <f t="shared" si="141"/>
        <v>4931.4614787862447</v>
      </c>
      <c r="AX170">
        <v>0</v>
      </c>
      <c r="AY170">
        <v>0</v>
      </c>
      <c r="AZ170">
        <v>0</v>
      </c>
      <c r="BA170">
        <f t="shared" si="185"/>
        <v>0</v>
      </c>
      <c r="BB170">
        <f t="shared" si="191"/>
        <v>0</v>
      </c>
      <c r="BC170">
        <f t="shared" si="186"/>
        <v>0</v>
      </c>
      <c r="BD170">
        <f t="shared" si="187"/>
        <v>0</v>
      </c>
      <c r="BE170">
        <f t="shared" si="188"/>
        <v>0</v>
      </c>
      <c r="BF170">
        <f t="shared" si="189"/>
        <v>0</v>
      </c>
      <c r="BG170">
        <f t="shared" si="190"/>
        <v>0</v>
      </c>
      <c r="BH170">
        <f t="shared" si="192"/>
        <v>0</v>
      </c>
      <c r="BI170">
        <f t="shared" si="193"/>
        <v>0</v>
      </c>
      <c r="BJ170">
        <f t="shared" si="194"/>
        <v>0</v>
      </c>
      <c r="BK170" s="7">
        <f t="shared" si="195"/>
        <v>3.1243517602575793E-2</v>
      </c>
      <c r="BL170" s="13"/>
      <c r="BM170" s="13"/>
      <c r="BN170" s="8">
        <f>BN$3*temperature!$I280+BN$4*temperature!$I280^2+BN$5*temperature!$I280^6</f>
        <v>-26.152276774252286</v>
      </c>
      <c r="BO170" s="8">
        <f>BO$3*temperature!$I280+BO$4*temperature!$I280^2+BO$5*temperature!$I280^6</f>
        <v>-23.060063252177454</v>
      </c>
      <c r="BP170" s="8">
        <f>BP$3*temperature!$I280+BP$4*temperature!$I280^2+BP$5*temperature!$I280^6</f>
        <v>-20.389937753833621</v>
      </c>
      <c r="BQ170" s="8">
        <f>BQ$3*temperature!$M280+BQ$4*temperature!$M280^2+BQ$5*temperature!$M280^6</f>
        <v>0</v>
      </c>
      <c r="BR170" s="8">
        <f>BR$3*temperature!$M280+BR$4*temperature!$M280^2+BR$5*temperature!$M280^6</f>
        <v>0</v>
      </c>
      <c r="BS170" s="8">
        <f>BS$3*temperature!$M280+BS$4*temperature!$M280^2+BS$5*temperature!$M280^6</f>
        <v>0</v>
      </c>
      <c r="BT170" s="14"/>
      <c r="BU170" s="14"/>
      <c r="BV170" s="14"/>
      <c r="BW170" s="14"/>
      <c r="BX170" s="14"/>
      <c r="BY170" s="14"/>
    </row>
    <row r="171" spans="1:77" x14ac:dyDescent="0.3">
      <c r="A171">
        <f t="shared" si="142"/>
        <v>2125</v>
      </c>
      <c r="B171" s="4">
        <f t="shared" si="143"/>
        <v>1165.1563259782249</v>
      </c>
      <c r="C171" s="4">
        <f t="shared" si="144"/>
        <v>2962.9206032512398</v>
      </c>
      <c r="D171" s="4">
        <f t="shared" si="145"/>
        <v>4366.1972222414979</v>
      </c>
      <c r="E171" s="11">
        <f t="shared" si="146"/>
        <v>1.1267889523956449E-5</v>
      </c>
      <c r="F171" s="11">
        <f t="shared" si="147"/>
        <v>2.2198497935942207E-5</v>
      </c>
      <c r="G171" s="11">
        <f t="shared" si="148"/>
        <v>4.5317443888186977E-5</v>
      </c>
      <c r="H171" s="4">
        <f t="shared" si="149"/>
        <v>162002.19290319967</v>
      </c>
      <c r="I171" s="4">
        <f t="shared" si="150"/>
        <v>64851.112436354852</v>
      </c>
      <c r="J171" s="4">
        <f t="shared" si="151"/>
        <v>24766.544785262337</v>
      </c>
      <c r="K171" s="4">
        <f t="shared" si="152"/>
        <v>139039.01930686273</v>
      </c>
      <c r="L171" s="4">
        <f t="shared" si="153"/>
        <v>21887.563360689834</v>
      </c>
      <c r="M171" s="4">
        <f t="shared" si="154"/>
        <v>5672.3376257721593</v>
      </c>
      <c r="N171" s="11">
        <f t="shared" si="155"/>
        <v>-4.646842931705919E-4</v>
      </c>
      <c r="O171" s="11">
        <f t="shared" si="156"/>
        <v>3.8070004128709645E-3</v>
      </c>
      <c r="P171" s="11">
        <f t="shared" si="157"/>
        <v>4.384707703897206E-3</v>
      </c>
      <c r="Q171" s="4">
        <f t="shared" si="158"/>
        <v>6586.9958443982487</v>
      </c>
      <c r="R171" s="4">
        <f t="shared" si="159"/>
        <v>9495.8644294984351</v>
      </c>
      <c r="S171" s="4">
        <f t="shared" si="160"/>
        <v>5279.3856507279133</v>
      </c>
      <c r="T171" s="4">
        <f t="shared" si="161"/>
        <v>40.659917784780497</v>
      </c>
      <c r="U171" s="4">
        <f t="shared" si="162"/>
        <v>146.42562128471914</v>
      </c>
      <c r="V171" s="4">
        <f t="shared" si="163"/>
        <v>213.16601473894261</v>
      </c>
      <c r="W171" s="11">
        <f t="shared" si="164"/>
        <v>-1.0734613539272964E-2</v>
      </c>
      <c r="X171" s="11">
        <f t="shared" si="165"/>
        <v>-1.217998157191269E-2</v>
      </c>
      <c r="Y171" s="11">
        <f t="shared" si="166"/>
        <v>-9.7425357312937999E-3</v>
      </c>
      <c r="Z171" s="4">
        <f t="shared" si="179"/>
        <v>9669.2133795960926</v>
      </c>
      <c r="AA171" s="4">
        <f t="shared" si="180"/>
        <v>28491.770108841949</v>
      </c>
      <c r="AB171" s="4">
        <f t="shared" si="181"/>
        <v>38220.493723003106</v>
      </c>
      <c r="AC171" s="12">
        <f t="shared" si="167"/>
        <v>1.4515085737156743</v>
      </c>
      <c r="AD171" s="12">
        <f t="shared" si="168"/>
        <v>2.9752441468944002</v>
      </c>
      <c r="AE171" s="12">
        <f t="shared" si="169"/>
        <v>7.2008008880167562</v>
      </c>
      <c r="AF171" s="11">
        <f t="shared" si="170"/>
        <v>-4.0504037456468023E-3</v>
      </c>
      <c r="AG171" s="11">
        <f t="shared" si="171"/>
        <v>2.9673830763510267E-4</v>
      </c>
      <c r="AH171" s="11">
        <f t="shared" si="172"/>
        <v>9.7937136394747881E-3</v>
      </c>
      <c r="AI171" s="1">
        <f t="shared" si="136"/>
        <v>320437.59692703979</v>
      </c>
      <c r="AJ171" s="1">
        <f t="shared" si="137"/>
        <v>123216.25207363917</v>
      </c>
      <c r="AK171" s="1">
        <f t="shared" si="138"/>
        <v>46894.84083888882</v>
      </c>
      <c r="AL171" s="10">
        <f t="shared" si="173"/>
        <v>61.22485029349226</v>
      </c>
      <c r="AM171" s="10">
        <f t="shared" si="174"/>
        <v>13.49758264288559</v>
      </c>
      <c r="AN171" s="10">
        <f t="shared" si="175"/>
        <v>4.4318980948431372</v>
      </c>
      <c r="AO171" s="7">
        <f t="shared" si="176"/>
        <v>6.4917180376813351E-3</v>
      </c>
      <c r="AP171" s="7">
        <f t="shared" si="177"/>
        <v>8.1778525593516789E-3</v>
      </c>
      <c r="AQ171" s="7">
        <f t="shared" si="178"/>
        <v>7.4183441060393634E-3</v>
      </c>
      <c r="AR171" s="1">
        <f t="shared" si="184"/>
        <v>162002.19290319967</v>
      </c>
      <c r="AS171" s="1">
        <f t="shared" si="182"/>
        <v>64851.112436354852</v>
      </c>
      <c r="AT171" s="1">
        <f t="shared" si="183"/>
        <v>24766.544785262337</v>
      </c>
      <c r="AU171" s="1">
        <f t="shared" si="139"/>
        <v>32400.438580639937</v>
      </c>
      <c r="AV171" s="1">
        <f t="shared" si="140"/>
        <v>12970.22248727097</v>
      </c>
      <c r="AW171" s="1">
        <f t="shared" si="141"/>
        <v>4953.308957052468</v>
      </c>
      <c r="AX171">
        <v>0</v>
      </c>
      <c r="AY171">
        <v>0</v>
      </c>
      <c r="AZ171">
        <v>0</v>
      </c>
      <c r="BA171">
        <f t="shared" si="185"/>
        <v>0</v>
      </c>
      <c r="BB171">
        <f t="shared" si="191"/>
        <v>0</v>
      </c>
      <c r="BC171">
        <f t="shared" si="186"/>
        <v>0</v>
      </c>
      <c r="BD171">
        <f t="shared" si="187"/>
        <v>0</v>
      </c>
      <c r="BE171">
        <f t="shared" si="188"/>
        <v>0</v>
      </c>
      <c r="BF171">
        <f t="shared" si="189"/>
        <v>0</v>
      </c>
      <c r="BG171">
        <f t="shared" si="190"/>
        <v>0</v>
      </c>
      <c r="BH171">
        <f t="shared" si="192"/>
        <v>0</v>
      </c>
      <c r="BI171">
        <f t="shared" si="193"/>
        <v>0</v>
      </c>
      <c r="BJ171">
        <f t="shared" si="194"/>
        <v>0</v>
      </c>
      <c r="BK171" s="7">
        <f t="shared" si="195"/>
        <v>3.1093897542203458E-2</v>
      </c>
      <c r="BL171" s="13"/>
      <c r="BM171" s="13"/>
      <c r="BN171" s="8">
        <f>BN$3*temperature!$I281+BN$4*temperature!$I281^2+BN$5*temperature!$I281^6</f>
        <v>-26.685850281644193</v>
      </c>
      <c r="BO171" s="8">
        <f>BO$3*temperature!$I281+BO$4*temperature!$I281^2+BO$5*temperature!$I281^6</f>
        <v>-23.47877434270389</v>
      </c>
      <c r="BP171" s="8">
        <f>BP$3*temperature!$I281+BP$4*temperature!$I281^2+BP$5*temperature!$I281^6</f>
        <v>-20.721573290223567</v>
      </c>
      <c r="BQ171" s="8">
        <f>BQ$3*temperature!$M281+BQ$4*temperature!$M281^2+BQ$5*temperature!$M281^6</f>
        <v>0</v>
      </c>
      <c r="BR171" s="8">
        <f>BR$3*temperature!$M281+BR$4*temperature!$M281^2+BR$5*temperature!$M281^6</f>
        <v>0</v>
      </c>
      <c r="BS171" s="8">
        <f>BS$3*temperature!$M281+BS$4*temperature!$M281^2+BS$5*temperature!$M281^6</f>
        <v>0</v>
      </c>
      <c r="BT171" s="14"/>
      <c r="BU171" s="14"/>
      <c r="BV171" s="14"/>
      <c r="BW171" s="14"/>
      <c r="BX171" s="14"/>
      <c r="BY171" s="14"/>
    </row>
    <row r="172" spans="1:77" x14ac:dyDescent="0.3">
      <c r="A172">
        <f t="shared" si="142"/>
        <v>2126</v>
      </c>
      <c r="B172" s="4">
        <f t="shared" si="143"/>
        <v>1165.1687983883462</v>
      </c>
      <c r="C172" s="4">
        <f t="shared" si="144"/>
        <v>2962.9830870187907</v>
      </c>
      <c r="D172" s="4">
        <f t="shared" si="145"/>
        <v>4366.3851938942407</v>
      </c>
      <c r="E172" s="11">
        <f t="shared" si="146"/>
        <v>1.0704495047758627E-5</v>
      </c>
      <c r="F172" s="11">
        <f t="shared" si="147"/>
        <v>2.1088573039145095E-5</v>
      </c>
      <c r="G172" s="11">
        <f t="shared" si="148"/>
        <v>4.3051571693777623E-5</v>
      </c>
      <c r="H172" s="4">
        <f t="shared" si="149"/>
        <v>161902.713056968</v>
      </c>
      <c r="I172" s="4">
        <f t="shared" si="150"/>
        <v>65089.777956056241</v>
      </c>
      <c r="J172" s="4">
        <f t="shared" si="151"/>
        <v>24873.25374599261</v>
      </c>
      <c r="K172" s="4">
        <f t="shared" si="152"/>
        <v>138952.15292489016</v>
      </c>
      <c r="L172" s="4">
        <f t="shared" si="153"/>
        <v>21967.650858765584</v>
      </c>
      <c r="M172" s="4">
        <f t="shared" si="154"/>
        <v>5696.532175121486</v>
      </c>
      <c r="N172" s="11">
        <f t="shared" si="155"/>
        <v>-6.2476261991495363E-4</v>
      </c>
      <c r="O172" s="11">
        <f t="shared" si="156"/>
        <v>3.6590412900683322E-3</v>
      </c>
      <c r="P172" s="11">
        <f t="shared" si="157"/>
        <v>4.2653577670339615E-3</v>
      </c>
      <c r="Q172" s="4">
        <f t="shared" si="158"/>
        <v>6512.285567074473</v>
      </c>
      <c r="R172" s="4">
        <f t="shared" si="159"/>
        <v>9414.7260720048034</v>
      </c>
      <c r="S172" s="4">
        <f t="shared" si="160"/>
        <v>5250.4761605118993</v>
      </c>
      <c r="T172" s="4">
        <f t="shared" si="161"/>
        <v>40.223449280822265</v>
      </c>
      <c r="U172" s="4">
        <f t="shared" si="162"/>
        <v>144.6421599158154</v>
      </c>
      <c r="V172" s="4">
        <f t="shared" si="163"/>
        <v>211.08923722365097</v>
      </c>
      <c r="W172" s="11">
        <f t="shared" si="164"/>
        <v>-1.0734613539272964E-2</v>
      </c>
      <c r="X172" s="11">
        <f t="shared" si="165"/>
        <v>-1.217998157191269E-2</v>
      </c>
      <c r="Y172" s="11">
        <f t="shared" si="166"/>
        <v>-9.7425357312937999E-3</v>
      </c>
      <c r="Z172" s="4">
        <f t="shared" si="179"/>
        <v>9522.3547051089135</v>
      </c>
      <c r="AA172" s="4">
        <f t="shared" si="180"/>
        <v>28260.898667074351</v>
      </c>
      <c r="AB172" s="4">
        <f t="shared" si="181"/>
        <v>38388.120788732391</v>
      </c>
      <c r="AC172" s="12">
        <f t="shared" si="167"/>
        <v>1.4456293779518579</v>
      </c>
      <c r="AD172" s="12">
        <f t="shared" si="168"/>
        <v>2.976127015807351</v>
      </c>
      <c r="AE172" s="12">
        <f t="shared" si="169"/>
        <v>7.271323469888868</v>
      </c>
      <c r="AF172" s="11">
        <f t="shared" si="170"/>
        <v>-4.0504037456468023E-3</v>
      </c>
      <c r="AG172" s="11">
        <f t="shared" si="171"/>
        <v>2.9673830763510267E-4</v>
      </c>
      <c r="AH172" s="11">
        <f t="shared" si="172"/>
        <v>9.7937136394747881E-3</v>
      </c>
      <c r="AI172" s="1">
        <f t="shared" si="136"/>
        <v>320794.27581497579</v>
      </c>
      <c r="AJ172" s="1">
        <f t="shared" si="137"/>
        <v>123864.84935354622</v>
      </c>
      <c r="AK172" s="1">
        <f t="shared" si="138"/>
        <v>47158.665712052411</v>
      </c>
      <c r="AL172" s="10">
        <f t="shared" si="173"/>
        <v>61.618330213846818</v>
      </c>
      <c r="AM172" s="10">
        <f t="shared" si="174"/>
        <v>13.60686007123916</v>
      </c>
      <c r="AN172" s="10">
        <f t="shared" si="175"/>
        <v>4.4644466665024787</v>
      </c>
      <c r="AO172" s="7">
        <f t="shared" si="176"/>
        <v>6.4268008573045215E-3</v>
      </c>
      <c r="AP172" s="7">
        <f t="shared" si="177"/>
        <v>8.0960740337581612E-3</v>
      </c>
      <c r="AQ172" s="7">
        <f t="shared" si="178"/>
        <v>7.3441606649789701E-3</v>
      </c>
      <c r="AR172" s="1">
        <f t="shared" si="184"/>
        <v>161902.713056968</v>
      </c>
      <c r="AS172" s="1">
        <f t="shared" si="182"/>
        <v>65089.777956056241</v>
      </c>
      <c r="AT172" s="1">
        <f t="shared" si="183"/>
        <v>24873.25374599261</v>
      </c>
      <c r="AU172" s="1">
        <f t="shared" si="139"/>
        <v>32380.542611393601</v>
      </c>
      <c r="AV172" s="1">
        <f t="shared" si="140"/>
        <v>13017.955591211248</v>
      </c>
      <c r="AW172" s="1">
        <f t="shared" si="141"/>
        <v>4974.6507491985221</v>
      </c>
      <c r="AX172">
        <v>0</v>
      </c>
      <c r="AY172">
        <v>0</v>
      </c>
      <c r="AZ172">
        <v>0</v>
      </c>
      <c r="BA172">
        <f t="shared" si="185"/>
        <v>0</v>
      </c>
      <c r="BB172">
        <f t="shared" si="191"/>
        <v>0</v>
      </c>
      <c r="BC172">
        <f t="shared" si="186"/>
        <v>0</v>
      </c>
      <c r="BD172">
        <f t="shared" si="187"/>
        <v>0</v>
      </c>
      <c r="BE172">
        <f t="shared" si="188"/>
        <v>0</v>
      </c>
      <c r="BF172">
        <f t="shared" si="189"/>
        <v>0</v>
      </c>
      <c r="BG172">
        <f t="shared" si="190"/>
        <v>0</v>
      </c>
      <c r="BH172">
        <f t="shared" si="192"/>
        <v>0</v>
      </c>
      <c r="BI172">
        <f t="shared" si="193"/>
        <v>0</v>
      </c>
      <c r="BJ172">
        <f t="shared" si="194"/>
        <v>0</v>
      </c>
      <c r="BK172" s="7">
        <f t="shared" si="195"/>
        <v>3.0946263737570784E-2</v>
      </c>
      <c r="BL172" s="13"/>
      <c r="BM172" s="13"/>
      <c r="BN172" s="8">
        <f>BN$3*temperature!$I282+BN$4*temperature!$I282^2+BN$5*temperature!$I282^6</f>
        <v>-27.219914657692836</v>
      </c>
      <c r="BO172" s="8">
        <f>BO$3*temperature!$I282+BO$4*temperature!$I282^2+BO$5*temperature!$I282^6</f>
        <v>-23.897656042908462</v>
      </c>
      <c r="BP172" s="8">
        <f>BP$3*temperature!$I282+BP$4*temperature!$I282^2+BP$5*temperature!$I282^6</f>
        <v>-21.053164217371531</v>
      </c>
      <c r="BQ172" s="8">
        <f>BQ$3*temperature!$M282+BQ$4*temperature!$M282^2+BQ$5*temperature!$M282^6</f>
        <v>0</v>
      </c>
      <c r="BR172" s="8">
        <f>BR$3*temperature!$M282+BR$4*temperature!$M282^2+BR$5*temperature!$M282^6</f>
        <v>0</v>
      </c>
      <c r="BS172" s="8">
        <f>BS$3*temperature!$M282+BS$4*temperature!$M282^2+BS$5*temperature!$M282^6</f>
        <v>0</v>
      </c>
      <c r="BT172" s="14"/>
      <c r="BU172" s="14"/>
      <c r="BV172" s="14"/>
      <c r="BW172" s="14"/>
      <c r="BX172" s="14"/>
      <c r="BY172" s="14"/>
    </row>
    <row r="173" spans="1:77" x14ac:dyDescent="0.3">
      <c r="A173">
        <f t="shared" si="142"/>
        <v>2127</v>
      </c>
      <c r="B173" s="4">
        <f t="shared" si="143"/>
        <v>1165.1806473047968</v>
      </c>
      <c r="C173" s="4">
        <f t="shared" si="144"/>
        <v>2963.042447849773</v>
      </c>
      <c r="D173" s="4">
        <f t="shared" si="145"/>
        <v>4366.5637746521979</v>
      </c>
      <c r="E173" s="11">
        <f t="shared" si="146"/>
        <v>1.0169270295370694E-5</v>
      </c>
      <c r="F173" s="11">
        <f t="shared" si="147"/>
        <v>2.0034144387187839E-5</v>
      </c>
      <c r="G173" s="11">
        <f t="shared" si="148"/>
        <v>4.089899310908874E-5</v>
      </c>
      <c r="H173" s="4">
        <f t="shared" si="149"/>
        <v>161777.59309905392</v>
      </c>
      <c r="I173" s="4">
        <f t="shared" si="150"/>
        <v>65319.762483725128</v>
      </c>
      <c r="J173" s="4">
        <f t="shared" si="151"/>
        <v>24977.447874383841</v>
      </c>
      <c r="K173" s="4">
        <f t="shared" si="152"/>
        <v>138843.35744269783</v>
      </c>
      <c r="L173" s="4">
        <f t="shared" si="153"/>
        <v>22044.828460397697</v>
      </c>
      <c r="M173" s="4">
        <f t="shared" si="154"/>
        <v>5720.1610152535386</v>
      </c>
      <c r="N173" s="11">
        <f t="shared" si="155"/>
        <v>-7.8297082774347881E-4</v>
      </c>
      <c r="O173" s="11">
        <f t="shared" si="156"/>
        <v>3.513238722169465E-3</v>
      </c>
      <c r="P173" s="11">
        <f t="shared" si="157"/>
        <v>4.147934112484597E-3</v>
      </c>
      <c r="Q173" s="4">
        <f t="shared" si="158"/>
        <v>6437.3999666670843</v>
      </c>
      <c r="R173" s="4">
        <f t="shared" si="159"/>
        <v>9332.9151680969044</v>
      </c>
      <c r="S173" s="4">
        <f t="shared" si="160"/>
        <v>5221.1031881420713</v>
      </c>
      <c r="T173" s="4">
        <f t="shared" si="161"/>
        <v>39.791666097576091</v>
      </c>
      <c r="U173" s="4">
        <f t="shared" si="162"/>
        <v>142.88042107351913</v>
      </c>
      <c r="V173" s="4">
        <f t="shared" si="163"/>
        <v>209.03269278750798</v>
      </c>
      <c r="W173" s="11">
        <f t="shared" si="164"/>
        <v>-1.0734613539272964E-2</v>
      </c>
      <c r="X173" s="11">
        <f t="shared" si="165"/>
        <v>-1.217998157191269E-2</v>
      </c>
      <c r="Y173" s="11">
        <f t="shared" si="166"/>
        <v>-9.7425357312937999E-3</v>
      </c>
      <c r="Z173" s="4">
        <f t="shared" si="179"/>
        <v>9376.2194094711958</v>
      </c>
      <c r="AA173" s="4">
        <f t="shared" si="180"/>
        <v>28027.735044771845</v>
      </c>
      <c r="AB173" s="4">
        <f t="shared" si="181"/>
        <v>38551.814057145864</v>
      </c>
      <c r="AC173" s="12">
        <f t="shared" si="167"/>
        <v>1.4397739953045845</v>
      </c>
      <c r="AD173" s="12">
        <f t="shared" si="168"/>
        <v>2.9770101467013288</v>
      </c>
      <c r="AE173" s="12">
        <f t="shared" si="169"/>
        <v>7.3425367297329514</v>
      </c>
      <c r="AF173" s="11">
        <f t="shared" si="170"/>
        <v>-4.0504037456468023E-3</v>
      </c>
      <c r="AG173" s="11">
        <f t="shared" si="171"/>
        <v>2.9673830763510267E-4</v>
      </c>
      <c r="AH173" s="11">
        <f t="shared" si="172"/>
        <v>9.7937136394747881E-3</v>
      </c>
      <c r="AI173" s="1">
        <f t="shared" si="136"/>
        <v>321095.39084487181</v>
      </c>
      <c r="AJ173" s="1">
        <f t="shared" si="137"/>
        <v>124496.32000940284</v>
      </c>
      <c r="AK173" s="1">
        <f t="shared" si="138"/>
        <v>47417.449890045697</v>
      </c>
      <c r="AL173" s="10">
        <f t="shared" si="173"/>
        <v>62.010378863916408</v>
      </c>
      <c r="AM173" s="10">
        <f t="shared" si="174"/>
        <v>13.715920596277861</v>
      </c>
      <c r="AN173" s="10">
        <f t="shared" si="175"/>
        <v>4.4969064039655127</v>
      </c>
      <c r="AO173" s="7">
        <f t="shared" si="176"/>
        <v>6.3625328487314763E-3</v>
      </c>
      <c r="AP173" s="7">
        <f t="shared" si="177"/>
        <v>8.0151132934205803E-3</v>
      </c>
      <c r="AQ173" s="7">
        <f t="shared" si="178"/>
        <v>7.2707190583291802E-3</v>
      </c>
      <c r="AR173" s="1">
        <f t="shared" si="184"/>
        <v>161777.59309905392</v>
      </c>
      <c r="AS173" s="1">
        <f t="shared" si="182"/>
        <v>65319.762483725128</v>
      </c>
      <c r="AT173" s="1">
        <f t="shared" si="183"/>
        <v>24977.447874383841</v>
      </c>
      <c r="AU173" s="1">
        <f t="shared" si="139"/>
        <v>32355.518619810784</v>
      </c>
      <c r="AV173" s="1">
        <f t="shared" si="140"/>
        <v>13063.952496745027</v>
      </c>
      <c r="AW173" s="1">
        <f t="shared" si="141"/>
        <v>4995.4895748767685</v>
      </c>
      <c r="AX173">
        <v>0</v>
      </c>
      <c r="AY173">
        <v>0</v>
      </c>
      <c r="AZ173">
        <v>0</v>
      </c>
      <c r="BA173">
        <f t="shared" si="185"/>
        <v>0</v>
      </c>
      <c r="BB173">
        <f t="shared" si="191"/>
        <v>0</v>
      </c>
      <c r="BC173">
        <f t="shared" si="186"/>
        <v>0</v>
      </c>
      <c r="BD173">
        <f t="shared" si="187"/>
        <v>0</v>
      </c>
      <c r="BE173">
        <f t="shared" si="188"/>
        <v>0</v>
      </c>
      <c r="BF173">
        <f t="shared" si="189"/>
        <v>0</v>
      </c>
      <c r="BG173">
        <f t="shared" si="190"/>
        <v>0</v>
      </c>
      <c r="BH173">
        <f t="shared" si="192"/>
        <v>0</v>
      </c>
      <c r="BI173">
        <f t="shared" si="193"/>
        <v>0</v>
      </c>
      <c r="BJ173">
        <f t="shared" si="194"/>
        <v>0</v>
      </c>
      <c r="BK173" s="7">
        <f t="shared" si="195"/>
        <v>3.080061065962611E-2</v>
      </c>
      <c r="BL173" s="13"/>
      <c r="BM173" s="13"/>
      <c r="BN173" s="8">
        <f>BN$3*temperature!$I283+BN$4*temperature!$I283^2+BN$5*temperature!$I283^6</f>
        <v>-27.754341737186909</v>
      </c>
      <c r="BO173" s="8">
        <f>BO$3*temperature!$I283+BO$4*temperature!$I283^2+BO$5*temperature!$I283^6</f>
        <v>-24.316612850866775</v>
      </c>
      <c r="BP173" s="8">
        <f>BP$3*temperature!$I283+BP$4*temperature!$I283^2+BP$5*temperature!$I283^6</f>
        <v>-21.384639143258596</v>
      </c>
      <c r="BQ173" s="8">
        <f>BQ$3*temperature!$M283+BQ$4*temperature!$M283^2+BQ$5*temperature!$M283^6</f>
        <v>0</v>
      </c>
      <c r="BR173" s="8">
        <f>BR$3*temperature!$M283+BR$4*temperature!$M283^2+BR$5*temperature!$M283^6</f>
        <v>0</v>
      </c>
      <c r="BS173" s="8">
        <f>BS$3*temperature!$M283+BS$4*temperature!$M283^2+BS$5*temperature!$M283^6</f>
        <v>0</v>
      </c>
      <c r="BT173" s="14"/>
      <c r="BU173" s="14"/>
      <c r="BV173" s="14"/>
      <c r="BW173" s="14"/>
      <c r="BX173" s="14"/>
      <c r="BY173" s="14"/>
    </row>
    <row r="174" spans="1:77" x14ac:dyDescent="0.3">
      <c r="A174">
        <f t="shared" si="142"/>
        <v>2128</v>
      </c>
      <c r="B174" s="4">
        <f t="shared" si="143"/>
        <v>1165.1919038898948</v>
      </c>
      <c r="C174" s="4">
        <f t="shared" si="144"/>
        <v>2963.0988417689873</v>
      </c>
      <c r="D174" s="4">
        <f t="shared" si="145"/>
        <v>4366.733433310842</v>
      </c>
      <c r="E174" s="11">
        <f t="shared" si="146"/>
        <v>9.6608067806021595E-6</v>
      </c>
      <c r="F174" s="11">
        <f t="shared" si="147"/>
        <v>1.9032437167828447E-5</v>
      </c>
      <c r="G174" s="11">
        <f t="shared" si="148"/>
        <v>3.8854043453634304E-5</v>
      </c>
      <c r="H174" s="4">
        <f t="shared" si="149"/>
        <v>161627.19406375894</v>
      </c>
      <c r="I174" s="4">
        <f t="shared" si="150"/>
        <v>65541.110085223627</v>
      </c>
      <c r="J174" s="4">
        <f t="shared" si="151"/>
        <v>25079.141881195363</v>
      </c>
      <c r="K174" s="4">
        <f t="shared" si="152"/>
        <v>138712.93949449889</v>
      </c>
      <c r="L174" s="4">
        <f t="shared" si="153"/>
        <v>22119.110291337838</v>
      </c>
      <c r="M174" s="4">
        <f t="shared" si="154"/>
        <v>5743.22712027339</v>
      </c>
      <c r="N174" s="11">
        <f t="shared" si="155"/>
        <v>-9.3931716000716925E-4</v>
      </c>
      <c r="O174" s="11">
        <f t="shared" si="156"/>
        <v>3.3695808100109303E-3</v>
      </c>
      <c r="P174" s="11">
        <f t="shared" si="157"/>
        <v>4.0324223318788377E-3</v>
      </c>
      <c r="Q174" s="4">
        <f t="shared" si="158"/>
        <v>6362.3765803041651</v>
      </c>
      <c r="R174" s="4">
        <f t="shared" si="159"/>
        <v>9250.4814648407901</v>
      </c>
      <c r="S174" s="4">
        <f t="shared" si="160"/>
        <v>5191.2866751519059</v>
      </c>
      <c r="T174" s="4">
        <f t="shared" si="161"/>
        <v>39.364517939934821</v>
      </c>
      <c r="U174" s="4">
        <f t="shared" si="162"/>
        <v>141.14014017785655</v>
      </c>
      <c r="V174" s="4">
        <f t="shared" si="163"/>
        <v>206.99618430901714</v>
      </c>
      <c r="W174" s="11">
        <f t="shared" si="164"/>
        <v>-1.0734613539272964E-2</v>
      </c>
      <c r="X174" s="11">
        <f t="shared" si="165"/>
        <v>-1.217998157191269E-2</v>
      </c>
      <c r="Y174" s="11">
        <f t="shared" si="166"/>
        <v>-9.7425357312937999E-3</v>
      </c>
      <c r="Z174" s="4">
        <f t="shared" si="179"/>
        <v>9230.8603029742862</v>
      </c>
      <c r="AA174" s="4">
        <f t="shared" si="180"/>
        <v>27792.427785215281</v>
      </c>
      <c r="AB174" s="4">
        <f t="shared" si="181"/>
        <v>38711.595124750522</v>
      </c>
      <c r="AC174" s="12">
        <f t="shared" si="167"/>
        <v>1.433942329321118</v>
      </c>
      <c r="AD174" s="12">
        <f t="shared" si="168"/>
        <v>2.9778935396540733</v>
      </c>
      <c r="AE174" s="12">
        <f t="shared" si="169"/>
        <v>7.4144474318512819</v>
      </c>
      <c r="AF174" s="11">
        <f t="shared" si="170"/>
        <v>-4.0504037456468023E-3</v>
      </c>
      <c r="AG174" s="11">
        <f t="shared" si="171"/>
        <v>2.9673830763510267E-4</v>
      </c>
      <c r="AH174" s="11">
        <f t="shared" si="172"/>
        <v>9.7937136394747881E-3</v>
      </c>
      <c r="AI174" s="1">
        <f t="shared" si="136"/>
        <v>321341.37038019544</v>
      </c>
      <c r="AJ174" s="1">
        <f t="shared" si="137"/>
        <v>125110.64050520759</v>
      </c>
      <c r="AK174" s="1">
        <f t="shared" si="138"/>
        <v>47671.194475917895</v>
      </c>
      <c r="AL174" s="10">
        <f t="shared" si="173"/>
        <v>62.400976505675523</v>
      </c>
      <c r="AM174" s="10">
        <f t="shared" si="174"/>
        <v>13.82475590720556</v>
      </c>
      <c r="AN174" s="10">
        <f t="shared" si="175"/>
        <v>4.5292751896293995</v>
      </c>
      <c r="AO174" s="7">
        <f t="shared" si="176"/>
        <v>6.2989075202441614E-3</v>
      </c>
      <c r="AP174" s="7">
        <f t="shared" si="177"/>
        <v>7.9349621604863745E-3</v>
      </c>
      <c r="AQ174" s="7">
        <f t="shared" si="178"/>
        <v>7.198011867745888E-3</v>
      </c>
      <c r="AR174" s="1">
        <f t="shared" si="184"/>
        <v>161627.19406375894</v>
      </c>
      <c r="AS174" s="1">
        <f t="shared" si="182"/>
        <v>65541.110085223627</v>
      </c>
      <c r="AT174" s="1">
        <f t="shared" si="183"/>
        <v>25079.141881195363</v>
      </c>
      <c r="AU174" s="1">
        <f t="shared" si="139"/>
        <v>32325.438812751789</v>
      </c>
      <c r="AV174" s="1">
        <f t="shared" si="140"/>
        <v>13108.222017044725</v>
      </c>
      <c r="AW174" s="1">
        <f t="shared" si="141"/>
        <v>5015.8283762390729</v>
      </c>
      <c r="AX174">
        <v>0</v>
      </c>
      <c r="AY174">
        <v>0</v>
      </c>
      <c r="AZ174">
        <v>0</v>
      </c>
      <c r="BA174">
        <f t="shared" si="185"/>
        <v>0</v>
      </c>
      <c r="BB174">
        <f t="shared" si="191"/>
        <v>0</v>
      </c>
      <c r="BC174">
        <f t="shared" si="186"/>
        <v>0</v>
      </c>
      <c r="BD174">
        <f t="shared" si="187"/>
        <v>0</v>
      </c>
      <c r="BE174">
        <f t="shared" si="188"/>
        <v>0</v>
      </c>
      <c r="BF174">
        <f t="shared" si="189"/>
        <v>0</v>
      </c>
      <c r="BG174">
        <f t="shared" si="190"/>
        <v>0</v>
      </c>
      <c r="BH174">
        <f t="shared" si="192"/>
        <v>0</v>
      </c>
      <c r="BI174">
        <f t="shared" si="193"/>
        <v>0</v>
      </c>
      <c r="BJ174">
        <f t="shared" si="194"/>
        <v>0</v>
      </c>
      <c r="BK174" s="7">
        <f t="shared" si="195"/>
        <v>3.0656932064080128E-2</v>
      </c>
      <c r="BL174" s="13"/>
      <c r="BM174" s="13"/>
      <c r="BN174" s="8">
        <f>BN$3*temperature!$I284+BN$4*temperature!$I284^2+BN$5*temperature!$I284^6</f>
        <v>-28.289005676516204</v>
      </c>
      <c r="BO174" s="8">
        <f>BO$3*temperature!$I284+BO$4*temperature!$I284^2+BO$5*temperature!$I284^6</f>
        <v>-24.735551072250292</v>
      </c>
      <c r="BP174" s="8">
        <f>BP$3*temperature!$I284+BP$4*temperature!$I284^2+BP$5*temperature!$I284^6</f>
        <v>-21.71592809563008</v>
      </c>
      <c r="BQ174" s="8">
        <f>BQ$3*temperature!$M284+BQ$4*temperature!$M284^2+BQ$5*temperature!$M284^6</f>
        <v>0</v>
      </c>
      <c r="BR174" s="8">
        <f>BR$3*temperature!$M284+BR$4*temperature!$M284^2+BR$5*temperature!$M284^6</f>
        <v>0</v>
      </c>
      <c r="BS174" s="8">
        <f>BS$3*temperature!$M284+BS$4*temperature!$M284^2+BS$5*temperature!$M284^6</f>
        <v>0</v>
      </c>
      <c r="BT174" s="14"/>
      <c r="BU174" s="14"/>
      <c r="BV174" s="14"/>
      <c r="BW174" s="14"/>
      <c r="BX174" s="14"/>
      <c r="BY174" s="14"/>
    </row>
    <row r="175" spans="1:77" x14ac:dyDescent="0.3">
      <c r="A175">
        <f t="shared" si="142"/>
        <v>2129</v>
      </c>
      <c r="B175" s="4">
        <f t="shared" si="143"/>
        <v>1165.2025977490482</v>
      </c>
      <c r="C175" s="4">
        <f t="shared" si="144"/>
        <v>2963.1524170118887</v>
      </c>
      <c r="D175" s="4">
        <f t="shared" si="145"/>
        <v>4366.8946152988819</v>
      </c>
      <c r="E175" s="11">
        <f t="shared" si="146"/>
        <v>9.1777664415720506E-6</v>
      </c>
      <c r="F175" s="11">
        <f t="shared" si="147"/>
        <v>1.8080815309437025E-5</v>
      </c>
      <c r="G175" s="11">
        <f t="shared" si="148"/>
        <v>3.6911341280952588E-5</v>
      </c>
      <c r="H175" s="4">
        <f t="shared" si="149"/>
        <v>161451.88629751827</v>
      </c>
      <c r="I175" s="4">
        <f t="shared" si="150"/>
        <v>65753.869264108769</v>
      </c>
      <c r="J175" s="4">
        <f t="shared" si="151"/>
        <v>25178.351545646754</v>
      </c>
      <c r="K175" s="4">
        <f t="shared" si="152"/>
        <v>138561.21382617313</v>
      </c>
      <c r="L175" s="4">
        <f t="shared" si="153"/>
        <v>22190.511998844962</v>
      </c>
      <c r="M175" s="4">
        <f t="shared" si="154"/>
        <v>5765.7337224116827</v>
      </c>
      <c r="N175" s="11">
        <f t="shared" si="155"/>
        <v>-1.0938104900571899E-3</v>
      </c>
      <c r="O175" s="11">
        <f t="shared" si="156"/>
        <v>3.2280551327186213E-3</v>
      </c>
      <c r="P175" s="11">
        <f t="shared" si="157"/>
        <v>3.918807608852104E-3</v>
      </c>
      <c r="Q175" s="4">
        <f t="shared" si="158"/>
        <v>6287.2520993699482</v>
      </c>
      <c r="R175" s="4">
        <f t="shared" si="159"/>
        <v>9167.473880434216</v>
      </c>
      <c r="S175" s="4">
        <f t="shared" si="160"/>
        <v>5161.0463282878691</v>
      </c>
      <c r="T175" s="4">
        <f t="shared" si="161"/>
        <v>38.941955052689842</v>
      </c>
      <c r="U175" s="4">
        <f t="shared" si="162"/>
        <v>139.42105587143308</v>
      </c>
      <c r="V175" s="4">
        <f t="shared" si="163"/>
        <v>204.97951658714507</v>
      </c>
      <c r="W175" s="11">
        <f t="shared" si="164"/>
        <v>-1.0734613539272964E-2</v>
      </c>
      <c r="X175" s="11">
        <f t="shared" si="165"/>
        <v>-1.217998157191269E-2</v>
      </c>
      <c r="Y175" s="11">
        <f t="shared" si="166"/>
        <v>-9.7425357312937999E-3</v>
      </c>
      <c r="Z175" s="4">
        <f t="shared" si="179"/>
        <v>9086.3281216654614</v>
      </c>
      <c r="AA175" s="4">
        <f t="shared" si="180"/>
        <v>27555.123227863784</v>
      </c>
      <c r="AB175" s="4">
        <f t="shared" si="181"/>
        <v>38867.487308419273</v>
      </c>
      <c r="AC175" s="12">
        <f t="shared" si="167"/>
        <v>1.4281342839393942</v>
      </c>
      <c r="AD175" s="12">
        <f t="shared" si="168"/>
        <v>2.9787771947433477</v>
      </c>
      <c r="AE175" s="12">
        <f t="shared" si="169"/>
        <v>7.4870624067937728</v>
      </c>
      <c r="AF175" s="11">
        <f t="shared" si="170"/>
        <v>-4.0504037456468023E-3</v>
      </c>
      <c r="AG175" s="11">
        <f t="shared" si="171"/>
        <v>2.9673830763510267E-4</v>
      </c>
      <c r="AH175" s="11">
        <f t="shared" si="172"/>
        <v>9.7937136394747881E-3</v>
      </c>
      <c r="AI175" s="1">
        <f t="shared" si="136"/>
        <v>321532.67215492768</v>
      </c>
      <c r="AJ175" s="1">
        <f t="shared" si="137"/>
        <v>125707.79847173156</v>
      </c>
      <c r="AK175" s="1">
        <f t="shared" si="138"/>
        <v>47919.903404565179</v>
      </c>
      <c r="AL175" s="10">
        <f t="shared" si="173"/>
        <v>62.790103906055883</v>
      </c>
      <c r="AM175" s="10">
        <f t="shared" si="174"/>
        <v>13.933357833057181</v>
      </c>
      <c r="AN175" s="10">
        <f t="shared" si="175"/>
        <v>4.5615509484309662</v>
      </c>
      <c r="AO175" s="7">
        <f t="shared" si="176"/>
        <v>6.2359184450417196E-3</v>
      </c>
      <c r="AP175" s="7">
        <f t="shared" si="177"/>
        <v>7.8556125388815103E-3</v>
      </c>
      <c r="AQ175" s="7">
        <f t="shared" si="178"/>
        <v>7.1260317490684294E-3</v>
      </c>
      <c r="AR175" s="1">
        <f t="shared" si="184"/>
        <v>161451.88629751827</v>
      </c>
      <c r="AS175" s="1">
        <f t="shared" si="182"/>
        <v>65753.869264108769</v>
      </c>
      <c r="AT175" s="1">
        <f t="shared" si="183"/>
        <v>25178.351545646754</v>
      </c>
      <c r="AU175" s="1">
        <f t="shared" si="139"/>
        <v>32290.377259503657</v>
      </c>
      <c r="AV175" s="1">
        <f t="shared" si="140"/>
        <v>13150.773852821754</v>
      </c>
      <c r="AW175" s="1">
        <f t="shared" si="141"/>
        <v>5035.6703091293512</v>
      </c>
      <c r="AX175">
        <v>0</v>
      </c>
      <c r="AY175">
        <v>0</v>
      </c>
      <c r="AZ175">
        <v>0</v>
      </c>
      <c r="BA175">
        <f t="shared" si="185"/>
        <v>0</v>
      </c>
      <c r="BB175">
        <f t="shared" si="191"/>
        <v>0</v>
      </c>
      <c r="BC175">
        <f t="shared" si="186"/>
        <v>0</v>
      </c>
      <c r="BD175">
        <f t="shared" si="187"/>
        <v>0</v>
      </c>
      <c r="BE175">
        <f t="shared" si="188"/>
        <v>0</v>
      </c>
      <c r="BF175">
        <f t="shared" si="189"/>
        <v>0</v>
      </c>
      <c r="BG175">
        <f t="shared" si="190"/>
        <v>0</v>
      </c>
      <c r="BH175">
        <f t="shared" si="192"/>
        <v>0</v>
      </c>
      <c r="BI175">
        <f t="shared" si="193"/>
        <v>0</v>
      </c>
      <c r="BJ175">
        <f t="shared" si="194"/>
        <v>0</v>
      </c>
      <c r="BK175" s="7">
        <f t="shared" si="195"/>
        <v>3.0515221011170962E-2</v>
      </c>
      <c r="BL175" s="13"/>
      <c r="BM175" s="13"/>
      <c r="BN175" s="8">
        <f>BN$3*temperature!$I285+BN$4*temperature!$I285^2+BN$5*temperature!$I285^6</f>
        <v>-28.82378300491126</v>
      </c>
      <c r="BO175" s="8">
        <f>BO$3*temperature!$I285+BO$4*temperature!$I285^2+BO$5*temperature!$I285^6</f>
        <v>-25.154378856079077</v>
      </c>
      <c r="BP175" s="8">
        <f>BP$3*temperature!$I285+BP$4*temperature!$I285^2+BP$5*temperature!$I285^6</f>
        <v>-22.04696254658036</v>
      </c>
      <c r="BQ175" s="8">
        <f>BQ$3*temperature!$M285+BQ$4*temperature!$M285^2+BQ$5*temperature!$M285^6</f>
        <v>0</v>
      </c>
      <c r="BR175" s="8">
        <f>BR$3*temperature!$M285+BR$4*temperature!$M285^2+BR$5*temperature!$M285^6</f>
        <v>0</v>
      </c>
      <c r="BS175" s="8">
        <f>BS$3*temperature!$M285+BS$4*temperature!$M285^2+BS$5*temperature!$M285^6</f>
        <v>0</v>
      </c>
      <c r="BT175" s="14"/>
      <c r="BU175" s="14"/>
      <c r="BV175" s="14"/>
      <c r="BW175" s="14"/>
      <c r="BX175" s="14"/>
      <c r="BY175" s="14"/>
    </row>
    <row r="176" spans="1:77" x14ac:dyDescent="0.3">
      <c r="A176">
        <f t="shared" si="142"/>
        <v>2130</v>
      </c>
      <c r="B176" s="4">
        <f t="shared" si="143"/>
        <v>1165.2127570084824</v>
      </c>
      <c r="C176" s="4">
        <f t="shared" si="144"/>
        <v>2963.2033144128955</v>
      </c>
      <c r="D176" s="4">
        <f t="shared" si="145"/>
        <v>4367.047743839491</v>
      </c>
      <c r="E176" s="11">
        <f t="shared" si="146"/>
        <v>8.7188781194934471E-6</v>
      </c>
      <c r="F176" s="11">
        <f t="shared" si="147"/>
        <v>1.7176774543965172E-5</v>
      </c>
      <c r="G176" s="11">
        <f t="shared" si="148"/>
        <v>3.5065774216904959E-5</v>
      </c>
      <c r="H176" s="4">
        <f t="shared" si="149"/>
        <v>161252.04885440759</v>
      </c>
      <c r="I176" s="4">
        <f t="shared" si="150"/>
        <v>65958.092798790356</v>
      </c>
      <c r="J176" s="4">
        <f t="shared" si="151"/>
        <v>25275.093671255745</v>
      </c>
      <c r="K176" s="4">
        <f t="shared" si="152"/>
        <v>138388.50277300362</v>
      </c>
      <c r="L176" s="4">
        <f t="shared" si="153"/>
        <v>22259.050696242473</v>
      </c>
      <c r="M176" s="4">
        <f t="shared" si="154"/>
        <v>5787.6843015766945</v>
      </c>
      <c r="N176" s="11">
        <f t="shared" si="155"/>
        <v>-1.2464603073280012E-3</v>
      </c>
      <c r="O176" s="11">
        <f t="shared" si="156"/>
        <v>3.0886487612848956E-3</v>
      </c>
      <c r="P176" s="11">
        <f t="shared" si="157"/>
        <v>3.8070747318226239E-3</v>
      </c>
      <c r="Q176" s="4">
        <f t="shared" si="158"/>
        <v>6212.0623545462167</v>
      </c>
      <c r="R176" s="4">
        <f t="shared" si="159"/>
        <v>9083.9404769923221</v>
      </c>
      <c r="S176" s="4">
        <f t="shared" si="160"/>
        <v>5130.4016081793297</v>
      </c>
      <c r="T176" s="4">
        <f t="shared" si="161"/>
        <v>38.523928214735477</v>
      </c>
      <c r="U176" s="4">
        <f t="shared" si="162"/>
        <v>137.72290998018241</v>
      </c>
      <c r="V176" s="4">
        <f t="shared" si="163"/>
        <v>202.98249632261147</v>
      </c>
      <c r="W176" s="11">
        <f t="shared" si="164"/>
        <v>-1.0734613539272964E-2</v>
      </c>
      <c r="X176" s="11">
        <f t="shared" si="165"/>
        <v>-1.217998157191269E-2</v>
      </c>
      <c r="Y176" s="11">
        <f t="shared" si="166"/>
        <v>-9.7425357312937999E-3</v>
      </c>
      <c r="Z176" s="4">
        <f t="shared" si="179"/>
        <v>8942.6715365184664</v>
      </c>
      <c r="AA176" s="4">
        <f t="shared" si="180"/>
        <v>27315.965417235875</v>
      </c>
      <c r="AB176" s="4">
        <f t="shared" si="181"/>
        <v>39019.515576764272</v>
      </c>
      <c r="AC176" s="12">
        <f t="shared" si="167"/>
        <v>1.4223497634864395</v>
      </c>
      <c r="AD176" s="12">
        <f t="shared" si="168"/>
        <v>2.9796611120469381</v>
      </c>
      <c r="AE176" s="12">
        <f t="shared" si="169"/>
        <v>7.5603885520067875</v>
      </c>
      <c r="AF176" s="11">
        <f t="shared" si="170"/>
        <v>-4.0504037456468023E-3</v>
      </c>
      <c r="AG176" s="11">
        <f t="shared" si="171"/>
        <v>2.9673830763510267E-4</v>
      </c>
      <c r="AH176" s="11">
        <f t="shared" si="172"/>
        <v>9.7937136394747881E-3</v>
      </c>
      <c r="AI176" s="1">
        <f t="shared" si="136"/>
        <v>321669.78219893854</v>
      </c>
      <c r="AJ176" s="1">
        <f t="shared" si="137"/>
        <v>126287.79247738016</v>
      </c>
      <c r="AK176" s="1">
        <f t="shared" si="138"/>
        <v>48163.583373238012</v>
      </c>
      <c r="AL176" s="10">
        <f t="shared" si="173"/>
        <v>63.177742333498607</v>
      </c>
      <c r="AM176" s="10">
        <f t="shared" si="174"/>
        <v>14.041718342954248</v>
      </c>
      <c r="AN176" s="10">
        <f t="shared" si="175"/>
        <v>4.5937316477456438</v>
      </c>
      <c r="AO176" s="7">
        <f t="shared" si="176"/>
        <v>6.1735592605913023E-3</v>
      </c>
      <c r="AP176" s="7">
        <f t="shared" si="177"/>
        <v>7.777056413492695E-3</v>
      </c>
      <c r="AQ176" s="7">
        <f t="shared" si="178"/>
        <v>7.0547714315777454E-3</v>
      </c>
      <c r="AR176" s="1">
        <f t="shared" si="184"/>
        <v>161252.04885440759</v>
      </c>
      <c r="AS176" s="1">
        <f t="shared" si="182"/>
        <v>65958.092798790356</v>
      </c>
      <c r="AT176" s="1">
        <f t="shared" si="183"/>
        <v>25275.093671255745</v>
      </c>
      <c r="AU176" s="1">
        <f t="shared" si="139"/>
        <v>32250.409770881521</v>
      </c>
      <c r="AV176" s="1">
        <f t="shared" si="140"/>
        <v>13191.618559758072</v>
      </c>
      <c r="AW176" s="1">
        <f t="shared" si="141"/>
        <v>5055.018734251149</v>
      </c>
      <c r="AX176">
        <v>0</v>
      </c>
      <c r="AY176">
        <v>0</v>
      </c>
      <c r="AZ176">
        <v>0</v>
      </c>
      <c r="BA176">
        <f t="shared" si="185"/>
        <v>0</v>
      </c>
      <c r="BB176">
        <f t="shared" si="191"/>
        <v>0</v>
      </c>
      <c r="BC176">
        <f t="shared" si="186"/>
        <v>0</v>
      </c>
      <c r="BD176">
        <f t="shared" si="187"/>
        <v>0</v>
      </c>
      <c r="BE176">
        <f t="shared" si="188"/>
        <v>0</v>
      </c>
      <c r="BF176">
        <f t="shared" si="189"/>
        <v>0</v>
      </c>
      <c r="BG176">
        <f t="shared" si="190"/>
        <v>0</v>
      </c>
      <c r="BH176">
        <f t="shared" si="192"/>
        <v>0</v>
      </c>
      <c r="BI176">
        <f t="shared" si="193"/>
        <v>0</v>
      </c>
      <c r="BJ176">
        <f t="shared" si="194"/>
        <v>0</v>
      </c>
      <c r="BK176" s="7">
        <f t="shared" si="195"/>
        <v>3.0375469885214529E-2</v>
      </c>
      <c r="BL176" s="13"/>
      <c r="BM176" s="13"/>
      <c r="BN176" s="8">
        <f>BN$3*temperature!$I286+BN$4*temperature!$I286^2+BN$5*temperature!$I286^6</f>
        <v>-29.358552671166155</v>
      </c>
      <c r="BO176" s="8">
        <f>BO$3*temperature!$I286+BO$4*temperature!$I286^2+BO$5*temperature!$I286^6</f>
        <v>-25.573006227132478</v>
      </c>
      <c r="BP176" s="8">
        <f>BP$3*temperature!$I286+BP$4*temperature!$I286^2+BP$5*temperature!$I286^6</f>
        <v>-22.377675434660205</v>
      </c>
      <c r="BQ176" s="8">
        <f>BQ$3*temperature!$M286+BQ$4*temperature!$M286^2+BQ$5*temperature!$M286^6</f>
        <v>0</v>
      </c>
      <c r="BR176" s="8">
        <f>BR$3*temperature!$M286+BR$4*temperature!$M286^2+BR$5*temperature!$M286^6</f>
        <v>0</v>
      </c>
      <c r="BS176" s="8">
        <f>BS$3*temperature!$M286+BS$4*temperature!$M286^2+BS$5*temperature!$M286^6</f>
        <v>0</v>
      </c>
      <c r="BT176" s="14"/>
      <c r="BU176" s="14"/>
      <c r="BV176" s="14"/>
      <c r="BW176" s="14"/>
      <c r="BX176" s="14"/>
      <c r="BY176" s="14"/>
    </row>
    <row r="177" spans="1:77" x14ac:dyDescent="0.3">
      <c r="A177">
        <f t="shared" si="142"/>
        <v>2131</v>
      </c>
      <c r="B177" s="4">
        <f t="shared" si="143"/>
        <v>1165.2224083890935</v>
      </c>
      <c r="C177" s="4">
        <f t="shared" si="144"/>
        <v>2963.251667774392</v>
      </c>
      <c r="D177" s="4">
        <f t="shared" si="145"/>
        <v>4367.1932210541618</v>
      </c>
      <c r="E177" s="11">
        <f t="shared" si="146"/>
        <v>8.2829342135187741E-6</v>
      </c>
      <c r="F177" s="11">
        <f t="shared" si="147"/>
        <v>1.6317935816766913E-5</v>
      </c>
      <c r="G177" s="11">
        <f t="shared" si="148"/>
        <v>3.3312485506059708E-5</v>
      </c>
      <c r="H177" s="4">
        <f t="shared" si="149"/>
        <v>161028.06889701646</v>
      </c>
      <c r="I177" s="4">
        <f t="shared" si="150"/>
        <v>66153.837578475606</v>
      </c>
      <c r="J177" s="4">
        <f t="shared" si="151"/>
        <v>25369.38604163329</v>
      </c>
      <c r="K177" s="4">
        <f t="shared" si="152"/>
        <v>138195.13574205624</v>
      </c>
      <c r="L177" s="4">
        <f t="shared" si="153"/>
        <v>22324.744907057368</v>
      </c>
      <c r="M177" s="4">
        <f t="shared" si="154"/>
        <v>5809.08257489683</v>
      </c>
      <c r="N177" s="11">
        <f t="shared" si="155"/>
        <v>-1.3972767034308164E-3</v>
      </c>
      <c r="O177" s="11">
        <f t="shared" si="156"/>
        <v>2.9513482722776097E-3</v>
      </c>
      <c r="P177" s="11">
        <f t="shared" si="157"/>
        <v>3.6972081069290841E-3</v>
      </c>
      <c r="Q177" s="4">
        <f t="shared" si="158"/>
        <v>6136.8423026436449</v>
      </c>
      <c r="R177" s="4">
        <f t="shared" si="159"/>
        <v>8999.9284355253003</v>
      </c>
      <c r="S177" s="4">
        <f t="shared" si="160"/>
        <v>5099.3717187009815</v>
      </c>
      <c r="T177" s="4">
        <f t="shared" si="161"/>
        <v>38.110388733335597</v>
      </c>
      <c r="U177" s="4">
        <f t="shared" si="162"/>
        <v>136.0454474745936</v>
      </c>
      <c r="V177" s="4">
        <f t="shared" si="163"/>
        <v>201.00493209936121</v>
      </c>
      <c r="W177" s="11">
        <f t="shared" si="164"/>
        <v>-1.0734613539272964E-2</v>
      </c>
      <c r="X177" s="11">
        <f t="shared" si="165"/>
        <v>-1.217998157191269E-2</v>
      </c>
      <c r="Y177" s="11">
        <f t="shared" si="166"/>
        <v>-9.7425357312937999E-3</v>
      </c>
      <c r="Z177" s="4">
        <f t="shared" si="179"/>
        <v>8799.937165412106</v>
      </c>
      <c r="AA177" s="4">
        <f t="shared" si="180"/>
        <v>27075.096018261582</v>
      </c>
      <c r="AB177" s="4">
        <f t="shared" si="181"/>
        <v>39167.706481335073</v>
      </c>
      <c r="AC177" s="12">
        <f t="shared" si="167"/>
        <v>1.4165886726767942</v>
      </c>
      <c r="AD177" s="12">
        <f t="shared" si="168"/>
        <v>2.9805452916426529</v>
      </c>
      <c r="AE177" s="12">
        <f t="shared" si="169"/>
        <v>7.6344328324883053</v>
      </c>
      <c r="AF177" s="11">
        <f t="shared" si="170"/>
        <v>-4.0504037456468023E-3</v>
      </c>
      <c r="AG177" s="11">
        <f t="shared" si="171"/>
        <v>2.9673830763510267E-4</v>
      </c>
      <c r="AH177" s="11">
        <f t="shared" si="172"/>
        <v>9.7937136394747881E-3</v>
      </c>
      <c r="AI177" s="1">
        <f t="shared" si="136"/>
        <v>321753.21374992625</v>
      </c>
      <c r="AJ177" s="1">
        <f t="shared" si="137"/>
        <v>126850.63178940023</v>
      </c>
      <c r="AK177" s="1">
        <f t="shared" si="138"/>
        <v>48402.243770165362</v>
      </c>
      <c r="AL177" s="10">
        <f t="shared" si="173"/>
        <v>63.563873554382361</v>
      </c>
      <c r="AM177" s="10">
        <f t="shared" si="174"/>
        <v>14.149829546292825</v>
      </c>
      <c r="AN177" s="10">
        <f t="shared" si="175"/>
        <v>4.6258152972705657</v>
      </c>
      <c r="AO177" s="7">
        <f t="shared" si="176"/>
        <v>6.111823667985389E-3</v>
      </c>
      <c r="AP177" s="7">
        <f t="shared" si="177"/>
        <v>7.6992858493577683E-3</v>
      </c>
      <c r="AQ177" s="7">
        <f t="shared" si="178"/>
        <v>6.984223717261968E-3</v>
      </c>
      <c r="AR177" s="1">
        <f t="shared" si="184"/>
        <v>161028.06889701646</v>
      </c>
      <c r="AS177" s="1">
        <f t="shared" si="182"/>
        <v>66153.837578475606</v>
      </c>
      <c r="AT177" s="1">
        <f t="shared" si="183"/>
        <v>25369.38604163329</v>
      </c>
      <c r="AU177" s="1">
        <f t="shared" si="139"/>
        <v>32205.613779403295</v>
      </c>
      <c r="AV177" s="1">
        <f t="shared" si="140"/>
        <v>13230.767515695123</v>
      </c>
      <c r="AW177" s="1">
        <f t="shared" si="141"/>
        <v>5073.8772083266585</v>
      </c>
      <c r="AX177">
        <v>0</v>
      </c>
      <c r="AY177">
        <v>0</v>
      </c>
      <c r="AZ177">
        <v>0</v>
      </c>
      <c r="BA177">
        <f t="shared" si="185"/>
        <v>0</v>
      </c>
      <c r="BB177">
        <f t="shared" si="191"/>
        <v>0</v>
      </c>
      <c r="BC177">
        <f t="shared" si="186"/>
        <v>0</v>
      </c>
      <c r="BD177">
        <f t="shared" si="187"/>
        <v>0</v>
      </c>
      <c r="BE177">
        <f t="shared" si="188"/>
        <v>0</v>
      </c>
      <c r="BF177">
        <f t="shared" si="189"/>
        <v>0</v>
      </c>
      <c r="BG177">
        <f t="shared" si="190"/>
        <v>0</v>
      </c>
      <c r="BH177">
        <f t="shared" si="192"/>
        <v>0</v>
      </c>
      <c r="BI177">
        <f t="shared" si="193"/>
        <v>0</v>
      </c>
      <c r="BJ177">
        <f t="shared" si="194"/>
        <v>0</v>
      </c>
      <c r="BK177" s="7">
        <f t="shared" si="195"/>
        <v>3.0237670413937739E-2</v>
      </c>
      <c r="BL177" s="13"/>
      <c r="BM177" s="13"/>
      <c r="BN177" s="8">
        <f>BN$3*temperature!$I287+BN$4*temperature!$I287^2+BN$5*temperature!$I287^6</f>
        <v>-29.893196085940559</v>
      </c>
      <c r="BO177" s="8">
        <f>BO$3*temperature!$I287+BO$4*temperature!$I287^2+BO$5*temperature!$I287^6</f>
        <v>-25.991345115091004</v>
      </c>
      <c r="BP177" s="8">
        <f>BP$3*temperature!$I287+BP$4*temperature!$I287^2+BP$5*temperature!$I287^6</f>
        <v>-22.708001184562807</v>
      </c>
      <c r="BQ177" s="8">
        <f>BQ$3*temperature!$M287+BQ$4*temperature!$M287^2+BQ$5*temperature!$M287^6</f>
        <v>0</v>
      </c>
      <c r="BR177" s="8">
        <f>BR$3*temperature!$M287+BR$4*temperature!$M287^2+BR$5*temperature!$M287^6</f>
        <v>0</v>
      </c>
      <c r="BS177" s="8">
        <f>BS$3*temperature!$M287+BS$4*temperature!$M287^2+BS$5*temperature!$M287^6</f>
        <v>0</v>
      </c>
      <c r="BT177" s="14"/>
      <c r="BU177" s="14"/>
      <c r="BV177" s="14"/>
      <c r="BW177" s="14"/>
      <c r="BX177" s="14"/>
      <c r="BY177" s="14"/>
    </row>
    <row r="178" spans="1:77" x14ac:dyDescent="0.3">
      <c r="A178">
        <f t="shared" si="142"/>
        <v>2132</v>
      </c>
      <c r="B178" s="4">
        <f t="shared" si="143"/>
        <v>1165.2315772766187</v>
      </c>
      <c r="C178" s="4">
        <f t="shared" si="144"/>
        <v>2963.2976042173896</v>
      </c>
      <c r="D178" s="4">
        <f t="shared" si="145"/>
        <v>4367.3314290119961</v>
      </c>
      <c r="E178" s="11">
        <f t="shared" si="146"/>
        <v>7.8687875028428348E-6</v>
      </c>
      <c r="F178" s="11">
        <f t="shared" si="147"/>
        <v>1.5502039025928565E-5</v>
      </c>
      <c r="G178" s="11">
        <f t="shared" si="148"/>
        <v>3.1646861230756722E-5</v>
      </c>
      <c r="H178" s="4">
        <f t="shared" si="149"/>
        <v>160780.34110361451</v>
      </c>
      <c r="I178" s="4">
        <f t="shared" si="150"/>
        <v>66341.164438245294</v>
      </c>
      <c r="J178" s="4">
        <f t="shared" si="151"/>
        <v>25461.247376316267</v>
      </c>
      <c r="K178" s="4">
        <f t="shared" si="152"/>
        <v>137981.44870000056</v>
      </c>
      <c r="L178" s="4">
        <f t="shared" si="153"/>
        <v>22387.614508859322</v>
      </c>
      <c r="M178" s="4">
        <f t="shared" si="154"/>
        <v>5829.9324862725753</v>
      </c>
      <c r="N178" s="11">
        <f t="shared" si="155"/>
        <v>-1.5462703582745929E-3</v>
      </c>
      <c r="O178" s="11">
        <f t="shared" si="156"/>
        <v>2.8161397616721651E-3</v>
      </c>
      <c r="P178" s="11">
        <f t="shared" si="157"/>
        <v>3.5891917711490251E-3</v>
      </c>
      <c r="Q178" s="4">
        <f t="shared" si="158"/>
        <v>6061.6260151800343</v>
      </c>
      <c r="R178" s="4">
        <f t="shared" si="159"/>
        <v>8915.4840330715851</v>
      </c>
      <c r="S178" s="4">
        <f t="shared" si="160"/>
        <v>5067.9755970214237</v>
      </c>
      <c r="T178" s="4">
        <f t="shared" si="161"/>
        <v>37.701288438451776</v>
      </c>
      <c r="U178" s="4">
        <f t="shared" si="162"/>
        <v>134.38841643141043</v>
      </c>
      <c r="V178" s="4">
        <f t="shared" si="163"/>
        <v>199.04663436621689</v>
      </c>
      <c r="W178" s="11">
        <f t="shared" si="164"/>
        <v>-1.0734613539272964E-2</v>
      </c>
      <c r="X178" s="11">
        <f t="shared" si="165"/>
        <v>-1.217998157191269E-2</v>
      </c>
      <c r="Y178" s="11">
        <f t="shared" si="166"/>
        <v>-9.7425357312937999E-3</v>
      </c>
      <c r="Z178" s="4">
        <f t="shared" si="179"/>
        <v>8658.1695877815982</v>
      </c>
      <c r="AA178" s="4">
        <f t="shared" si="180"/>
        <v>26832.654238022184</v>
      </c>
      <c r="AB178" s="4">
        <f t="shared" si="181"/>
        <v>39312.088087768665</v>
      </c>
      <c r="AC178" s="12">
        <f t="shared" si="167"/>
        <v>1.4108509166109433</v>
      </c>
      <c r="AD178" s="12">
        <f t="shared" si="168"/>
        <v>2.9814297336083246</v>
      </c>
      <c r="AE178" s="12">
        <f t="shared" si="169"/>
        <v>7.7092022814495005</v>
      </c>
      <c r="AF178" s="11">
        <f t="shared" si="170"/>
        <v>-4.0504037456468023E-3</v>
      </c>
      <c r="AG178" s="11">
        <f t="shared" si="171"/>
        <v>2.9673830763510267E-4</v>
      </c>
      <c r="AH178" s="11">
        <f t="shared" si="172"/>
        <v>9.7937136394747881E-3</v>
      </c>
      <c r="AI178" s="1">
        <f t="shared" si="136"/>
        <v>321783.50615433691</v>
      </c>
      <c r="AJ178" s="1">
        <f t="shared" si="137"/>
        <v>127396.33612615534</v>
      </c>
      <c r="AK178" s="1">
        <f t="shared" si="138"/>
        <v>48635.896601475484</v>
      </c>
      <c r="AL178" s="10">
        <f t="shared" si="173"/>
        <v>63.948479829332676</v>
      </c>
      <c r="AM178" s="10">
        <f t="shared" si="174"/>
        <v>14.257683692865456</v>
      </c>
      <c r="AN178" s="10">
        <f t="shared" si="175"/>
        <v>4.6577999488923272</v>
      </c>
      <c r="AO178" s="7">
        <f t="shared" si="176"/>
        <v>6.0507054313055347E-3</v>
      </c>
      <c r="AP178" s="7">
        <f t="shared" si="177"/>
        <v>7.6222929908641903E-3</v>
      </c>
      <c r="AQ178" s="7">
        <f t="shared" si="178"/>
        <v>6.9143814800893483E-3</v>
      </c>
      <c r="AR178" s="1">
        <f t="shared" si="184"/>
        <v>160780.34110361451</v>
      </c>
      <c r="AS178" s="1">
        <f t="shared" si="182"/>
        <v>66341.164438245294</v>
      </c>
      <c r="AT178" s="1">
        <f t="shared" si="183"/>
        <v>25461.247376316267</v>
      </c>
      <c r="AU178" s="1">
        <f t="shared" si="139"/>
        <v>32156.068220722904</v>
      </c>
      <c r="AV178" s="1">
        <f t="shared" si="140"/>
        <v>13268.232887649059</v>
      </c>
      <c r="AW178" s="1">
        <f t="shared" si="141"/>
        <v>5092.2494752632538</v>
      </c>
      <c r="AX178">
        <v>0</v>
      </c>
      <c r="AY178">
        <v>0</v>
      </c>
      <c r="AZ178">
        <v>0</v>
      </c>
      <c r="BA178">
        <f t="shared" si="185"/>
        <v>0</v>
      </c>
      <c r="BB178">
        <f t="shared" si="191"/>
        <v>0</v>
      </c>
      <c r="BC178">
        <f t="shared" si="186"/>
        <v>0</v>
      </c>
      <c r="BD178">
        <f t="shared" si="187"/>
        <v>0</v>
      </c>
      <c r="BE178">
        <f t="shared" si="188"/>
        <v>0</v>
      </c>
      <c r="BF178">
        <f t="shared" si="189"/>
        <v>0</v>
      </c>
      <c r="BG178">
        <f t="shared" si="190"/>
        <v>0</v>
      </c>
      <c r="BH178">
        <f t="shared" si="192"/>
        <v>0</v>
      </c>
      <c r="BI178">
        <f t="shared" si="193"/>
        <v>0</v>
      </c>
      <c r="BJ178">
        <f t="shared" si="194"/>
        <v>0</v>
      </c>
      <c r="BK178" s="7">
        <f t="shared" si="195"/>
        <v>3.0101813687597651E-2</v>
      </c>
      <c r="BL178" s="13"/>
      <c r="BM178" s="13"/>
      <c r="BN178" s="8">
        <f>BN$3*temperature!$I288+BN$4*temperature!$I288^2+BN$5*temperature!$I288^6</f>
        <v>-30.427597159741545</v>
      </c>
      <c r="BO178" s="8">
        <f>BO$3*temperature!$I288+BO$4*temperature!$I288^2+BO$5*temperature!$I288^6</f>
        <v>-26.409309380485698</v>
      </c>
      <c r="BP178" s="8">
        <f>BP$3*temperature!$I288+BP$4*temperature!$I288^2+BP$5*temperature!$I288^6</f>
        <v>-23.037875724446877</v>
      </c>
      <c r="BQ178" s="8">
        <f>BQ$3*temperature!$M288+BQ$4*temperature!$M288^2+BQ$5*temperature!$M288^6</f>
        <v>0</v>
      </c>
      <c r="BR178" s="8">
        <f>BR$3*temperature!$M288+BR$4*temperature!$M288^2+BR$5*temperature!$M288^6</f>
        <v>0</v>
      </c>
      <c r="BS178" s="8">
        <f>BS$3*temperature!$M288+BS$4*temperature!$M288^2+BS$5*temperature!$M288^6</f>
        <v>0</v>
      </c>
      <c r="BT178" s="14"/>
      <c r="BU178" s="14"/>
      <c r="BV178" s="14"/>
      <c r="BW178" s="14"/>
      <c r="BX178" s="14"/>
      <c r="BY178" s="14"/>
    </row>
    <row r="179" spans="1:77" x14ac:dyDescent="0.3">
      <c r="A179">
        <f t="shared" si="142"/>
        <v>2133</v>
      </c>
      <c r="B179" s="4">
        <f t="shared" si="143"/>
        <v>1165.2402877883083</v>
      </c>
      <c r="C179" s="4">
        <f t="shared" si="144"/>
        <v>2963.3412445147405</v>
      </c>
      <c r="D179" s="4">
        <f t="shared" si="145"/>
        <v>4367.4627307270948</v>
      </c>
      <c r="E179" s="11">
        <f t="shared" si="146"/>
        <v>7.4753481277006928E-6</v>
      </c>
      <c r="F179" s="11">
        <f t="shared" si="147"/>
        <v>1.4726937074632135E-5</v>
      </c>
      <c r="G179" s="11">
        <f t="shared" si="148"/>
        <v>3.0064518169218883E-5</v>
      </c>
      <c r="H179" s="4">
        <f t="shared" si="149"/>
        <v>160509.26708248028</v>
      </c>
      <c r="I179" s="4">
        <f t="shared" si="150"/>
        <v>66520.137993595083</v>
      </c>
      <c r="J179" s="4">
        <f t="shared" si="151"/>
        <v>25550.69728671532</v>
      </c>
      <c r="K179" s="4">
        <f t="shared" si="152"/>
        <v>137747.78366712321</v>
      </c>
      <c r="L179" s="4">
        <f t="shared" si="153"/>
        <v>22447.680676913747</v>
      </c>
      <c r="M179" s="4">
        <f t="shared" si="154"/>
        <v>5850.2381959563154</v>
      </c>
      <c r="N179" s="11">
        <f t="shared" si="155"/>
        <v>-1.6934525262550792E-3</v>
      </c>
      <c r="O179" s="11">
        <f t="shared" si="156"/>
        <v>2.6830088587890266E-3</v>
      </c>
      <c r="P179" s="11">
        <f t="shared" si="157"/>
        <v>3.4830094056068628E-3</v>
      </c>
      <c r="Q179" s="4">
        <f t="shared" si="158"/>
        <v>5986.4466686598398</v>
      </c>
      <c r="R179" s="4">
        <f t="shared" si="159"/>
        <v>8830.6526219465577</v>
      </c>
      <c r="S179" s="4">
        <f t="shared" si="160"/>
        <v>5036.2319043303096</v>
      </c>
      <c r="T179" s="4">
        <f t="shared" si="161"/>
        <v>37.296579677132335</v>
      </c>
      <c r="U179" s="4">
        <f t="shared" si="162"/>
        <v>132.75156799579733</v>
      </c>
      <c r="V179" s="4">
        <f t="shared" si="163"/>
        <v>197.10741541871025</v>
      </c>
      <c r="W179" s="11">
        <f t="shared" si="164"/>
        <v>-1.0734613539272964E-2</v>
      </c>
      <c r="X179" s="11">
        <f t="shared" si="165"/>
        <v>-1.217998157191269E-2</v>
      </c>
      <c r="Y179" s="11">
        <f t="shared" si="166"/>
        <v>-9.7425357312937999E-3</v>
      </c>
      <c r="Z179" s="4">
        <f t="shared" si="179"/>
        <v>8517.4113618066203</v>
      </c>
      <c r="AA179" s="4">
        <f t="shared" si="180"/>
        <v>26588.776753782295</v>
      </c>
      <c r="AB179" s="4">
        <f t="shared" si="181"/>
        <v>39452.689907015883</v>
      </c>
      <c r="AC179" s="12">
        <f t="shared" si="167"/>
        <v>1.405136400773753</v>
      </c>
      <c r="AD179" s="12">
        <f t="shared" si="168"/>
        <v>2.9823144380218087</v>
      </c>
      <c r="AE179" s="12">
        <f t="shared" si="169"/>
        <v>7.7847040009828028</v>
      </c>
      <c r="AF179" s="11">
        <f t="shared" si="170"/>
        <v>-4.0504037456468023E-3</v>
      </c>
      <c r="AG179" s="11">
        <f t="shared" si="171"/>
        <v>2.9673830763510267E-4</v>
      </c>
      <c r="AH179" s="11">
        <f t="shared" si="172"/>
        <v>9.7937136394747881E-3</v>
      </c>
      <c r="AI179" s="1">
        <f t="shared" si="136"/>
        <v>321761.2237596261</v>
      </c>
      <c r="AJ179" s="1">
        <f t="shared" si="137"/>
        <v>127924.93540118886</v>
      </c>
      <c r="AK179" s="1">
        <f t="shared" si="138"/>
        <v>48864.556416591193</v>
      </c>
      <c r="AL179" s="10">
        <f t="shared" si="173"/>
        <v>64.331543909417491</v>
      </c>
      <c r="AM179" s="10">
        <f t="shared" si="174"/>
        <v>14.365273172918762</v>
      </c>
      <c r="AN179" s="10">
        <f t="shared" si="175"/>
        <v>4.6896836965398636</v>
      </c>
      <c r="AO179" s="7">
        <f t="shared" si="176"/>
        <v>5.9901983769924793E-3</v>
      </c>
      <c r="AP179" s="7">
        <f t="shared" si="177"/>
        <v>7.5460700609555481E-3</v>
      </c>
      <c r="AQ179" s="7">
        <f t="shared" si="178"/>
        <v>6.8452376652884551E-3</v>
      </c>
      <c r="AR179" s="1">
        <f t="shared" si="184"/>
        <v>160509.26708248028</v>
      </c>
      <c r="AS179" s="1">
        <f t="shared" si="182"/>
        <v>66520.137993595083</v>
      </c>
      <c r="AT179" s="1">
        <f t="shared" si="183"/>
        <v>25550.69728671532</v>
      </c>
      <c r="AU179" s="1">
        <f t="shared" si="139"/>
        <v>32101.853416496058</v>
      </c>
      <c r="AV179" s="1">
        <f t="shared" si="140"/>
        <v>13304.027598719018</v>
      </c>
      <c r="AW179" s="1">
        <f t="shared" si="141"/>
        <v>5110.1394573430644</v>
      </c>
      <c r="AX179">
        <v>0</v>
      </c>
      <c r="AY179">
        <v>0</v>
      </c>
      <c r="AZ179">
        <v>0</v>
      </c>
      <c r="BA179">
        <f t="shared" si="185"/>
        <v>0</v>
      </c>
      <c r="BB179">
        <f t="shared" si="191"/>
        <v>0</v>
      </c>
      <c r="BC179">
        <f t="shared" si="186"/>
        <v>0</v>
      </c>
      <c r="BD179">
        <f t="shared" si="187"/>
        <v>0</v>
      </c>
      <c r="BE179">
        <f t="shared" si="188"/>
        <v>0</v>
      </c>
      <c r="BF179">
        <f t="shared" si="189"/>
        <v>0</v>
      </c>
      <c r="BG179">
        <f t="shared" si="190"/>
        <v>0</v>
      </c>
      <c r="BH179">
        <f t="shared" si="192"/>
        <v>0</v>
      </c>
      <c r="BI179">
        <f t="shared" si="193"/>
        <v>0</v>
      </c>
      <c r="BJ179">
        <f t="shared" si="194"/>
        <v>0</v>
      </c>
      <c r="BK179" s="7">
        <f t="shared" si="195"/>
        <v>2.9967890177873796E-2</v>
      </c>
      <c r="BL179" s="13"/>
      <c r="BM179" s="13"/>
      <c r="BN179" s="8">
        <f>BN$3*temperature!$I289+BN$4*temperature!$I289^2+BN$5*temperature!$I289^6</f>
        <v>-30.961642336689412</v>
      </c>
      <c r="BO179" s="8">
        <f>BO$3*temperature!$I289+BO$4*temperature!$I289^2+BO$5*temperature!$I289^6</f>
        <v>-26.82681483753424</v>
      </c>
      <c r="BP179" s="8">
        <f>BP$3*temperature!$I289+BP$4*temperature!$I289^2+BP$5*temperature!$I289^6</f>
        <v>-23.367236500957397</v>
      </c>
      <c r="BQ179" s="8">
        <f>BQ$3*temperature!$M289+BQ$4*temperature!$M289^2+BQ$5*temperature!$M289^6</f>
        <v>0</v>
      </c>
      <c r="BR179" s="8">
        <f>BR$3*temperature!$M289+BR$4*temperature!$M289^2+BR$5*temperature!$M289^6</f>
        <v>0</v>
      </c>
      <c r="BS179" s="8">
        <f>BS$3*temperature!$M289+BS$4*temperature!$M289^2+BS$5*temperature!$M289^6</f>
        <v>0</v>
      </c>
      <c r="BT179" s="14"/>
      <c r="BU179" s="14"/>
      <c r="BV179" s="14"/>
      <c r="BW179" s="14"/>
      <c r="BX179" s="14"/>
      <c r="BY179" s="14"/>
    </row>
    <row r="180" spans="1:77" x14ac:dyDescent="0.3">
      <c r="A180">
        <f t="shared" si="142"/>
        <v>2134</v>
      </c>
      <c r="B180" s="4">
        <f t="shared" si="143"/>
        <v>1165.2485628362717</v>
      </c>
      <c r="C180" s="4">
        <f t="shared" si="144"/>
        <v>2963.3827034077776</v>
      </c>
      <c r="D180" s="4">
        <f t="shared" si="145"/>
        <v>4367.5874711065853</v>
      </c>
      <c r="E180" s="11">
        <f t="shared" si="146"/>
        <v>7.1015807213156576E-6</v>
      </c>
      <c r="F180" s="11">
        <f t="shared" si="147"/>
        <v>1.3990590220900528E-5</v>
      </c>
      <c r="G180" s="11">
        <f t="shared" si="148"/>
        <v>2.8561292260757936E-5</v>
      </c>
      <c r="H180" s="4">
        <f t="shared" si="149"/>
        <v>160215.25479422146</v>
      </c>
      <c r="I180" s="4">
        <f t="shared" si="150"/>
        <v>66690.826474762856</v>
      </c>
      <c r="J180" s="4">
        <f t="shared" si="151"/>
        <v>25637.756232250995</v>
      </c>
      <c r="K180" s="4">
        <f t="shared" si="152"/>
        <v>137494.48821824737</v>
      </c>
      <c r="L180" s="4">
        <f t="shared" si="153"/>
        <v>22504.965827758573</v>
      </c>
      <c r="M180" s="4">
        <f t="shared" si="154"/>
        <v>5870.0040701772905</v>
      </c>
      <c r="N180" s="11">
        <f t="shared" si="155"/>
        <v>-1.8388350224780581E-3</v>
      </c>
      <c r="O180" s="11">
        <f t="shared" si="156"/>
        <v>2.5519407403074013E-3</v>
      </c>
      <c r="P180" s="11">
        <f t="shared" si="157"/>
        <v>3.3786443489833839E-3</v>
      </c>
      <c r="Q180" s="4">
        <f t="shared" si="158"/>
        <v>5911.3365365075242</v>
      </c>
      <c r="R180" s="4">
        <f t="shared" si="159"/>
        <v>8745.4786110630994</v>
      </c>
      <c r="S180" s="4">
        <f t="shared" si="160"/>
        <v>5004.1590172349852</v>
      </c>
      <c r="T180" s="4">
        <f t="shared" si="161"/>
        <v>36.896215307961619</v>
      </c>
      <c r="U180" s="4">
        <f t="shared" si="162"/>
        <v>131.13465634396601</v>
      </c>
      <c r="V180" s="4">
        <f t="shared" si="163"/>
        <v>195.18708938109049</v>
      </c>
      <c r="W180" s="11">
        <f t="shared" si="164"/>
        <v>-1.0734613539272964E-2</v>
      </c>
      <c r="X180" s="11">
        <f t="shared" si="165"/>
        <v>-1.217998157191269E-2</v>
      </c>
      <c r="Y180" s="11">
        <f t="shared" si="166"/>
        <v>-9.7425357312937999E-3</v>
      </c>
      <c r="Z180" s="4">
        <f t="shared" si="179"/>
        <v>8377.703043999556</v>
      </c>
      <c r="AA180" s="4">
        <f t="shared" si="180"/>
        <v>26343.597647208113</v>
      </c>
      <c r="AB180" s="4">
        <f t="shared" si="181"/>
        <v>39589.542826764584</v>
      </c>
      <c r="AC180" s="12">
        <f t="shared" si="167"/>
        <v>1.3994450310329143</v>
      </c>
      <c r="AD180" s="12">
        <f t="shared" si="168"/>
        <v>2.9831994049609829</v>
      </c>
      <c r="AE180" s="12">
        <f t="shared" si="169"/>
        <v>7.8609451627365017</v>
      </c>
      <c r="AF180" s="11">
        <f t="shared" si="170"/>
        <v>-4.0504037456468023E-3</v>
      </c>
      <c r="AG180" s="11">
        <f t="shared" si="171"/>
        <v>2.9673830763510267E-4</v>
      </c>
      <c r="AH180" s="11">
        <f t="shared" si="172"/>
        <v>9.7937136394747881E-3</v>
      </c>
      <c r="AI180" s="1">
        <f t="shared" si="136"/>
        <v>321686.95480015955</v>
      </c>
      <c r="AJ180" s="1">
        <f t="shared" si="137"/>
        <v>128436.46945978899</v>
      </c>
      <c r="AK180" s="1">
        <f t="shared" si="138"/>
        <v>49088.240232275144</v>
      </c>
      <c r="AL180" s="10">
        <f t="shared" si="173"/>
        <v>64.713049032233954</v>
      </c>
      <c r="AM180" s="10">
        <f t="shared" si="174"/>
        <v>14.472590517148298</v>
      </c>
      <c r="AN180" s="10">
        <f t="shared" si="175"/>
        <v>4.7214646760229293</v>
      </c>
      <c r="AO180" s="7">
        <f t="shared" si="176"/>
        <v>5.9302963932225542E-3</v>
      </c>
      <c r="AP180" s="7">
        <f t="shared" si="177"/>
        <v>7.4706093603459922E-3</v>
      </c>
      <c r="AQ180" s="7">
        <f t="shared" si="178"/>
        <v>6.7767852886355708E-3</v>
      </c>
      <c r="AR180" s="1">
        <f t="shared" si="184"/>
        <v>160215.25479422146</v>
      </c>
      <c r="AS180" s="1">
        <f t="shared" si="182"/>
        <v>66690.826474762856</v>
      </c>
      <c r="AT180" s="1">
        <f t="shared" si="183"/>
        <v>25637.756232250995</v>
      </c>
      <c r="AU180" s="1">
        <f t="shared" si="139"/>
        <v>32043.050958844295</v>
      </c>
      <c r="AV180" s="1">
        <f t="shared" si="140"/>
        <v>13338.165294952572</v>
      </c>
      <c r="AW180" s="1">
        <f t="shared" si="141"/>
        <v>5127.551246450199</v>
      </c>
      <c r="AX180">
        <v>0</v>
      </c>
      <c r="AY180">
        <v>0</v>
      </c>
      <c r="AZ180">
        <v>0</v>
      </c>
      <c r="BA180">
        <f t="shared" si="185"/>
        <v>0</v>
      </c>
      <c r="BB180">
        <f t="shared" si="191"/>
        <v>0</v>
      </c>
      <c r="BC180">
        <f t="shared" si="186"/>
        <v>0</v>
      </c>
      <c r="BD180">
        <f t="shared" si="187"/>
        <v>0</v>
      </c>
      <c r="BE180">
        <f t="shared" si="188"/>
        <v>0</v>
      </c>
      <c r="BF180">
        <f t="shared" si="189"/>
        <v>0</v>
      </c>
      <c r="BG180">
        <f t="shared" si="190"/>
        <v>0</v>
      </c>
      <c r="BH180">
        <f t="shared" si="192"/>
        <v>0</v>
      </c>
      <c r="BI180">
        <f t="shared" si="193"/>
        <v>0</v>
      </c>
      <c r="BJ180">
        <f t="shared" si="194"/>
        <v>0</v>
      </c>
      <c r="BK180" s="7">
        <f t="shared" si="195"/>
        <v>2.9835889756556128E-2</v>
      </c>
      <c r="BL180" s="13"/>
      <c r="BM180" s="13"/>
      <c r="BN180" s="8">
        <f>BN$3*temperature!$I290+BN$4*temperature!$I290^2+BN$5*temperature!$I290^6</f>
        <v>-31.495220624174731</v>
      </c>
      <c r="BO180" s="8">
        <f>BO$3*temperature!$I290+BO$4*temperature!$I290^2+BO$5*temperature!$I290^6</f>
        <v>-27.243779273944934</v>
      </c>
      <c r="BP180" s="8">
        <f>BP$3*temperature!$I290+BP$4*temperature!$I290^2+BP$5*temperature!$I290^6</f>
        <v>-23.696022492005625</v>
      </c>
      <c r="BQ180" s="8">
        <f>BQ$3*temperature!$M290+BQ$4*temperature!$M290^2+BQ$5*temperature!$M290^6</f>
        <v>0</v>
      </c>
      <c r="BR180" s="8">
        <f>BR$3*temperature!$M290+BR$4*temperature!$M290^2+BR$5*temperature!$M290^6</f>
        <v>0</v>
      </c>
      <c r="BS180" s="8">
        <f>BS$3*temperature!$M290+BS$4*temperature!$M290^2+BS$5*temperature!$M290^6</f>
        <v>0</v>
      </c>
      <c r="BT180" s="14"/>
      <c r="BU180" s="14"/>
      <c r="BV180" s="14"/>
      <c r="BW180" s="14"/>
      <c r="BX180" s="14"/>
      <c r="BY180" s="14"/>
    </row>
    <row r="181" spans="1:77" x14ac:dyDescent="0.3">
      <c r="A181">
        <f t="shared" si="142"/>
        <v>2135</v>
      </c>
      <c r="B181" s="4">
        <f t="shared" si="143"/>
        <v>1165.2564241876646</v>
      </c>
      <c r="C181" s="4">
        <f t="shared" si="144"/>
        <v>2963.4220899071952</v>
      </c>
      <c r="D181" s="4">
        <f t="shared" si="145"/>
        <v>4367.7059778517105</v>
      </c>
      <c r="E181" s="11">
        <f t="shared" si="146"/>
        <v>6.7465016852498745E-6</v>
      </c>
      <c r="F181" s="11">
        <f t="shared" si="147"/>
        <v>1.3291060709855502E-5</v>
      </c>
      <c r="G181" s="11">
        <f t="shared" si="148"/>
        <v>2.7133227647720037E-5</v>
      </c>
      <c r="H181" s="4">
        <f t="shared" si="149"/>
        <v>159898.71798286241</v>
      </c>
      <c r="I181" s="4">
        <f t="shared" si="150"/>
        <v>66853.301561153741</v>
      </c>
      <c r="J181" s="4">
        <f t="shared" si="151"/>
        <v>25722.445476749537</v>
      </c>
      <c r="K181" s="4">
        <f t="shared" si="152"/>
        <v>137221.91499122832</v>
      </c>
      <c r="L181" s="4">
        <f t="shared" si="153"/>
        <v>22559.493562811153</v>
      </c>
      <c r="M181" s="4">
        <f t="shared" si="154"/>
        <v>5889.2346708285795</v>
      </c>
      <c r="N181" s="11">
        <f t="shared" si="155"/>
        <v>-1.9824302090305501E-3</v>
      </c>
      <c r="O181" s="11">
        <f t="shared" si="156"/>
        <v>2.4229201443763948E-3</v>
      </c>
      <c r="P181" s="11">
        <f t="shared" si="157"/>
        <v>3.2760796110842261E-3</v>
      </c>
      <c r="Q181" s="4">
        <f t="shared" si="158"/>
        <v>5836.3269826053065</v>
      </c>
      <c r="R181" s="4">
        <f t="shared" si="159"/>
        <v>8660.0054492776962</v>
      </c>
      <c r="S181" s="4">
        <f t="shared" si="160"/>
        <v>4971.775019816685</v>
      </c>
      <c r="T181" s="4">
        <f t="shared" si="161"/>
        <v>36.500148695568846</v>
      </c>
      <c r="U181" s="4">
        <f t="shared" si="162"/>
        <v>129.53743864625741</v>
      </c>
      <c r="V181" s="4">
        <f t="shared" si="163"/>
        <v>193.28547218850798</v>
      </c>
      <c r="W181" s="11">
        <f t="shared" si="164"/>
        <v>-1.0734613539272964E-2</v>
      </c>
      <c r="X181" s="11">
        <f t="shared" si="165"/>
        <v>-1.217998157191269E-2</v>
      </c>
      <c r="Y181" s="11">
        <f t="shared" si="166"/>
        <v>-9.7425357312937999E-3</v>
      </c>
      <c r="Z181" s="4">
        <f t="shared" si="179"/>
        <v>8239.0832110580996</v>
      </c>
      <c r="AA181" s="4">
        <f t="shared" si="180"/>
        <v>26097.248344654585</v>
      </c>
      <c r="AB181" s="4">
        <f t="shared" si="181"/>
        <v>39722.679043172699</v>
      </c>
      <c r="AC181" s="12">
        <f t="shared" si="167"/>
        <v>1.3937767136373918</v>
      </c>
      <c r="AD181" s="12">
        <f t="shared" si="168"/>
        <v>2.9840846345037493</v>
      </c>
      <c r="AE181" s="12">
        <f t="shared" si="169"/>
        <v>7.9379330085959579</v>
      </c>
      <c r="AF181" s="11">
        <f t="shared" si="170"/>
        <v>-4.0504037456468023E-3</v>
      </c>
      <c r="AG181" s="11">
        <f t="shared" si="171"/>
        <v>2.9673830763510267E-4</v>
      </c>
      <c r="AH181" s="11">
        <f t="shared" si="172"/>
        <v>9.7937136394747881E-3</v>
      </c>
      <c r="AI181" s="1">
        <f t="shared" si="136"/>
        <v>321561.31027898792</v>
      </c>
      <c r="AJ181" s="1">
        <f t="shared" si="137"/>
        <v>128930.98780876267</v>
      </c>
      <c r="AK181" s="1">
        <f t="shared" si="138"/>
        <v>49306.967455497826</v>
      </c>
      <c r="AL181" s="10">
        <f t="shared" si="173"/>
        <v>65.092978917891543</v>
      </c>
      <c r="AM181" s="10">
        <f t="shared" si="174"/>
        <v>14.579628396632302</v>
      </c>
      <c r="AN181" s="10">
        <f t="shared" si="175"/>
        <v>4.7531410648566412</v>
      </c>
      <c r="AO181" s="7">
        <f t="shared" si="176"/>
        <v>5.8709934292903287E-3</v>
      </c>
      <c r="AP181" s="7">
        <f t="shared" si="177"/>
        <v>7.3959032667425323E-3</v>
      </c>
      <c r="AQ181" s="7">
        <f t="shared" si="178"/>
        <v>6.7090174357492148E-3</v>
      </c>
      <c r="AR181" s="1">
        <f t="shared" si="184"/>
        <v>159898.71798286241</v>
      </c>
      <c r="AS181" s="1">
        <f t="shared" si="182"/>
        <v>66853.301561153741</v>
      </c>
      <c r="AT181" s="1">
        <f t="shared" si="183"/>
        <v>25722.445476749537</v>
      </c>
      <c r="AU181" s="1">
        <f t="shared" si="139"/>
        <v>31979.743596572484</v>
      </c>
      <c r="AV181" s="1">
        <f t="shared" si="140"/>
        <v>13370.66031223075</v>
      </c>
      <c r="AW181" s="1">
        <f t="shared" si="141"/>
        <v>5144.489095349908</v>
      </c>
      <c r="AX181">
        <v>0</v>
      </c>
      <c r="AY181">
        <v>0</v>
      </c>
      <c r="AZ181">
        <v>0</v>
      </c>
      <c r="BA181">
        <f t="shared" si="185"/>
        <v>0</v>
      </c>
      <c r="BB181">
        <f t="shared" si="191"/>
        <v>0</v>
      </c>
      <c r="BC181">
        <f t="shared" si="186"/>
        <v>0</v>
      </c>
      <c r="BD181">
        <f t="shared" si="187"/>
        <v>0</v>
      </c>
      <c r="BE181">
        <f t="shared" si="188"/>
        <v>0</v>
      </c>
      <c r="BF181">
        <f t="shared" si="189"/>
        <v>0</v>
      </c>
      <c r="BG181">
        <f t="shared" si="190"/>
        <v>0</v>
      </c>
      <c r="BH181">
        <f t="shared" si="192"/>
        <v>0</v>
      </c>
      <c r="BI181">
        <f t="shared" si="193"/>
        <v>0</v>
      </c>
      <c r="BJ181">
        <f t="shared" si="194"/>
        <v>0</v>
      </c>
      <c r="BK181" s="7">
        <f t="shared" si="195"/>
        <v>2.970580171403589E-2</v>
      </c>
      <c r="BL181" s="13"/>
      <c r="BM181" s="13"/>
      <c r="BN181" s="8">
        <f>BN$3*temperature!$I291+BN$4*temperature!$I291^2+BN$5*temperature!$I291^6</f>
        <v>-32.02822361851738</v>
      </c>
      <c r="BO181" s="8">
        <f>BO$3*temperature!$I291+BO$4*temperature!$I291^2+BO$5*temperature!$I291^6</f>
        <v>-27.660122467772297</v>
      </c>
      <c r="BP181" s="8">
        <f>BP$3*temperature!$I291+BP$4*temperature!$I291^2+BP$5*temperature!$I291^6</f>
        <v>-24.024174217372298</v>
      </c>
      <c r="BQ181" s="8">
        <f>BQ$3*temperature!$M291+BQ$4*temperature!$M291^2+BQ$5*temperature!$M291^6</f>
        <v>0</v>
      </c>
      <c r="BR181" s="8">
        <f>BR$3*temperature!$M291+BR$4*temperature!$M291^2+BR$5*temperature!$M291^6</f>
        <v>0</v>
      </c>
      <c r="BS181" s="8">
        <f>BS$3*temperature!$M291+BS$4*temperature!$M291^2+BS$5*temperature!$M291^6</f>
        <v>0</v>
      </c>
      <c r="BT181" s="14"/>
      <c r="BU181" s="14"/>
      <c r="BV181" s="14"/>
      <c r="BW181" s="14"/>
      <c r="BX181" s="14"/>
      <c r="BY181" s="14"/>
    </row>
    <row r="182" spans="1:77" x14ac:dyDescent="0.3">
      <c r="A182">
        <f t="shared" si="142"/>
        <v>2136</v>
      </c>
      <c r="B182" s="4">
        <f t="shared" si="143"/>
        <v>1165.2638925218728</v>
      </c>
      <c r="C182" s="4">
        <f t="shared" si="144"/>
        <v>2963.4595075789557</v>
      </c>
      <c r="D182" s="4">
        <f t="shared" si="145"/>
        <v>4367.8185623142754</v>
      </c>
      <c r="E182" s="11">
        <f t="shared" si="146"/>
        <v>6.4091766009873806E-6</v>
      </c>
      <c r="F182" s="11">
        <f t="shared" si="147"/>
        <v>1.2626507674362726E-5</v>
      </c>
      <c r="G182" s="11">
        <f t="shared" si="148"/>
        <v>2.5776566265334033E-5</v>
      </c>
      <c r="H182" s="4">
        <f t="shared" si="149"/>
        <v>159560.07561641792</v>
      </c>
      <c r="I182" s="4">
        <f t="shared" si="150"/>
        <v>67007.638216159103</v>
      </c>
      <c r="J182" s="4">
        <f t="shared" si="151"/>
        <v>25804.787045165016</v>
      </c>
      <c r="K182" s="4">
        <f t="shared" si="152"/>
        <v>136930.4212036441</v>
      </c>
      <c r="L182" s="4">
        <f t="shared" si="153"/>
        <v>22611.288612106608</v>
      </c>
      <c r="M182" s="4">
        <f t="shared" si="154"/>
        <v>5907.9347452318225</v>
      </c>
      <c r="N182" s="11">
        <f t="shared" si="155"/>
        <v>-2.124250981360043E-3</v>
      </c>
      <c r="O182" s="11">
        <f t="shared" si="156"/>
        <v>2.2959313847734641E-3</v>
      </c>
      <c r="P182" s="11">
        <f t="shared" si="157"/>
        <v>3.1752978864758585E-3</v>
      </c>
      <c r="Q182" s="4">
        <f t="shared" si="158"/>
        <v>5761.4484563839133</v>
      </c>
      <c r="R182" s="4">
        <f t="shared" si="159"/>
        <v>8574.2756107126388</v>
      </c>
      <c r="S182" s="4">
        <f t="shared" si="160"/>
        <v>4939.0976963350477</v>
      </c>
      <c r="T182" s="4">
        <f t="shared" si="161"/>
        <v>36.108333705195918</v>
      </c>
      <c r="U182" s="4">
        <f t="shared" si="162"/>
        <v>127.95967503067322</v>
      </c>
      <c r="V182" s="4">
        <f t="shared" si="163"/>
        <v>191.40238156937144</v>
      </c>
      <c r="W182" s="11">
        <f t="shared" si="164"/>
        <v>-1.0734613539272964E-2</v>
      </c>
      <c r="X182" s="11">
        <f t="shared" si="165"/>
        <v>-1.217998157191269E-2</v>
      </c>
      <c r="Y182" s="11">
        <f t="shared" si="166"/>
        <v>-9.7425357312937999E-3</v>
      </c>
      <c r="Z182" s="4">
        <f t="shared" si="179"/>
        <v>8101.5884838469092</v>
      </c>
      <c r="AA182" s="4">
        <f t="shared" si="180"/>
        <v>25849.85756339589</v>
      </c>
      <c r="AB182" s="4">
        <f t="shared" si="181"/>
        <v>39852.131993021547</v>
      </c>
      <c r="AC182" s="12">
        <f t="shared" si="167"/>
        <v>1.3881313552158796</v>
      </c>
      <c r="AD182" s="12">
        <f t="shared" si="168"/>
        <v>2.9849701267280317</v>
      </c>
      <c r="AE182" s="12">
        <f t="shared" si="169"/>
        <v>8.0156748513714806</v>
      </c>
      <c r="AF182" s="11">
        <f t="shared" si="170"/>
        <v>-4.0504037456468023E-3</v>
      </c>
      <c r="AG182" s="11">
        <f t="shared" si="171"/>
        <v>2.9673830763510267E-4</v>
      </c>
      <c r="AH182" s="11">
        <f t="shared" si="172"/>
        <v>9.7937136394747881E-3</v>
      </c>
      <c r="AI182" s="1">
        <f t="shared" si="136"/>
        <v>321384.9228476616</v>
      </c>
      <c r="AJ182" s="1">
        <f t="shared" si="137"/>
        <v>129408.54934011717</v>
      </c>
      <c r="AK182" s="1">
        <f t="shared" si="138"/>
        <v>49520.759805297952</v>
      </c>
      <c r="AL182" s="10">
        <f t="shared" si="173"/>
        <v>65.471317764896213</v>
      </c>
      <c r="AM182" s="10">
        <f t="shared" si="174"/>
        <v>14.68637962270598</v>
      </c>
      <c r="AN182" s="10">
        <f t="shared" si="175"/>
        <v>4.7847110820725529</v>
      </c>
      <c r="AO182" s="7">
        <f t="shared" si="176"/>
        <v>5.8122834949974255E-3</v>
      </c>
      <c r="AP182" s="7">
        <f t="shared" si="177"/>
        <v>7.3219442340751069E-3</v>
      </c>
      <c r="AQ182" s="7">
        <f t="shared" si="178"/>
        <v>6.6419272613917222E-3</v>
      </c>
      <c r="AR182" s="1">
        <f t="shared" si="184"/>
        <v>159560.07561641792</v>
      </c>
      <c r="AS182" s="1">
        <f t="shared" si="182"/>
        <v>67007.638216159103</v>
      </c>
      <c r="AT182" s="1">
        <f t="shared" si="183"/>
        <v>25804.787045165016</v>
      </c>
      <c r="AU182" s="1">
        <f t="shared" si="139"/>
        <v>31912.015123283585</v>
      </c>
      <c r="AV182" s="1">
        <f t="shared" si="140"/>
        <v>13401.527643231821</v>
      </c>
      <c r="AW182" s="1">
        <f t="shared" si="141"/>
        <v>5160.9574090330034</v>
      </c>
      <c r="AX182">
        <v>0</v>
      </c>
      <c r="AY182">
        <v>0</v>
      </c>
      <c r="AZ182">
        <v>0</v>
      </c>
      <c r="BA182">
        <f t="shared" si="185"/>
        <v>0</v>
      </c>
      <c r="BB182">
        <f t="shared" si="191"/>
        <v>0</v>
      </c>
      <c r="BC182">
        <f t="shared" si="186"/>
        <v>0</v>
      </c>
      <c r="BD182">
        <f t="shared" si="187"/>
        <v>0</v>
      </c>
      <c r="BE182">
        <f t="shared" si="188"/>
        <v>0</v>
      </c>
      <c r="BF182">
        <f t="shared" si="189"/>
        <v>0</v>
      </c>
      <c r="BG182">
        <f t="shared" si="190"/>
        <v>0</v>
      </c>
      <c r="BH182">
        <f t="shared" si="192"/>
        <v>0</v>
      </c>
      <c r="BI182">
        <f t="shared" si="193"/>
        <v>0</v>
      </c>
      <c r="BJ182">
        <f t="shared" si="194"/>
        <v>0</v>
      </c>
      <c r="BK182" s="7">
        <f t="shared" si="195"/>
        <v>2.9577614777561462E-2</v>
      </c>
      <c r="BL182" s="13"/>
      <c r="BM182" s="13"/>
      <c r="BN182" s="8">
        <f>BN$3*temperature!$I292+BN$4*temperature!$I292^2+BN$5*temperature!$I292^6</f>
        <v>-32.560545526740427</v>
      </c>
      <c r="BO182" s="8">
        <f>BO$3*temperature!$I292+BO$4*temperature!$I292^2+BO$5*temperature!$I292^6</f>
        <v>-28.075766201409476</v>
      </c>
      <c r="BP182" s="8">
        <f>BP$3*temperature!$I292+BP$4*temperature!$I292^2+BP$5*temperature!$I292^6</f>
        <v>-24.351633747198463</v>
      </c>
      <c r="BQ182" s="8">
        <f>BQ$3*temperature!$M292+BQ$4*temperature!$M292^2+BQ$5*temperature!$M292^6</f>
        <v>0</v>
      </c>
      <c r="BR182" s="8">
        <f>BR$3*temperature!$M292+BR$4*temperature!$M292^2+BR$5*temperature!$M292^6</f>
        <v>0</v>
      </c>
      <c r="BS182" s="8">
        <f>BS$3*temperature!$M292+BS$4*temperature!$M292^2+BS$5*temperature!$M292^6</f>
        <v>0</v>
      </c>
      <c r="BT182" s="14"/>
      <c r="BU182" s="14"/>
      <c r="BV182" s="14"/>
      <c r="BW182" s="14"/>
      <c r="BX182" s="14"/>
      <c r="BY182" s="14"/>
    </row>
    <row r="183" spans="1:77" x14ac:dyDescent="0.3">
      <c r="A183">
        <f t="shared" si="142"/>
        <v>2137</v>
      </c>
      <c r="B183" s="4">
        <f t="shared" si="143"/>
        <v>1165.2709874848429</v>
      </c>
      <c r="C183" s="4">
        <f t="shared" si="144"/>
        <v>2963.49505481596</v>
      </c>
      <c r="D183" s="4">
        <f t="shared" si="145"/>
        <v>4367.9255203106513</v>
      </c>
      <c r="E183" s="11">
        <f t="shared" si="146"/>
        <v>6.0887177709380116E-6</v>
      </c>
      <c r="F183" s="11">
        <f t="shared" si="147"/>
        <v>1.1995182290644589E-5</v>
      </c>
      <c r="G183" s="11">
        <f t="shared" si="148"/>
        <v>2.448773795206733E-5</v>
      </c>
      <c r="H183" s="4">
        <f t="shared" si="149"/>
        <v>159199.75133763297</v>
      </c>
      <c r="I183" s="4">
        <f t="shared" si="150"/>
        <v>67153.914522655978</v>
      </c>
      <c r="J183" s="4">
        <f t="shared" si="151"/>
        <v>25884.803680692468</v>
      </c>
      <c r="K183" s="4">
        <f t="shared" si="152"/>
        <v>136620.36817826785</v>
      </c>
      <c r="L183" s="4">
        <f t="shared" si="153"/>
        <v>22660.376778265418</v>
      </c>
      <c r="M183" s="4">
        <f t="shared" si="154"/>
        <v>5926.1092159949458</v>
      </c>
      <c r="N183" s="11">
        <f t="shared" si="155"/>
        <v>-2.2643107546944652E-3</v>
      </c>
      <c r="O183" s="11">
        <f t="shared" si="156"/>
        <v>2.1709583651294828E-3</v>
      </c>
      <c r="P183" s="11">
        <f t="shared" si="157"/>
        <v>3.0762815682403577E-3</v>
      </c>
      <c r="Q183" s="4">
        <f t="shared" si="158"/>
        <v>5686.7304894139515</v>
      </c>
      <c r="R183" s="4">
        <f t="shared" si="159"/>
        <v>8488.3305820025307</v>
      </c>
      <c r="S183" s="4">
        <f t="shared" si="160"/>
        <v>4906.1445245689465</v>
      </c>
      <c r="T183" s="4">
        <f t="shared" si="161"/>
        <v>35.720724697323533</v>
      </c>
      <c r="U183" s="4">
        <f t="shared" si="162"/>
        <v>126.40112854685169</v>
      </c>
      <c r="V183" s="4">
        <f t="shared" si="163"/>
        <v>189.53763702787711</v>
      </c>
      <c r="W183" s="11">
        <f t="shared" si="164"/>
        <v>-1.0734613539272964E-2</v>
      </c>
      <c r="X183" s="11">
        <f t="shared" si="165"/>
        <v>-1.217998157191269E-2</v>
      </c>
      <c r="Y183" s="11">
        <f t="shared" si="166"/>
        <v>-9.7425357312937999E-3</v>
      </c>
      <c r="Z183" s="4">
        <f t="shared" si="179"/>
        <v>7965.2535533736218</v>
      </c>
      <c r="AA183" s="4">
        <f t="shared" si="180"/>
        <v>25601.55126366418</v>
      </c>
      <c r="AB183" s="4">
        <f t="shared" si="181"/>
        <v>39977.936286392891</v>
      </c>
      <c r="AC183" s="12">
        <f t="shared" si="167"/>
        <v>1.3825088627752635</v>
      </c>
      <c r="AD183" s="12">
        <f t="shared" si="168"/>
        <v>2.9858558817117782</v>
      </c>
      <c r="AE183" s="12">
        <f t="shared" si="169"/>
        <v>8.0941780754929518</v>
      </c>
      <c r="AF183" s="11">
        <f t="shared" si="170"/>
        <v>-4.0504037456468023E-3</v>
      </c>
      <c r="AG183" s="11">
        <f t="shared" si="171"/>
        <v>2.9673830763510267E-4</v>
      </c>
      <c r="AH183" s="11">
        <f t="shared" si="172"/>
        <v>9.7937136394747881E-3</v>
      </c>
      <c r="AI183" s="1">
        <f t="shared" si="136"/>
        <v>321158.44568617904</v>
      </c>
      <c r="AJ183" s="1">
        <f t="shared" si="137"/>
        <v>129869.22204933727</v>
      </c>
      <c r="AK183" s="1">
        <f t="shared" si="138"/>
        <v>49729.641233801165</v>
      </c>
      <c r="AL183" s="10">
        <f t="shared" si="173"/>
        <v>65.848050245940456</v>
      </c>
      <c r="AM183" s="10">
        <f t="shared" si="174"/>
        <v>14.792837146777911</v>
      </c>
      <c r="AN183" s="10">
        <f t="shared" si="175"/>
        <v>4.8161729880167146</v>
      </c>
      <c r="AO183" s="7">
        <f t="shared" si="176"/>
        <v>5.7541606600474511E-3</v>
      </c>
      <c r="AP183" s="7">
        <f t="shared" si="177"/>
        <v>7.2487247917343558E-3</v>
      </c>
      <c r="AQ183" s="7">
        <f t="shared" si="178"/>
        <v>6.5755079887778048E-3</v>
      </c>
      <c r="AR183" s="1">
        <f t="shared" si="184"/>
        <v>159199.75133763297</v>
      </c>
      <c r="AS183" s="1">
        <f t="shared" si="182"/>
        <v>67153.914522655978</v>
      </c>
      <c r="AT183" s="1">
        <f t="shared" si="183"/>
        <v>25884.803680692468</v>
      </c>
      <c r="AU183" s="1">
        <f t="shared" si="139"/>
        <v>31839.950267526598</v>
      </c>
      <c r="AV183" s="1">
        <f t="shared" si="140"/>
        <v>13430.782904531196</v>
      </c>
      <c r="AW183" s="1">
        <f t="shared" si="141"/>
        <v>5176.9607361384942</v>
      </c>
      <c r="AX183">
        <v>0</v>
      </c>
      <c r="AY183">
        <v>0</v>
      </c>
      <c r="AZ183">
        <v>0</v>
      </c>
      <c r="BA183">
        <f t="shared" si="185"/>
        <v>0</v>
      </c>
      <c r="BB183">
        <f t="shared" si="191"/>
        <v>0</v>
      </c>
      <c r="BC183">
        <f t="shared" si="186"/>
        <v>0</v>
      </c>
      <c r="BD183">
        <f t="shared" si="187"/>
        <v>0</v>
      </c>
      <c r="BE183">
        <f t="shared" si="188"/>
        <v>0</v>
      </c>
      <c r="BF183">
        <f t="shared" si="189"/>
        <v>0</v>
      </c>
      <c r="BG183">
        <f t="shared" si="190"/>
        <v>0</v>
      </c>
      <c r="BH183">
        <f t="shared" si="192"/>
        <v>0</v>
      </c>
      <c r="BI183">
        <f t="shared" si="193"/>
        <v>0</v>
      </c>
      <c r="BJ183">
        <f t="shared" si="194"/>
        <v>0</v>
      </c>
      <c r="BK183" s="7">
        <f t="shared" si="195"/>
        <v>2.9451317129314675E-2</v>
      </c>
      <c r="BL183" s="13"/>
      <c r="BM183" s="13"/>
      <c r="BN183" s="8">
        <f>BN$3*temperature!$I293+BN$4*temperature!$I293^2+BN$5*temperature!$I293^6</f>
        <v>-33.092083184574079</v>
      </c>
      <c r="BO183" s="8">
        <f>BO$3*temperature!$I293+BO$4*temperature!$I293^2+BO$5*temperature!$I293^6</f>
        <v>-28.490634272804403</v>
      </c>
      <c r="BP183" s="8">
        <f>BP$3*temperature!$I293+BP$4*temperature!$I293^2+BP$5*temperature!$I293^6</f>
        <v>-24.678344708429975</v>
      </c>
      <c r="BQ183" s="8">
        <f>BQ$3*temperature!$M293+BQ$4*temperature!$M293^2+BQ$5*temperature!$M293^6</f>
        <v>0</v>
      </c>
      <c r="BR183" s="8">
        <f>BR$3*temperature!$M293+BR$4*temperature!$M293^2+BR$5*temperature!$M293^6</f>
        <v>0</v>
      </c>
      <c r="BS183" s="8">
        <f>BS$3*temperature!$M293+BS$4*temperature!$M293^2+BS$5*temperature!$M293^6</f>
        <v>0</v>
      </c>
      <c r="BT183" s="14"/>
      <c r="BU183" s="14"/>
      <c r="BV183" s="14"/>
      <c r="BW183" s="14"/>
      <c r="BX183" s="14"/>
      <c r="BY183" s="14"/>
    </row>
    <row r="184" spans="1:77" x14ac:dyDescent="0.3">
      <c r="A184">
        <f t="shared" si="142"/>
        <v>2138</v>
      </c>
      <c r="B184" s="4">
        <f t="shared" si="143"/>
        <v>1165.2777277407038</v>
      </c>
      <c r="C184" s="4">
        <f t="shared" si="144"/>
        <v>2963.5288250961903</v>
      </c>
      <c r="D184" s="4">
        <f t="shared" si="145"/>
        <v>4368.0271328954095</v>
      </c>
      <c r="E184" s="11">
        <f t="shared" si="146"/>
        <v>5.7842818823911106E-6</v>
      </c>
      <c r="F184" s="11">
        <f t="shared" si="147"/>
        <v>1.139542317611236E-5</v>
      </c>
      <c r="G184" s="11">
        <f t="shared" si="148"/>
        <v>2.3263351054463962E-5</v>
      </c>
      <c r="H184" s="4">
        <f t="shared" si="149"/>
        <v>158818.17292551172</v>
      </c>
      <c r="I184" s="4">
        <f t="shared" si="150"/>
        <v>67292.211519458288</v>
      </c>
      <c r="J184" s="4">
        <f t="shared" si="151"/>
        <v>25962.518802332044</v>
      </c>
      <c r="K184" s="4">
        <f t="shared" si="152"/>
        <v>136292.12087785802</v>
      </c>
      <c r="L184" s="4">
        <f t="shared" si="153"/>
        <v>22706.784880782834</v>
      </c>
      <c r="M184" s="4">
        <f t="shared" si="154"/>
        <v>5943.7631709770121</v>
      </c>
      <c r="N184" s="11">
        <f t="shared" si="155"/>
        <v>-2.4026234505643007E-3</v>
      </c>
      <c r="O184" s="11">
        <f t="shared" si="156"/>
        <v>2.0479845931744567E-3</v>
      </c>
      <c r="P184" s="11">
        <f t="shared" si="157"/>
        <v>2.9790127617657092E-3</v>
      </c>
      <c r="Q184" s="4">
        <f t="shared" si="158"/>
        <v>5612.2016934440026</v>
      </c>
      <c r="R184" s="4">
        <f t="shared" si="159"/>
        <v>8402.2108514110168</v>
      </c>
      <c r="S184" s="4">
        <f t="shared" si="160"/>
        <v>4872.9326697805354</v>
      </c>
      <c r="T184" s="4">
        <f t="shared" si="161"/>
        <v>35.337276522355005</v>
      </c>
      <c r="U184" s="4">
        <f t="shared" si="162"/>
        <v>124.86156513048208</v>
      </c>
      <c r="V184" s="4">
        <f t="shared" si="163"/>
        <v>187.69105982670803</v>
      </c>
      <c r="W184" s="11">
        <f t="shared" si="164"/>
        <v>-1.0734613539272964E-2</v>
      </c>
      <c r="X184" s="11">
        <f t="shared" si="165"/>
        <v>-1.217998157191269E-2</v>
      </c>
      <c r="Y184" s="11">
        <f t="shared" si="166"/>
        <v>-9.7425357312937999E-3</v>
      </c>
      <c r="Z184" s="4">
        <f t="shared" si="179"/>
        <v>7830.1112086264638</v>
      </c>
      <c r="AA184" s="4">
        <f t="shared" si="180"/>
        <v>25352.452606353949</v>
      </c>
      <c r="AB184" s="4">
        <f t="shared" si="181"/>
        <v>40100.127639969323</v>
      </c>
      <c r="AC184" s="12">
        <f t="shared" si="167"/>
        <v>1.3769091436990888</v>
      </c>
      <c r="AD184" s="12">
        <f t="shared" si="168"/>
        <v>2.9867418995329595</v>
      </c>
      <c r="AE184" s="12">
        <f t="shared" si="169"/>
        <v>8.1734501377112441</v>
      </c>
      <c r="AF184" s="11">
        <f t="shared" si="170"/>
        <v>-4.0504037456468023E-3</v>
      </c>
      <c r="AG184" s="11">
        <f t="shared" si="171"/>
        <v>2.9673830763510267E-4</v>
      </c>
      <c r="AH184" s="11">
        <f t="shared" si="172"/>
        <v>9.7937136394747881E-3</v>
      </c>
      <c r="AI184" s="1">
        <f t="shared" si="136"/>
        <v>320882.55138508778</v>
      </c>
      <c r="AJ184" s="1">
        <f t="shared" si="137"/>
        <v>130313.08274893474</v>
      </c>
      <c r="AK184" s="1">
        <f t="shared" si="138"/>
        <v>49933.637846559541</v>
      </c>
      <c r="AL184" s="10">
        <f t="shared" si="173"/>
        <v>66.223161503603805</v>
      </c>
      <c r="AM184" s="10">
        <f t="shared" si="174"/>
        <v>14.898994060090189</v>
      </c>
      <c r="AN184" s="10">
        <f t="shared" si="175"/>
        <v>4.8475250841351736</v>
      </c>
      <c r="AO184" s="7">
        <f t="shared" si="176"/>
        <v>5.6966190534469769E-3</v>
      </c>
      <c r="AP184" s="7">
        <f t="shared" si="177"/>
        <v>7.1762375438170125E-3</v>
      </c>
      <c r="AQ184" s="7">
        <f t="shared" si="178"/>
        <v>6.5097529088900263E-3</v>
      </c>
      <c r="AR184" s="1">
        <f t="shared" si="184"/>
        <v>158818.17292551172</v>
      </c>
      <c r="AS184" s="1">
        <f t="shared" si="182"/>
        <v>67292.211519458288</v>
      </c>
      <c r="AT184" s="1">
        <f t="shared" si="183"/>
        <v>25962.518802332044</v>
      </c>
      <c r="AU184" s="1">
        <f t="shared" si="139"/>
        <v>31763.634585102347</v>
      </c>
      <c r="AV184" s="1">
        <f t="shared" si="140"/>
        <v>13458.442303891658</v>
      </c>
      <c r="AW184" s="1">
        <f t="shared" si="141"/>
        <v>5192.5037604664094</v>
      </c>
      <c r="AX184">
        <v>0</v>
      </c>
      <c r="AY184">
        <v>0</v>
      </c>
      <c r="AZ184">
        <v>0</v>
      </c>
      <c r="BA184">
        <f t="shared" si="185"/>
        <v>0</v>
      </c>
      <c r="BB184">
        <f t="shared" si="191"/>
        <v>0</v>
      </c>
      <c r="BC184">
        <f t="shared" si="186"/>
        <v>0</v>
      </c>
      <c r="BD184">
        <f t="shared" si="187"/>
        <v>0</v>
      </c>
      <c r="BE184">
        <f t="shared" si="188"/>
        <v>0</v>
      </c>
      <c r="BF184">
        <f t="shared" si="189"/>
        <v>0</v>
      </c>
      <c r="BG184">
        <f t="shared" si="190"/>
        <v>0</v>
      </c>
      <c r="BH184">
        <f t="shared" si="192"/>
        <v>0</v>
      </c>
      <c r="BI184">
        <f t="shared" si="193"/>
        <v>0</v>
      </c>
      <c r="BJ184">
        <f t="shared" si="194"/>
        <v>0</v>
      </c>
      <c r="BK184" s="7">
        <f t="shared" si="195"/>
        <v>2.9326896424271304E-2</v>
      </c>
      <c r="BL184" s="13"/>
      <c r="BM184" s="13"/>
      <c r="BN184" s="8">
        <f>BN$3*temperature!$I294+BN$4*temperature!$I294^2+BN$5*temperature!$I294^6</f>
        <v>-33.622736070807015</v>
      </c>
      <c r="BO184" s="8">
        <f>BO$3*temperature!$I294+BO$4*temperature!$I294^2+BO$5*temperature!$I294^6</f>
        <v>-28.904652503987904</v>
      </c>
      <c r="BP184" s="8">
        <f>BP$3*temperature!$I294+BP$4*temperature!$I294^2+BP$5*temperature!$I294^6</f>
        <v>-25.004252289282331</v>
      </c>
      <c r="BQ184" s="8">
        <f>BQ$3*temperature!$M294+BQ$4*temperature!$M294^2+BQ$5*temperature!$M294^6</f>
        <v>0</v>
      </c>
      <c r="BR184" s="8">
        <f>BR$3*temperature!$M294+BR$4*temperature!$M294^2+BR$5*temperature!$M294^6</f>
        <v>0</v>
      </c>
      <c r="BS184" s="8">
        <f>BS$3*temperature!$M294+BS$4*temperature!$M294^2+BS$5*temperature!$M294^6</f>
        <v>0</v>
      </c>
      <c r="BT184" s="14"/>
      <c r="BU184" s="14"/>
      <c r="BV184" s="14"/>
      <c r="BW184" s="14"/>
      <c r="BX184" s="14"/>
      <c r="BY184" s="14"/>
    </row>
    <row r="185" spans="1:77" x14ac:dyDescent="0.3">
      <c r="A185">
        <f t="shared" si="142"/>
        <v>2139</v>
      </c>
      <c r="B185" s="4">
        <f t="shared" si="143"/>
        <v>1165.28413102081</v>
      </c>
      <c r="C185" s="4">
        <f t="shared" si="144"/>
        <v>2963.560907227994</v>
      </c>
      <c r="D185" s="4">
        <f t="shared" si="145"/>
        <v>4368.1236670965873</v>
      </c>
      <c r="E185" s="11">
        <f t="shared" si="146"/>
        <v>5.4950677882715551E-6</v>
      </c>
      <c r="F185" s="11">
        <f t="shared" si="147"/>
        <v>1.0825652017306742E-5</v>
      </c>
      <c r="G185" s="11">
        <f t="shared" si="148"/>
        <v>2.2100183501740762E-5</v>
      </c>
      <c r="H185" s="4">
        <f t="shared" si="149"/>
        <v>158415.77176821174</v>
      </c>
      <c r="I185" s="4">
        <f t="shared" si="150"/>
        <v>67422.613038980518</v>
      </c>
      <c r="J185" s="4">
        <f t="shared" si="151"/>
        <v>26037.956462961927</v>
      </c>
      <c r="K185" s="4">
        <f t="shared" si="152"/>
        <v>135946.04744976375</v>
      </c>
      <c r="L185" s="4">
        <f t="shared" si="153"/>
        <v>22750.540700729227</v>
      </c>
      <c r="M185" s="4">
        <f t="shared" si="154"/>
        <v>5960.9018533737817</v>
      </c>
      <c r="N185" s="11">
        <f t="shared" si="155"/>
        <v>-2.5392034834090804E-3</v>
      </c>
      <c r="O185" s="11">
        <f t="shared" si="156"/>
        <v>1.9269931950349761E-3</v>
      </c>
      <c r="P185" s="11">
        <f t="shared" si="157"/>
        <v>2.8834732986093847E-3</v>
      </c>
      <c r="Q185" s="4">
        <f t="shared" si="158"/>
        <v>5537.8897598306194</v>
      </c>
      <c r="R185" s="4">
        <f t="shared" si="159"/>
        <v>8315.9558997618115</v>
      </c>
      <c r="S185" s="4">
        <f t="shared" si="160"/>
        <v>4839.4789792887441</v>
      </c>
      <c r="T185" s="4">
        <f t="shared" si="161"/>
        <v>34.957944515357099</v>
      </c>
      <c r="U185" s="4">
        <f t="shared" si="162"/>
        <v>123.34075356815264</v>
      </c>
      <c r="V185" s="4">
        <f t="shared" si="163"/>
        <v>185.86247296990192</v>
      </c>
      <c r="W185" s="11">
        <f t="shared" si="164"/>
        <v>-1.0734613539272964E-2</v>
      </c>
      <c r="X185" s="11">
        <f t="shared" si="165"/>
        <v>-1.217998157191269E-2</v>
      </c>
      <c r="Y185" s="11">
        <f t="shared" si="166"/>
        <v>-9.7425357312937999E-3</v>
      </c>
      <c r="Z185" s="4">
        <f t="shared" si="179"/>
        <v>7696.1923661420251</v>
      </c>
      <c r="AA185" s="4">
        <f t="shared" si="180"/>
        <v>25102.681916242331</v>
      </c>
      <c r="AB185" s="4">
        <f t="shared" si="181"/>
        <v>40218.742811051219</v>
      </c>
      <c r="AC185" s="12">
        <f t="shared" si="167"/>
        <v>1.3713321057460346</v>
      </c>
      <c r="AD185" s="12">
        <f t="shared" si="168"/>
        <v>2.9876281802695699</v>
      </c>
      <c r="AE185" s="12">
        <f t="shared" si="169"/>
        <v>8.2534985678065134</v>
      </c>
      <c r="AF185" s="11">
        <f t="shared" si="170"/>
        <v>-4.0504037456468023E-3</v>
      </c>
      <c r="AG185" s="11">
        <f t="shared" si="171"/>
        <v>2.9673830763510267E-4</v>
      </c>
      <c r="AH185" s="11">
        <f t="shared" si="172"/>
        <v>9.7937136394747881E-3</v>
      </c>
      <c r="AI185" s="1">
        <f t="shared" ref="AI185:AI248" si="196">(1-$AI$5)*AI184+AU184</f>
        <v>320557.93083168135</v>
      </c>
      <c r="AJ185" s="1">
        <f t="shared" ref="AJ185:AJ248" si="197">(1-$AI$5)*AJ184+AV184</f>
        <v>130740.21677793293</v>
      </c>
      <c r="AK185" s="1">
        <f t="shared" ref="AK185:AK248" si="198">(1-$AI$5)*AK184+AW184</f>
        <v>50132.777822370001</v>
      </c>
      <c r="AL185" s="10">
        <f t="shared" si="173"/>
        <v>66.596637145968728</v>
      </c>
      <c r="AM185" s="10">
        <f t="shared" si="174"/>
        <v>15.004843593423924</v>
      </c>
      <c r="AN185" s="10">
        <f t="shared" si="175"/>
        <v>4.8787657127473665</v>
      </c>
      <c r="AO185" s="7">
        <f t="shared" si="176"/>
        <v>5.6396528629125073E-3</v>
      </c>
      <c r="AP185" s="7">
        <f t="shared" si="177"/>
        <v>7.104475168378842E-3</v>
      </c>
      <c r="AQ185" s="7">
        <f t="shared" si="178"/>
        <v>6.444655379801126E-3</v>
      </c>
      <c r="AR185" s="1">
        <f t="shared" si="184"/>
        <v>158415.77176821174</v>
      </c>
      <c r="AS185" s="1">
        <f t="shared" si="182"/>
        <v>67422.613038980518</v>
      </c>
      <c r="AT185" s="1">
        <f t="shared" si="183"/>
        <v>26037.956462961927</v>
      </c>
      <c r="AU185" s="1">
        <f t="shared" ref="AU185:AU248" si="199">$AU$5*AR185</f>
        <v>31683.154353642349</v>
      </c>
      <c r="AV185" s="1">
        <f t="shared" ref="AV185:AV248" si="200">$AU$5*AS185</f>
        <v>13484.522607796105</v>
      </c>
      <c r="AW185" s="1">
        <f t="shared" ref="AW185:AW248" si="201">$AU$5*AT185</f>
        <v>5207.5912925923858</v>
      </c>
      <c r="AX185">
        <v>0</v>
      </c>
      <c r="AY185">
        <v>0</v>
      </c>
      <c r="AZ185">
        <v>0</v>
      </c>
      <c r="BA185">
        <f t="shared" si="185"/>
        <v>0</v>
      </c>
      <c r="BB185">
        <f t="shared" si="191"/>
        <v>0</v>
      </c>
      <c r="BC185">
        <f t="shared" si="186"/>
        <v>0</v>
      </c>
      <c r="BD185">
        <f t="shared" si="187"/>
        <v>0</v>
      </c>
      <c r="BE185">
        <f t="shared" si="188"/>
        <v>0</v>
      </c>
      <c r="BF185">
        <f t="shared" si="189"/>
        <v>0</v>
      </c>
      <c r="BG185">
        <f t="shared" si="190"/>
        <v>0</v>
      </c>
      <c r="BH185">
        <f t="shared" si="192"/>
        <v>0</v>
      </c>
      <c r="BI185">
        <f t="shared" si="193"/>
        <v>0</v>
      </c>
      <c r="BJ185">
        <f t="shared" si="194"/>
        <v>0</v>
      </c>
      <c r="BK185" s="7">
        <f t="shared" si="195"/>
        <v>2.9204339807867602E-2</v>
      </c>
      <c r="BL185" s="13"/>
      <c r="BM185" s="13"/>
      <c r="BN185" s="8">
        <f>BN$3*temperature!$I295+BN$4*temperature!$I295^2+BN$5*temperature!$I295^6</f>
        <v>-34.15240631810336</v>
      </c>
      <c r="BO185" s="8">
        <f>BO$3*temperature!$I295+BO$4*temperature!$I295^2+BO$5*temperature!$I295^6</f>
        <v>-29.317748747002994</v>
      </c>
      <c r="BP185" s="8">
        <f>BP$3*temperature!$I295+BP$4*temperature!$I295^2+BP$5*temperature!$I295^6</f>
        <v>-25.32930324179322</v>
      </c>
      <c r="BQ185" s="8">
        <f>BQ$3*temperature!$M295+BQ$4*temperature!$M295^2+BQ$5*temperature!$M295^6</f>
        <v>0</v>
      </c>
      <c r="BR185" s="8">
        <f>BR$3*temperature!$M295+BR$4*temperature!$M295^2+BR$5*temperature!$M295^6</f>
        <v>0</v>
      </c>
      <c r="BS185" s="8">
        <f>BS$3*temperature!$M295+BS$4*temperature!$M295^2+BS$5*temperature!$M295^6</f>
        <v>0</v>
      </c>
      <c r="BT185" s="14"/>
      <c r="BU185" s="14"/>
      <c r="BV185" s="14"/>
      <c r="BW185" s="14"/>
      <c r="BX185" s="14"/>
      <c r="BY185" s="14"/>
    </row>
    <row r="186" spans="1:77" x14ac:dyDescent="0.3">
      <c r="A186">
        <f t="shared" ref="A186:A249" si="202">1+A185</f>
        <v>2140</v>
      </c>
      <c r="B186" s="4">
        <f t="shared" ref="B186:B249" si="203">B185*(1+E186)</f>
        <v>1165.2902141703378</v>
      </c>
      <c r="C186" s="4">
        <f t="shared" ref="C186:C249" si="204">C185*(1+F186)</f>
        <v>2963.5913855831523</v>
      </c>
      <c r="D186" s="4">
        <f t="shared" ref="D186:D249" si="205">D185*(1+G186)</f>
        <v>4368.2153766144584</v>
      </c>
      <c r="E186" s="11">
        <f t="shared" ref="E186:E249" si="206">E185*$E$5</f>
        <v>5.2203143988579772E-6</v>
      </c>
      <c r="F186" s="11">
        <f t="shared" ref="F186:F249" si="207">F185*$E$5</f>
        <v>1.0284369416441405E-5</v>
      </c>
      <c r="G186" s="11">
        <f t="shared" ref="G186:G249" si="208">G185*$E$5</f>
        <v>2.0995174326653724E-5</v>
      </c>
      <c r="H186" s="4">
        <f t="shared" ref="H186:H249" si="209">AR186</f>
        <v>157992.98234783194</v>
      </c>
      <c r="I186" s="4">
        <f t="shared" ref="I186:I249" si="210">AS186</f>
        <v>67545.205546359415</v>
      </c>
      <c r="J186" s="4">
        <f t="shared" ref="J186:J249" si="211">AT186</f>
        <v>26111.141307973798</v>
      </c>
      <c r="K186" s="4">
        <f t="shared" ref="K186:K249" si="212">H186/B186*1000</f>
        <v>135582.51878079973</v>
      </c>
      <c r="L186" s="4">
        <f t="shared" ref="L186:L249" si="213">I186/C186*1000</f>
        <v>22791.672925945019</v>
      </c>
      <c r="M186" s="4">
        <f t="shared" ref="M186:M249" si="214">J186/D186*1000</f>
        <v>5977.5306519366222</v>
      </c>
      <c r="N186" s="11">
        <f t="shared" ref="N186:N249" si="215">K186/K185-1</f>
        <v>-2.6740657472836826E-3</v>
      </c>
      <c r="O186" s="11">
        <f t="shared" ref="O186:O249" si="216">L186/L185-1</f>
        <v>1.8079669295276712E-3</v>
      </c>
      <c r="P186" s="11">
        <f t="shared" ref="P186:P249" si="217">M186/M185-1</f>
        <v>2.7896447503876765E-3</v>
      </c>
      <c r="Q186" s="4">
        <f t="shared" ref="Q186:Q249" si="218">T186*H186/1000</f>
        <v>5463.8214603046736</v>
      </c>
      <c r="R186" s="4">
        <f t="shared" ref="R186:R249" si="219">U186*I186/1000</f>
        <v>8229.6041931261334</v>
      </c>
      <c r="S186" s="4">
        <f t="shared" ref="S186:S249" si="220">V186*J186/1000</f>
        <v>4805.7999776376382</v>
      </c>
      <c r="T186" s="4">
        <f t="shared" ref="T186:T249" si="221">T185*(1+W186)</f>
        <v>34.582684490857396</v>
      </c>
      <c r="U186" s="4">
        <f t="shared" ref="U186:U249" si="222">U185*(1+X186)</f>
        <v>121.83846546262671</v>
      </c>
      <c r="V186" s="4">
        <f t="shared" ref="V186:V249" si="223">V185*(1+Y186)</f>
        <v>184.05170118588603</v>
      </c>
      <c r="W186" s="11">
        <f t="shared" ref="W186:W249" si="224">T$5-1</f>
        <v>-1.0734613539272964E-2</v>
      </c>
      <c r="X186" s="11">
        <f t="shared" ref="X186:X249" si="225">U$5-1</f>
        <v>-1.217998157191269E-2</v>
      </c>
      <c r="Y186" s="11">
        <f t="shared" ref="Y186:Y249" si="226">V$5-1</f>
        <v>-9.7425357312937999E-3</v>
      </c>
      <c r="Z186" s="4">
        <f t="shared" si="179"/>
        <v>7563.5261011737621</v>
      </c>
      <c r="AA186" s="4">
        <f t="shared" si="180"/>
        <v>24852.356650569731</v>
      </c>
      <c r="AB186" s="4">
        <f t="shared" si="181"/>
        <v>40333.819532379115</v>
      </c>
      <c r="AC186" s="12">
        <f t="shared" ref="AC186:AC249" si="227">AC185*(1+AF186)</f>
        <v>1.365777657048395</v>
      </c>
      <c r="AD186" s="12">
        <f t="shared" ref="AD186:AD249" si="228">AD185*(1+AG186)</f>
        <v>2.9885147239996259</v>
      </c>
      <c r="AE186" s="12">
        <f t="shared" ref="AE186:AE249" si="229">AE185*(1+AH186)</f>
        <v>8.3343309693034264</v>
      </c>
      <c r="AF186" s="11">
        <f t="shared" ref="AF186:AF249" si="230">AC$5-1</f>
        <v>-4.0504037456468023E-3</v>
      </c>
      <c r="AG186" s="11">
        <f t="shared" ref="AG186:AG249" si="231">AD$5-1</f>
        <v>2.9673830763510267E-4</v>
      </c>
      <c r="AH186" s="11">
        <f t="shared" ref="AH186:AH249" si="232">AE$5-1</f>
        <v>9.7937136394747881E-3</v>
      </c>
      <c r="AI186" s="1">
        <f t="shared" si="196"/>
        <v>320185.29210215562</v>
      </c>
      <c r="AJ186" s="1">
        <f t="shared" si="197"/>
        <v>131150.71770793575</v>
      </c>
      <c r="AK186" s="1">
        <f t="shared" si="198"/>
        <v>50327.091332725387</v>
      </c>
      <c r="AL186" s="10">
        <f t="shared" ref="AL186:AL249" si="233">AL185*(1+AO186)</f>
        <v>66.968463242155934</v>
      </c>
      <c r="AM186" s="10">
        <f t="shared" ref="AM186:AM249" si="234">AM185*(1+AP186)</f>
        <v>15.110379116751664</v>
      </c>
      <c r="AN186" s="10">
        <f t="shared" ref="AN186:AN249" si="235">AN185*(1+AQ186)</f>
        <v>4.9098932568078393</v>
      </c>
      <c r="AO186" s="7">
        <f t="shared" ref="AO186:AO249" si="236">AO$5*AO185</f>
        <v>5.5832563342833822E-3</v>
      </c>
      <c r="AP186" s="7">
        <f t="shared" ref="AP186:AP249" si="237">AP$5*AP185</f>
        <v>7.0334304166950537E-3</v>
      </c>
      <c r="AQ186" s="7">
        <f t="shared" ref="AQ186:AQ249" si="238">AQ$5*AQ185</f>
        <v>6.3802088260031149E-3</v>
      </c>
      <c r="AR186" s="1">
        <f t="shared" si="184"/>
        <v>157992.98234783194</v>
      </c>
      <c r="AS186" s="1">
        <f t="shared" si="182"/>
        <v>67545.205546359415</v>
      </c>
      <c r="AT186" s="1">
        <f t="shared" si="183"/>
        <v>26111.141307973798</v>
      </c>
      <c r="AU186" s="1">
        <f t="shared" si="199"/>
        <v>31598.59646956639</v>
      </c>
      <c r="AV186" s="1">
        <f t="shared" si="200"/>
        <v>13509.041109271884</v>
      </c>
      <c r="AW186" s="1">
        <f t="shared" si="201"/>
        <v>5222.2282615947597</v>
      </c>
      <c r="AX186">
        <v>0</v>
      </c>
      <c r="AY186">
        <v>0</v>
      </c>
      <c r="AZ186">
        <v>0</v>
      </c>
      <c r="BA186">
        <f t="shared" si="185"/>
        <v>0</v>
      </c>
      <c r="BB186">
        <f t="shared" si="191"/>
        <v>0</v>
      </c>
      <c r="BC186">
        <f t="shared" si="186"/>
        <v>0</v>
      </c>
      <c r="BD186">
        <f t="shared" si="187"/>
        <v>0</v>
      </c>
      <c r="BE186">
        <f t="shared" si="188"/>
        <v>0</v>
      </c>
      <c r="BF186">
        <f t="shared" si="189"/>
        <v>0</v>
      </c>
      <c r="BG186">
        <f t="shared" si="190"/>
        <v>0</v>
      </c>
      <c r="BH186">
        <f t="shared" si="192"/>
        <v>0</v>
      </c>
      <c r="BI186">
        <f t="shared" si="193"/>
        <v>0</v>
      </c>
      <c r="BJ186">
        <f t="shared" si="194"/>
        <v>0</v>
      </c>
      <c r="BK186" s="7">
        <f t="shared" si="195"/>
        <v>2.9083633933462E-2</v>
      </c>
      <c r="BL186" s="13"/>
      <c r="BM186" s="13"/>
      <c r="BN186" s="8">
        <f>BN$3*temperature!$I296+BN$4*temperature!$I296^2+BN$5*temperature!$I296^6</f>
        <v>-34.680998720405412</v>
      </c>
      <c r="BO186" s="8">
        <f>BO$3*temperature!$I296+BO$4*temperature!$I296^2+BO$5*temperature!$I296^6</f>
        <v>-29.729852887325105</v>
      </c>
      <c r="BP186" s="8">
        <f>BP$3*temperature!$I296+BP$4*temperature!$I296^2+BP$5*temperature!$I296^6</f>
        <v>-25.653445882530804</v>
      </c>
      <c r="BQ186" s="8">
        <f>BQ$3*temperature!$M296+BQ$4*temperature!$M296^2+BQ$5*temperature!$M296^6</f>
        <v>0</v>
      </c>
      <c r="BR186" s="8">
        <f>BR$3*temperature!$M296+BR$4*temperature!$M296^2+BR$5*temperature!$M296^6</f>
        <v>0</v>
      </c>
      <c r="BS186" s="8">
        <f>BS$3*temperature!$M296+BS$4*temperature!$M296^2+BS$5*temperature!$M296^6</f>
        <v>0</v>
      </c>
      <c r="BT186" s="14"/>
      <c r="BU186" s="14"/>
      <c r="BV186" s="14"/>
      <c r="BW186" s="14"/>
      <c r="BX186" s="14"/>
      <c r="BY186" s="14"/>
    </row>
    <row r="187" spans="1:77" x14ac:dyDescent="0.3">
      <c r="A187">
        <f t="shared" si="202"/>
        <v>2141</v>
      </c>
      <c r="B187" s="4">
        <f t="shared" si="203"/>
        <v>1165.2959931925573</v>
      </c>
      <c r="C187" s="4">
        <f t="shared" si="204"/>
        <v>2963.6203403183304</v>
      </c>
      <c r="D187" s="4">
        <f t="shared" si="205"/>
        <v>4368.3025024856197</v>
      </c>
      <c r="E187" s="11">
        <f t="shared" si="206"/>
        <v>4.9592986789150782E-6</v>
      </c>
      <c r="F187" s="11">
        <f t="shared" si="207"/>
        <v>9.7701509456193339E-6</v>
      </c>
      <c r="G187" s="11">
        <f t="shared" si="208"/>
        <v>1.9945415610321037E-5</v>
      </c>
      <c r="H187" s="4">
        <f t="shared" si="209"/>
        <v>157550.24173757585</v>
      </c>
      <c r="I187" s="4">
        <f t="shared" si="210"/>
        <v>67660.077980268165</v>
      </c>
      <c r="J187" s="4">
        <f t="shared" si="211"/>
        <v>26182.098534520981</v>
      </c>
      <c r="K187" s="4">
        <f t="shared" si="212"/>
        <v>135201.9080628056</v>
      </c>
      <c r="L187" s="4">
        <f t="shared" si="213"/>
        <v>22830.211096810268</v>
      </c>
      <c r="M187" s="4">
        <f t="shared" si="214"/>
        <v>5993.6550913365163</v>
      </c>
      <c r="N187" s="11">
        <f t="shared" si="215"/>
        <v>-2.8072256026565601E-3</v>
      </c>
      <c r="O187" s="11">
        <f t="shared" si="216"/>
        <v>1.6908882024793126E-3</v>
      </c>
      <c r="P187" s="11">
        <f t="shared" si="217"/>
        <v>2.6975084426661411E-3</v>
      </c>
      <c r="Q187" s="4">
        <f t="shared" si="218"/>
        <v>5390.0226490178829</v>
      </c>
      <c r="R187" s="4">
        <f t="shared" si="219"/>
        <v>8143.1931772075895</v>
      </c>
      <c r="S187" s="4">
        <f t="shared" si="220"/>
        <v>4771.9118623443273</v>
      </c>
      <c r="T187" s="4">
        <f t="shared" si="221"/>
        <v>34.211452737697435</v>
      </c>
      <c r="U187" s="4">
        <f t="shared" si="222"/>
        <v>120.35447519854181</v>
      </c>
      <c r="V187" s="4">
        <f t="shared" si="223"/>
        <v>182.25857091067712</v>
      </c>
      <c r="W187" s="11">
        <f t="shared" si="224"/>
        <v>-1.0734613539272964E-2</v>
      </c>
      <c r="X187" s="11">
        <f t="shared" si="225"/>
        <v>-1.217998157191269E-2</v>
      </c>
      <c r="Y187" s="11">
        <f t="shared" si="226"/>
        <v>-9.7425357312937999E-3</v>
      </c>
      <c r="Z187" s="4">
        <f t="shared" si="179"/>
        <v>7432.1396803341922</v>
      </c>
      <c r="AA187" s="4">
        <f t="shared" si="180"/>
        <v>24601.591372818977</v>
      </c>
      <c r="AB187" s="4">
        <f t="shared" si="181"/>
        <v>40445.396447844767</v>
      </c>
      <c r="AC187" s="12">
        <f t="shared" si="227"/>
        <v>1.3602457061105655</v>
      </c>
      <c r="AD187" s="12">
        <f t="shared" si="228"/>
        <v>2.9894015308011683</v>
      </c>
      <c r="AE187" s="12">
        <f t="shared" si="229"/>
        <v>8.4159550201933904</v>
      </c>
      <c r="AF187" s="11">
        <f t="shared" si="230"/>
        <v>-4.0504037456468023E-3</v>
      </c>
      <c r="AG187" s="11">
        <f t="shared" si="231"/>
        <v>2.9673830763510267E-4</v>
      </c>
      <c r="AH187" s="11">
        <f t="shared" si="232"/>
        <v>9.7937136394747881E-3</v>
      </c>
      <c r="AI187" s="1">
        <f t="shared" si="196"/>
        <v>319765.35936150647</v>
      </c>
      <c r="AJ187" s="1">
        <f t="shared" si="197"/>
        <v>131544.68704641407</v>
      </c>
      <c r="AK187" s="1">
        <f t="shared" si="198"/>
        <v>50516.61046104761</v>
      </c>
      <c r="AL187" s="10">
        <f t="shared" si="233"/>
        <v>67.338626317783991</v>
      </c>
      <c r="AM187" s="10">
        <f t="shared" si="234"/>
        <v>15.215594138838345</v>
      </c>
      <c r="AN187" s="10">
        <f t="shared" si="235"/>
        <v>4.9409061396567395</v>
      </c>
      <c r="AO187" s="7">
        <f t="shared" si="236"/>
        <v>5.5274237709405484E-3</v>
      </c>
      <c r="AP187" s="7">
        <f t="shared" si="237"/>
        <v>6.9630961125281034E-3</v>
      </c>
      <c r="AQ187" s="7">
        <f t="shared" si="238"/>
        <v>6.3164067377430837E-3</v>
      </c>
      <c r="AR187" s="1">
        <f t="shared" si="184"/>
        <v>157550.24173757585</v>
      </c>
      <c r="AS187" s="1">
        <f t="shared" si="182"/>
        <v>67660.077980268165</v>
      </c>
      <c r="AT187" s="1">
        <f t="shared" si="183"/>
        <v>26182.098534520981</v>
      </c>
      <c r="AU187" s="1">
        <f t="shared" si="199"/>
        <v>31510.04834751517</v>
      </c>
      <c r="AV187" s="1">
        <f t="shared" si="200"/>
        <v>13532.015596053634</v>
      </c>
      <c r="AW187" s="1">
        <f t="shared" si="201"/>
        <v>5236.4197069041966</v>
      </c>
      <c r="AX187">
        <v>0</v>
      </c>
      <c r="AY187">
        <v>0</v>
      </c>
      <c r="AZ187">
        <v>0</v>
      </c>
      <c r="BA187">
        <f t="shared" si="185"/>
        <v>0</v>
      </c>
      <c r="BB187">
        <f t="shared" si="191"/>
        <v>0</v>
      </c>
      <c r="BC187">
        <f t="shared" si="186"/>
        <v>0</v>
      </c>
      <c r="BD187">
        <f t="shared" si="187"/>
        <v>0</v>
      </c>
      <c r="BE187">
        <f t="shared" si="188"/>
        <v>0</v>
      </c>
      <c r="BF187">
        <f t="shared" si="189"/>
        <v>0</v>
      </c>
      <c r="BG187">
        <f t="shared" si="190"/>
        <v>0</v>
      </c>
      <c r="BH187">
        <f t="shared" si="192"/>
        <v>0</v>
      </c>
      <c r="BI187">
        <f t="shared" si="193"/>
        <v>0</v>
      </c>
      <c r="BJ187">
        <f t="shared" si="194"/>
        <v>0</v>
      </c>
      <c r="BK187" s="7">
        <f t="shared" si="195"/>
        <v>2.896476497961295E-2</v>
      </c>
      <c r="BL187" s="13"/>
      <c r="BM187" s="13"/>
      <c r="BN187" s="8">
        <f>BN$3*temperature!$I297+BN$4*temperature!$I297^2+BN$5*temperature!$I297^6</f>
        <v>-35.208420737042644</v>
      </c>
      <c r="BO187" s="8">
        <f>BO$3*temperature!$I297+BO$4*temperature!$I297^2+BO$5*temperature!$I297^6</f>
        <v>-30.140896844864333</v>
      </c>
      <c r="BP187" s="8">
        <f>BP$3*temperature!$I297+BP$4*temperature!$I297^2+BP$5*temperature!$I297^6</f>
        <v>-25.976630091526054</v>
      </c>
      <c r="BQ187" s="8">
        <f>BQ$3*temperature!$M297+BQ$4*temperature!$M297^2+BQ$5*temperature!$M297^6</f>
        <v>0</v>
      </c>
      <c r="BR187" s="8">
        <f>BR$3*temperature!$M297+BR$4*temperature!$M297^2+BR$5*temperature!$M297^6</f>
        <v>0</v>
      </c>
      <c r="BS187" s="8">
        <f>BS$3*temperature!$M297+BS$4*temperature!$M297^2+BS$5*temperature!$M297^6</f>
        <v>0</v>
      </c>
      <c r="BT187" s="14"/>
      <c r="BU187" s="14"/>
      <c r="BV187" s="14"/>
      <c r="BW187" s="14"/>
      <c r="BX187" s="14"/>
      <c r="BY187" s="14"/>
    </row>
    <row r="188" spans="1:77" x14ac:dyDescent="0.3">
      <c r="A188">
        <f t="shared" si="202"/>
        <v>2142</v>
      </c>
      <c r="B188" s="4">
        <f t="shared" si="203"/>
        <v>1165.3014832908927</v>
      </c>
      <c r="C188" s="4">
        <f t="shared" si="204"/>
        <v>2963.6478475854969</v>
      </c>
      <c r="D188" s="4">
        <f t="shared" si="205"/>
        <v>4368.3852737140969</v>
      </c>
      <c r="E188" s="11">
        <f t="shared" si="206"/>
        <v>4.7113337449693239E-6</v>
      </c>
      <c r="F188" s="11">
        <f t="shared" si="207"/>
        <v>9.2816433983383671E-6</v>
      </c>
      <c r="G188" s="11">
        <f t="shared" si="208"/>
        <v>1.8948144829804984E-5</v>
      </c>
      <c r="H188" s="4">
        <f t="shared" si="209"/>
        <v>157087.98911172096</v>
      </c>
      <c r="I188" s="4">
        <f t="shared" si="210"/>
        <v>67767.321595641479</v>
      </c>
      <c r="J188" s="4">
        <f t="shared" si="211"/>
        <v>26250.853851427313</v>
      </c>
      <c r="K188" s="4">
        <f t="shared" si="212"/>
        <v>134804.59036926093</v>
      </c>
      <c r="L188" s="4">
        <f t="shared" si="213"/>
        <v>22866.185552663403</v>
      </c>
      <c r="M188" s="4">
        <f t="shared" si="214"/>
        <v>6009.2808226844572</v>
      </c>
      <c r="N188" s="11">
        <f t="shared" si="215"/>
        <v>-2.9386988633333111E-3</v>
      </c>
      <c r="O188" s="11">
        <f t="shared" si="216"/>
        <v>1.5757390810180461E-3</v>
      </c>
      <c r="P188" s="11">
        <f t="shared" si="217"/>
        <v>2.6070454688871258E-3</v>
      </c>
      <c r="Q188" s="4">
        <f t="shared" si="218"/>
        <v>5316.5182658128288</v>
      </c>
      <c r="R188" s="4">
        <f t="shared" si="219"/>
        <v>8056.759273363793</v>
      </c>
      <c r="S188" s="4">
        <f t="shared" si="220"/>
        <v>4737.83050021073</v>
      </c>
      <c r="T188" s="4">
        <f t="shared" si="221"/>
        <v>33.844206013941154</v>
      </c>
      <c r="U188" s="4">
        <f t="shared" si="222"/>
        <v>118.88855990852635</v>
      </c>
      <c r="V188" s="4">
        <f t="shared" si="223"/>
        <v>180.48291027124532</v>
      </c>
      <c r="W188" s="11">
        <f t="shared" si="224"/>
        <v>-1.0734613539272964E-2</v>
      </c>
      <c r="X188" s="11">
        <f t="shared" si="225"/>
        <v>-1.217998157191269E-2</v>
      </c>
      <c r="Y188" s="11">
        <f t="shared" si="226"/>
        <v>-9.7425357312937999E-3</v>
      </c>
      <c r="Z188" s="4">
        <f t="shared" si="179"/>
        <v>7302.0585955861707</v>
      </c>
      <c r="AA188" s="4">
        <f t="shared" si="180"/>
        <v>24350.497731527434</v>
      </c>
      <c r="AB188" s="4">
        <f t="shared" si="181"/>
        <v>40553.513049168272</v>
      </c>
      <c r="AC188" s="12">
        <f t="shared" si="227"/>
        <v>1.3547361618075353</v>
      </c>
      <c r="AD188" s="12">
        <f t="shared" si="228"/>
        <v>2.99028860075226</v>
      </c>
      <c r="AE188" s="12">
        <f t="shared" si="229"/>
        <v>8.4983784736638643</v>
      </c>
      <c r="AF188" s="11">
        <f t="shared" si="230"/>
        <v>-4.0504037456468023E-3</v>
      </c>
      <c r="AG188" s="11">
        <f t="shared" si="231"/>
        <v>2.9673830763510267E-4</v>
      </c>
      <c r="AH188" s="11">
        <f t="shared" si="232"/>
        <v>9.7937136394747881E-3</v>
      </c>
      <c r="AI188" s="1">
        <f t="shared" si="196"/>
        <v>319298.871772871</v>
      </c>
      <c r="AJ188" s="1">
        <f t="shared" si="197"/>
        <v>131922.2339378263</v>
      </c>
      <c r="AK188" s="1">
        <f t="shared" si="198"/>
        <v>50701.369121847049</v>
      </c>
      <c r="AL188" s="10">
        <f t="shared" si="233"/>
        <v>67.707113350357275</v>
      </c>
      <c r="AM188" s="10">
        <f t="shared" si="234"/>
        <v>15.320482306792314</v>
      </c>
      <c r="AN188" s="10">
        <f t="shared" si="235"/>
        <v>4.9718028247595125</v>
      </c>
      <c r="AO188" s="7">
        <f t="shared" si="236"/>
        <v>5.4721495332311432E-3</v>
      </c>
      <c r="AP188" s="7">
        <f t="shared" si="237"/>
        <v>6.8934651514028222E-3</v>
      </c>
      <c r="AQ188" s="7">
        <f t="shared" si="238"/>
        <v>6.2532426703656527E-3</v>
      </c>
      <c r="AR188" s="1">
        <f t="shared" si="184"/>
        <v>157087.98911172096</v>
      </c>
      <c r="AS188" s="1">
        <f t="shared" si="182"/>
        <v>67767.321595641479</v>
      </c>
      <c r="AT188" s="1">
        <f t="shared" si="183"/>
        <v>26250.853851427313</v>
      </c>
      <c r="AU188" s="1">
        <f t="shared" si="199"/>
        <v>31417.597822344193</v>
      </c>
      <c r="AV188" s="1">
        <f t="shared" si="200"/>
        <v>13553.464319128296</v>
      </c>
      <c r="AW188" s="1">
        <f t="shared" si="201"/>
        <v>5250.1707702854628</v>
      </c>
      <c r="AX188">
        <v>0</v>
      </c>
      <c r="AY188">
        <v>0</v>
      </c>
      <c r="AZ188">
        <v>0</v>
      </c>
      <c r="BA188">
        <f t="shared" si="185"/>
        <v>0</v>
      </c>
      <c r="BB188">
        <f t="shared" si="191"/>
        <v>0</v>
      </c>
      <c r="BC188">
        <f t="shared" si="186"/>
        <v>0</v>
      </c>
      <c r="BD188">
        <f t="shared" si="187"/>
        <v>0</v>
      </c>
      <c r="BE188">
        <f t="shared" si="188"/>
        <v>0</v>
      </c>
      <c r="BF188">
        <f t="shared" si="189"/>
        <v>0</v>
      </c>
      <c r="BG188">
        <f t="shared" si="190"/>
        <v>0</v>
      </c>
      <c r="BH188">
        <f t="shared" si="192"/>
        <v>0</v>
      </c>
      <c r="BI188">
        <f t="shared" si="193"/>
        <v>0</v>
      </c>
      <c r="BJ188">
        <f t="shared" si="194"/>
        <v>0</v>
      </c>
      <c r="BK188" s="7">
        <f t="shared" si="195"/>
        <v>2.8847718667143946E-2</v>
      </c>
      <c r="BL188" s="13"/>
      <c r="BM188" s="13"/>
      <c r="BN188" s="8">
        <f>BN$3*temperature!$I298+BN$4*temperature!$I298^2+BN$5*temperature!$I298^6</f>
        <v>-35.734582493668263</v>
      </c>
      <c r="BO188" s="8">
        <f>BO$3*temperature!$I298+BO$4*temperature!$I298^2+BO$5*temperature!$I298^6</f>
        <v>-30.550814572640199</v>
      </c>
      <c r="BP188" s="8">
        <f>BP$3*temperature!$I298+BP$4*temperature!$I298^2+BP$5*temperature!$I298^6</f>
        <v>-26.298807309497562</v>
      </c>
      <c r="BQ188" s="8">
        <f>BQ$3*temperature!$M298+BQ$4*temperature!$M298^2+BQ$5*temperature!$M298^6</f>
        <v>0</v>
      </c>
      <c r="BR188" s="8">
        <f>BR$3*temperature!$M298+BR$4*temperature!$M298^2+BR$5*temperature!$M298^6</f>
        <v>0</v>
      </c>
      <c r="BS188" s="8">
        <f>BS$3*temperature!$M298+BS$4*temperature!$M298^2+BS$5*temperature!$M298^6</f>
        <v>0</v>
      </c>
      <c r="BT188" s="14"/>
      <c r="BU188" s="14"/>
      <c r="BV188" s="14"/>
      <c r="BW188" s="14"/>
      <c r="BX188" s="14"/>
      <c r="BY188" s="14"/>
    </row>
    <row r="189" spans="1:77" x14ac:dyDescent="0.3">
      <c r="A189">
        <f t="shared" si="202"/>
        <v>2143</v>
      </c>
      <c r="B189" s="4">
        <f t="shared" si="203"/>
        <v>1165.3066989088838</v>
      </c>
      <c r="C189" s="4">
        <f t="shared" si="204"/>
        <v>2963.6739797318528</v>
      </c>
      <c r="D189" s="4">
        <f t="shared" si="205"/>
        <v>4368.4639078710934</v>
      </c>
      <c r="E189" s="11">
        <f t="shared" si="206"/>
        <v>4.4757670577208579E-6</v>
      </c>
      <c r="F189" s="11">
        <f t="shared" si="207"/>
        <v>8.8175612284214485E-6</v>
      </c>
      <c r="G189" s="11">
        <f t="shared" si="208"/>
        <v>1.8000737588314733E-5</v>
      </c>
      <c r="H189" s="4">
        <f t="shared" si="209"/>
        <v>156606.66526878485</v>
      </c>
      <c r="I189" s="4">
        <f t="shared" si="210"/>
        <v>67867.029808520834</v>
      </c>
      <c r="J189" s="4">
        <f t="shared" si="211"/>
        <v>26317.433439799508</v>
      </c>
      <c r="K189" s="4">
        <f t="shared" si="212"/>
        <v>134390.94224329182</v>
      </c>
      <c r="L189" s="4">
        <f t="shared" si="213"/>
        <v>22899.627378940415</v>
      </c>
      <c r="M189" s="4">
        <f t="shared" si="214"/>
        <v>6024.4136142182124</v>
      </c>
      <c r="N189" s="11">
        <f t="shared" si="215"/>
        <v>-3.0685017834780615E-3</v>
      </c>
      <c r="O189" s="11">
        <f t="shared" si="216"/>
        <v>1.4625013078806148E-3</v>
      </c>
      <c r="P189" s="11">
        <f t="shared" si="217"/>
        <v>2.5182367042375642E-3</v>
      </c>
      <c r="Q189" s="4">
        <f t="shared" si="218"/>
        <v>5243.3323406597601</v>
      </c>
      <c r="R189" s="4">
        <f t="shared" si="219"/>
        <v>7970.3378762036791</v>
      </c>
      <c r="S189" s="4">
        <f t="shared" si="220"/>
        <v>4703.5714241826363</v>
      </c>
      <c r="T189" s="4">
        <f t="shared" si="221"/>
        <v>33.480901541837959</v>
      </c>
      <c r="U189" s="4">
        <f t="shared" si="222"/>
        <v>117.44049943972925</v>
      </c>
      <c r="V189" s="4">
        <f t="shared" si="223"/>
        <v>178.72454906903982</v>
      </c>
      <c r="W189" s="11">
        <f t="shared" si="224"/>
        <v>-1.0734613539272964E-2</v>
      </c>
      <c r="X189" s="11">
        <f t="shared" si="225"/>
        <v>-1.217998157191269E-2</v>
      </c>
      <c r="Y189" s="11">
        <f t="shared" si="226"/>
        <v>-9.7425357312937999E-3</v>
      </c>
      <c r="Z189" s="4">
        <f t="shared" si="179"/>
        <v>7173.3065994612525</v>
      </c>
      <c r="AA189" s="4">
        <f t="shared" si="180"/>
        <v>24099.18444396109</v>
      </c>
      <c r="AB189" s="4">
        <f t="shared" si="181"/>
        <v>40658.209613615283</v>
      </c>
      <c r="AC189" s="12">
        <f t="shared" si="227"/>
        <v>1.3492489333833868</v>
      </c>
      <c r="AD189" s="12">
        <f t="shared" si="228"/>
        <v>2.9911759339309878</v>
      </c>
      <c r="AE189" s="12">
        <f t="shared" si="229"/>
        <v>8.5816091588348051</v>
      </c>
      <c r="AF189" s="11">
        <f t="shared" si="230"/>
        <v>-4.0504037456468023E-3</v>
      </c>
      <c r="AG189" s="11">
        <f t="shared" si="231"/>
        <v>2.9673830763510267E-4</v>
      </c>
      <c r="AH189" s="11">
        <f t="shared" si="232"/>
        <v>9.7937136394747881E-3</v>
      </c>
      <c r="AI189" s="1">
        <f t="shared" si="196"/>
        <v>318786.58241792815</v>
      </c>
      <c r="AJ189" s="1">
        <f t="shared" si="197"/>
        <v>132283.47486317198</v>
      </c>
      <c r="AK189" s="1">
        <f t="shared" si="198"/>
        <v>50881.402979947808</v>
      </c>
      <c r="AL189" s="10">
        <f t="shared" si="233"/>
        <v>68.073911764586697</v>
      </c>
      <c r="AM189" s="10">
        <f t="shared" si="234"/>
        <v>15.425037405568027</v>
      </c>
      <c r="AN189" s="10">
        <f t="shared" si="235"/>
        <v>5.0025818154362192</v>
      </c>
      <c r="AO189" s="7">
        <f t="shared" si="236"/>
        <v>5.4174280378988318E-3</v>
      </c>
      <c r="AP189" s="7">
        <f t="shared" si="237"/>
        <v>6.8245304998887941E-3</v>
      </c>
      <c r="AQ189" s="7">
        <f t="shared" si="238"/>
        <v>6.1907102436619963E-3</v>
      </c>
      <c r="AR189" s="1">
        <f t="shared" si="184"/>
        <v>156606.66526878485</v>
      </c>
      <c r="AS189" s="1">
        <f t="shared" si="182"/>
        <v>67867.029808520834</v>
      </c>
      <c r="AT189" s="1">
        <f t="shared" si="183"/>
        <v>26317.433439799508</v>
      </c>
      <c r="AU189" s="1">
        <f t="shared" si="199"/>
        <v>31321.333053756971</v>
      </c>
      <c r="AV189" s="1">
        <f t="shared" si="200"/>
        <v>13573.405961704168</v>
      </c>
      <c r="AW189" s="1">
        <f t="shared" si="201"/>
        <v>5263.4866879599022</v>
      </c>
      <c r="AX189">
        <v>0</v>
      </c>
      <c r="AY189">
        <v>0</v>
      </c>
      <c r="AZ189">
        <v>0</v>
      </c>
      <c r="BA189">
        <f t="shared" si="185"/>
        <v>0</v>
      </c>
      <c r="BB189">
        <f t="shared" si="191"/>
        <v>0</v>
      </c>
      <c r="BC189">
        <f t="shared" si="186"/>
        <v>0</v>
      </c>
      <c r="BD189">
        <f t="shared" si="187"/>
        <v>0</v>
      </c>
      <c r="BE189">
        <f t="shared" si="188"/>
        <v>0</v>
      </c>
      <c r="BF189">
        <f t="shared" si="189"/>
        <v>0</v>
      </c>
      <c r="BG189">
        <f t="shared" si="190"/>
        <v>0</v>
      </c>
      <c r="BH189">
        <f t="shared" si="192"/>
        <v>0</v>
      </c>
      <c r="BI189">
        <f t="shared" si="193"/>
        <v>0</v>
      </c>
      <c r="BJ189">
        <f t="shared" si="194"/>
        <v>0</v>
      </c>
      <c r="BK189" s="7">
        <f t="shared" si="195"/>
        <v>2.8732480276033673E-2</v>
      </c>
      <c r="BL189" s="13"/>
      <c r="BM189" s="13"/>
      <c r="BN189" s="8">
        <f>BN$3*temperature!$I299+BN$4*temperature!$I299^2+BN$5*temperature!$I299^6</f>
        <v>-36.259396780144854</v>
      </c>
      <c r="BO189" s="8">
        <f>BO$3*temperature!$I299+BO$4*temperature!$I299^2+BO$5*temperature!$I299^6</f>
        <v>-30.959542053220222</v>
      </c>
      <c r="BP189" s="8">
        <f>BP$3*temperature!$I299+BP$4*temperature!$I299^2+BP$5*temperature!$I299^6</f>
        <v>-26.619930533437412</v>
      </c>
      <c r="BQ189" s="8">
        <f>BQ$3*temperature!$M299+BQ$4*temperature!$M299^2+BQ$5*temperature!$M299^6</f>
        <v>0</v>
      </c>
      <c r="BR189" s="8">
        <f>BR$3*temperature!$M299+BR$4*temperature!$M299^2+BR$5*temperature!$M299^6</f>
        <v>0</v>
      </c>
      <c r="BS189" s="8">
        <f>BS$3*temperature!$M299+BS$4*temperature!$M299^2+BS$5*temperature!$M299^6</f>
        <v>0</v>
      </c>
      <c r="BT189" s="14"/>
      <c r="BU189" s="14"/>
      <c r="BV189" s="14"/>
      <c r="BW189" s="14"/>
      <c r="BX189" s="14"/>
      <c r="BY189" s="14"/>
    </row>
    <row r="190" spans="1:77" x14ac:dyDescent="0.3">
      <c r="A190">
        <f t="shared" si="202"/>
        <v>2144</v>
      </c>
      <c r="B190" s="4">
        <f t="shared" si="203"/>
        <v>1165.3116537681524</v>
      </c>
      <c r="C190" s="4">
        <f t="shared" si="204"/>
        <v>2963.6988054897915</v>
      </c>
      <c r="D190" s="4">
        <f t="shared" si="205"/>
        <v>4368.5386116649388</v>
      </c>
      <c r="E190" s="11">
        <f t="shared" si="206"/>
        <v>4.2519787048348144E-6</v>
      </c>
      <c r="F190" s="11">
        <f t="shared" si="207"/>
        <v>8.3766831670003763E-6</v>
      </c>
      <c r="G190" s="11">
        <f t="shared" si="208"/>
        <v>1.7100700708898994E-5</v>
      </c>
      <c r="H190" s="4">
        <f t="shared" si="209"/>
        <v>156106.71216823297</v>
      </c>
      <c r="I190" s="4">
        <f t="shared" si="210"/>
        <v>67959.298043211806</v>
      </c>
      <c r="J190" s="4">
        <f t="shared" si="211"/>
        <v>26381.863914384554</v>
      </c>
      <c r="K190" s="4">
        <f t="shared" si="212"/>
        <v>133961.34129736558</v>
      </c>
      <c r="L190" s="4">
        <f t="shared" si="213"/>
        <v>22930.568355099975</v>
      </c>
      <c r="M190" s="4">
        <f t="shared" si="214"/>
        <v>6039.0593421652029</v>
      </c>
      <c r="N190" s="11">
        <f t="shared" si="215"/>
        <v>-3.1966510447446472E-3</v>
      </c>
      <c r="O190" s="11">
        <f t="shared" si="216"/>
        <v>1.3511563156707318E-3</v>
      </c>
      <c r="P190" s="11">
        <f t="shared" si="217"/>
        <v>2.4310628195289841E-3</v>
      </c>
      <c r="Q190" s="4">
        <f t="shared" si="218"/>
        <v>5170.4879992033166</v>
      </c>
      <c r="R190" s="4">
        <f t="shared" si="219"/>
        <v>7883.9633526980824</v>
      </c>
      <c r="S190" s="4">
        <f t="shared" si="220"/>
        <v>4669.1498307394249</v>
      </c>
      <c r="T190" s="4">
        <f t="shared" si="221"/>
        <v>33.121497002839881</v>
      </c>
      <c r="U190" s="4">
        <f t="shared" si="222"/>
        <v>116.01007632075712</v>
      </c>
      <c r="V190" s="4">
        <f t="shared" si="223"/>
        <v>176.98331876367533</v>
      </c>
      <c r="W190" s="11">
        <f t="shared" si="224"/>
        <v>-1.0734613539272964E-2</v>
      </c>
      <c r="X190" s="11">
        <f t="shared" si="225"/>
        <v>-1.217998157191269E-2</v>
      </c>
      <c r="Y190" s="11">
        <f t="shared" si="226"/>
        <v>-9.7425357312937999E-3</v>
      </c>
      <c r="Z190" s="4">
        <f t="shared" ref="Z190:Z253" si="239">Q189*AC190*(1-AX189)</f>
        <v>7045.9057413863256</v>
      </c>
      <c r="AA190" s="4">
        <f t="shared" ref="AA190:AA253" si="240">R189*AD190*(1-AY189)</f>
        <v>23847.757284478048</v>
      </c>
      <c r="AB190" s="4">
        <f t="shared" ref="AB190:AB253" si="241">S189*AE190*(1-AZ189)</f>
        <v>40759.527142820254</v>
      </c>
      <c r="AC190" s="12">
        <f t="shared" si="227"/>
        <v>1.3437839304498007</v>
      </c>
      <c r="AD190" s="12">
        <f t="shared" si="228"/>
        <v>2.9920635304154612</v>
      </c>
      <c r="AE190" s="12">
        <f t="shared" si="229"/>
        <v>8.6656549815023265</v>
      </c>
      <c r="AF190" s="11">
        <f t="shared" si="230"/>
        <v>-4.0504037456468023E-3</v>
      </c>
      <c r="AG190" s="11">
        <f t="shared" si="231"/>
        <v>2.9673830763510267E-4</v>
      </c>
      <c r="AH190" s="11">
        <f t="shared" si="232"/>
        <v>9.7937136394747881E-3</v>
      </c>
      <c r="AI190" s="1">
        <f t="shared" si="196"/>
        <v>318229.2572298923</v>
      </c>
      <c r="AJ190" s="1">
        <f t="shared" si="197"/>
        <v>132628.53333855895</v>
      </c>
      <c r="AK190" s="1">
        <f t="shared" si="198"/>
        <v>51056.749369912926</v>
      </c>
      <c r="AL190" s="10">
        <f t="shared" si="233"/>
        <v>68.439009427647193</v>
      </c>
      <c r="AM190" s="10">
        <f t="shared" si="234"/>
        <v>15.529253357421888</v>
      </c>
      <c r="AN190" s="10">
        <f t="shared" si="235"/>
        <v>5.0332416545809018</v>
      </c>
      <c r="AO190" s="7">
        <f t="shared" si="236"/>
        <v>5.3632537575198438E-3</v>
      </c>
      <c r="AP190" s="7">
        <f t="shared" si="237"/>
        <v>6.7562851948899062E-3</v>
      </c>
      <c r="AQ190" s="7">
        <f t="shared" si="238"/>
        <v>6.1288031412253764E-3</v>
      </c>
      <c r="AR190" s="1">
        <f t="shared" si="184"/>
        <v>156106.71216823297</v>
      </c>
      <c r="AS190" s="1">
        <f t="shared" ref="AS190:AS253" si="242">AM190*AJ190^$AR$5*C190^(1-$AR$5)*(1-BC189+BO189/100)</f>
        <v>67959.298043211806</v>
      </c>
      <c r="AT190" s="1">
        <f t="shared" ref="AT190:AT253" si="243">AN190*AK190^$AR$5*D190^(1-$AR$5)*(1-BD189+BP189/100)</f>
        <v>26381.863914384554</v>
      </c>
      <c r="AU190" s="1">
        <f t="shared" si="199"/>
        <v>31221.342433646598</v>
      </c>
      <c r="AV190" s="1">
        <f t="shared" si="200"/>
        <v>13591.859608642362</v>
      </c>
      <c r="AW190" s="1">
        <f t="shared" si="201"/>
        <v>5276.3727828769115</v>
      </c>
      <c r="AX190">
        <v>0</v>
      </c>
      <c r="AY190">
        <v>0</v>
      </c>
      <c r="AZ190">
        <v>0</v>
      </c>
      <c r="BA190">
        <f t="shared" si="185"/>
        <v>0</v>
      </c>
      <c r="BB190">
        <f t="shared" si="191"/>
        <v>0</v>
      </c>
      <c r="BC190">
        <f t="shared" si="186"/>
        <v>0</v>
      </c>
      <c r="BD190">
        <f t="shared" si="187"/>
        <v>0</v>
      </c>
      <c r="BE190">
        <f t="shared" si="188"/>
        <v>0</v>
      </c>
      <c r="BF190">
        <f t="shared" si="189"/>
        <v>0</v>
      </c>
      <c r="BG190">
        <f t="shared" si="190"/>
        <v>0</v>
      </c>
      <c r="BH190">
        <f t="shared" si="192"/>
        <v>0</v>
      </c>
      <c r="BI190">
        <f t="shared" si="193"/>
        <v>0</v>
      </c>
      <c r="BJ190">
        <f t="shared" si="194"/>
        <v>0</v>
      </c>
      <c r="BK190" s="7">
        <f t="shared" si="195"/>
        <v>2.8619034662112436E-2</v>
      </c>
      <c r="BL190" s="13"/>
      <c r="BM190" s="13"/>
      <c r="BN190" s="8">
        <f>BN$3*temperature!$I300+BN$4*temperature!$I300^2+BN$5*temperature!$I300^6</f>
        <v>-36.782779045500867</v>
      </c>
      <c r="BO190" s="8">
        <f>BO$3*temperature!$I300+BO$4*temperature!$I300^2+BO$5*temperature!$I300^6</f>
        <v>-31.367017293013344</v>
      </c>
      <c r="BP190" s="8">
        <f>BP$3*temperature!$I300+BP$4*temperature!$I300^2+BP$5*temperature!$I300^6</f>
        <v>-26.939954310626689</v>
      </c>
      <c r="BQ190" s="8">
        <f>BQ$3*temperature!$M300+BQ$4*temperature!$M300^2+BQ$5*temperature!$M300^6</f>
        <v>0</v>
      </c>
      <c r="BR190" s="8">
        <f>BR$3*temperature!$M300+BR$4*temperature!$M300^2+BR$5*temperature!$M300^6</f>
        <v>0</v>
      </c>
      <c r="BS190" s="8">
        <f>BS$3*temperature!$M300+BS$4*temperature!$M300^2+BS$5*temperature!$M300^6</f>
        <v>0</v>
      </c>
      <c r="BT190" s="14"/>
      <c r="BU190" s="14"/>
      <c r="BV190" s="14"/>
      <c r="BW190" s="14"/>
      <c r="BX190" s="14"/>
      <c r="BY190" s="14"/>
    </row>
    <row r="191" spans="1:77" x14ac:dyDescent="0.3">
      <c r="A191">
        <f t="shared" si="202"/>
        <v>2145</v>
      </c>
      <c r="B191" s="4">
        <f t="shared" si="203"/>
        <v>1165.3163609044718</v>
      </c>
      <c r="C191" s="4">
        <f t="shared" si="204"/>
        <v>2963.7223901573925</v>
      </c>
      <c r="D191" s="4">
        <f t="shared" si="205"/>
        <v>4368.6095814827049</v>
      </c>
      <c r="E191" s="11">
        <f t="shared" si="206"/>
        <v>4.0393797695930734E-6</v>
      </c>
      <c r="F191" s="11">
        <f t="shared" si="207"/>
        <v>7.9578490086503572E-6</v>
      </c>
      <c r="G191" s="11">
        <f t="shared" si="208"/>
        <v>1.6245665673454043E-5</v>
      </c>
      <c r="H191" s="4">
        <f t="shared" si="209"/>
        <v>155588.57248102402</v>
      </c>
      <c r="I191" s="4">
        <f t="shared" si="210"/>
        <v>68044.223581935323</v>
      </c>
      <c r="J191" s="4">
        <f t="shared" si="211"/>
        <v>26444.172285708704</v>
      </c>
      <c r="K191" s="4">
        <f t="shared" si="212"/>
        <v>133516.16582492879</v>
      </c>
      <c r="L191" s="4">
        <f t="shared" si="213"/>
        <v>22959.040903396402</v>
      </c>
      <c r="M191" s="4">
        <f t="shared" si="214"/>
        <v>6053.2239817900045</v>
      </c>
      <c r="N191" s="11">
        <f t="shared" si="215"/>
        <v>-3.3231637435504613E-3</v>
      </c>
      <c r="O191" s="11">
        <f t="shared" si="216"/>
        <v>1.241685241094137E-3</v>
      </c>
      <c r="P191" s="11">
        <f t="shared" si="217"/>
        <v>2.3455042949989124E-3</v>
      </c>
      <c r="Q191" s="4">
        <f t="shared" si="218"/>
        <v>5098.0074693623174</v>
      </c>
      <c r="R191" s="4">
        <f t="shared" si="219"/>
        <v>7797.6690427410113</v>
      </c>
      <c r="S191" s="4">
        <f t="shared" si="220"/>
        <v>4634.5805777970763</v>
      </c>
      <c r="T191" s="4">
        <f t="shared" si="221"/>
        <v>32.765950532672207</v>
      </c>
      <c r="U191" s="4">
        <f t="shared" si="222"/>
        <v>114.59707572901412</v>
      </c>
      <c r="V191" s="4">
        <f t="shared" si="223"/>
        <v>175.25905245677725</v>
      </c>
      <c r="W191" s="11">
        <f t="shared" si="224"/>
        <v>-1.0734613539272964E-2</v>
      </c>
      <c r="X191" s="11">
        <f t="shared" si="225"/>
        <v>-1.217998157191269E-2</v>
      </c>
      <c r="Y191" s="11">
        <f t="shared" si="226"/>
        <v>-9.7425357312937999E-3</v>
      </c>
      <c r="Z191" s="4">
        <f t="shared" si="239"/>
        <v>6919.876405002713</v>
      </c>
      <c r="AA191" s="4">
        <f t="shared" si="240"/>
        <v>23596.319077404361</v>
      </c>
      <c r="AB191" s="4">
        <f t="shared" si="241"/>
        <v>40857.507302779792</v>
      </c>
      <c r="AC191" s="12">
        <f t="shared" si="227"/>
        <v>1.3383410629845669</v>
      </c>
      <c r="AD191" s="12">
        <f t="shared" si="228"/>
        <v>2.9929513902838134</v>
      </c>
      <c r="AE191" s="12">
        <f t="shared" si="229"/>
        <v>8.7505239248896487</v>
      </c>
      <c r="AF191" s="11">
        <f t="shared" si="230"/>
        <v>-4.0504037456468023E-3</v>
      </c>
      <c r="AG191" s="11">
        <f t="shared" si="231"/>
        <v>2.9673830763510267E-4</v>
      </c>
      <c r="AH191" s="11">
        <f t="shared" si="232"/>
        <v>9.7937136394747881E-3</v>
      </c>
      <c r="AI191" s="1">
        <f t="shared" si="196"/>
        <v>317627.67394054972</v>
      </c>
      <c r="AJ191" s="1">
        <f t="shared" si="197"/>
        <v>132957.53961334541</v>
      </c>
      <c r="AK191" s="1">
        <f t="shared" si="198"/>
        <v>51227.447215798544</v>
      </c>
      <c r="AL191" s="10">
        <f t="shared" si="233"/>
        <v>68.802394644376221</v>
      </c>
      <c r="AM191" s="10">
        <f t="shared" si="234"/>
        <v>15.633124221322868</v>
      </c>
      <c r="AN191" s="10">
        <f t="shared" si="235"/>
        <v>5.0637809243714118</v>
      </c>
      <c r="AO191" s="7">
        <f t="shared" si="236"/>
        <v>5.3096212199446454E-3</v>
      </c>
      <c r="AP191" s="7">
        <f t="shared" si="237"/>
        <v>6.6887223429410074E-3</v>
      </c>
      <c r="AQ191" s="7">
        <f t="shared" si="238"/>
        <v>6.0675151098131229E-3</v>
      </c>
      <c r="AR191" s="1">
        <f t="shared" ref="AR191:AR254" si="244">AL191*AI191^$AR$5*B191^(1-$AR$5)*(1-BB190+BN190/100)</f>
        <v>155588.57248102402</v>
      </c>
      <c r="AS191" s="1">
        <f t="shared" si="242"/>
        <v>68044.223581935323</v>
      </c>
      <c r="AT191" s="1">
        <f t="shared" si="243"/>
        <v>26444.172285708704</v>
      </c>
      <c r="AU191" s="1">
        <f t="shared" si="199"/>
        <v>31117.714496204804</v>
      </c>
      <c r="AV191" s="1">
        <f t="shared" si="200"/>
        <v>13608.844716387066</v>
      </c>
      <c r="AW191" s="1">
        <f t="shared" si="201"/>
        <v>5288.834457141741</v>
      </c>
      <c r="AX191">
        <v>0</v>
      </c>
      <c r="AY191">
        <v>0</v>
      </c>
      <c r="AZ191">
        <v>0</v>
      </c>
      <c r="BA191">
        <f t="shared" si="185"/>
        <v>0</v>
      </c>
      <c r="BB191">
        <f t="shared" si="191"/>
        <v>0</v>
      </c>
      <c r="BC191">
        <f t="shared" si="186"/>
        <v>0</v>
      </c>
      <c r="BD191">
        <f t="shared" si="187"/>
        <v>0</v>
      </c>
      <c r="BE191">
        <f t="shared" si="188"/>
        <v>0</v>
      </c>
      <c r="BF191">
        <f t="shared" si="189"/>
        <v>0</v>
      </c>
      <c r="BG191">
        <f t="shared" si="190"/>
        <v>0</v>
      </c>
      <c r="BH191">
        <f t="shared" si="192"/>
        <v>0</v>
      </c>
      <c r="BI191">
        <f t="shared" si="193"/>
        <v>0</v>
      </c>
      <c r="BJ191">
        <f t="shared" si="194"/>
        <v>0</v>
      </c>
      <c r="BK191" s="7">
        <f t="shared" si="195"/>
        <v>2.8507366273556961E-2</v>
      </c>
      <c r="BL191" s="13"/>
      <c r="BM191" s="13"/>
      <c r="BN191" s="8">
        <f>BN$3*temperature!$I301+BN$4*temperature!$I301^2+BN$5*temperature!$I301^6</f>
        <v>-37.304647390079211</v>
      </c>
      <c r="BO191" s="8">
        <f>BO$3*temperature!$I301+BO$4*temperature!$I301^2+BO$5*temperature!$I301^6</f>
        <v>-31.773180314509066</v>
      </c>
      <c r="BP191" s="8">
        <f>BP$3*temperature!$I301+BP$4*temperature!$I301^2+BP$5*temperature!$I301^6</f>
        <v>-27.258834731148671</v>
      </c>
      <c r="BQ191" s="8">
        <f>BQ$3*temperature!$M301+BQ$4*temperature!$M301^2+BQ$5*temperature!$M301^6</f>
        <v>0</v>
      </c>
      <c r="BR191" s="8">
        <f>BR$3*temperature!$M301+BR$4*temperature!$M301^2+BR$5*temperature!$M301^6</f>
        <v>0</v>
      </c>
      <c r="BS191" s="8">
        <f>BS$3*temperature!$M301+BS$4*temperature!$M301^2+BS$5*temperature!$M301^6</f>
        <v>0</v>
      </c>
      <c r="BT191" s="14"/>
      <c r="BU191" s="14"/>
      <c r="BV191" s="14"/>
      <c r="BW191" s="14"/>
      <c r="BX191" s="14"/>
      <c r="BY191" s="14"/>
    </row>
    <row r="192" spans="1:77" x14ac:dyDescent="0.3">
      <c r="A192">
        <f t="shared" si="202"/>
        <v>2146</v>
      </c>
      <c r="B192" s="4">
        <f t="shared" si="203"/>
        <v>1165.3208327020386</v>
      </c>
      <c r="C192" s="4">
        <f t="shared" si="204"/>
        <v>2963.7447957699133</v>
      </c>
      <c r="D192" s="4">
        <f t="shared" si="205"/>
        <v>4368.6770039048879</v>
      </c>
      <c r="E192" s="11">
        <f t="shared" si="206"/>
        <v>3.8374107811134193E-6</v>
      </c>
      <c r="F192" s="11">
        <f t="shared" si="207"/>
        <v>7.5599565582178389E-6</v>
      </c>
      <c r="G192" s="11">
        <f t="shared" si="208"/>
        <v>1.5433382389781341E-5</v>
      </c>
      <c r="H192" s="4">
        <f t="shared" si="209"/>
        <v>155052.68915425378</v>
      </c>
      <c r="I192" s="4">
        <f t="shared" si="210"/>
        <v>68121.905417140704</v>
      </c>
      <c r="J192" s="4">
        <f t="shared" si="211"/>
        <v>26504.385923032689</v>
      </c>
      <c r="K192" s="4">
        <f t="shared" si="212"/>
        <v>133055.79442421184</v>
      </c>
      <c r="L192" s="4">
        <f t="shared" si="213"/>
        <v>22985.078038557698</v>
      </c>
      <c r="M192" s="4">
        <f t="shared" si="214"/>
        <v>6066.9135986345691</v>
      </c>
      <c r="N192" s="11">
        <f t="shared" si="215"/>
        <v>-3.4480573784645419E-3</v>
      </c>
      <c r="O192" s="11">
        <f t="shared" si="216"/>
        <v>1.1340689391534653E-3</v>
      </c>
      <c r="P192" s="11">
        <f t="shared" si="217"/>
        <v>2.2615414340767526E-3</v>
      </c>
      <c r="Q192" s="4">
        <f t="shared" si="218"/>
        <v>5025.9120889261858</v>
      </c>
      <c r="R192" s="4">
        <f t="shared" si="219"/>
        <v>7711.4872610985713</v>
      </c>
      <c r="S192" s="4">
        <f t="shared" si="220"/>
        <v>4599.8781831070537</v>
      </c>
      <c r="T192" s="4">
        <f t="shared" si="221"/>
        <v>32.414220716457038</v>
      </c>
      <c r="U192" s="4">
        <f t="shared" si="222"/>
        <v>113.20128545843964</v>
      </c>
      <c r="V192" s="4">
        <f t="shared" si="223"/>
        <v>173.55158487598442</v>
      </c>
      <c r="W192" s="11">
        <f t="shared" si="224"/>
        <v>-1.0734613539272964E-2</v>
      </c>
      <c r="X192" s="11">
        <f t="shared" si="225"/>
        <v>-1.217998157191269E-2</v>
      </c>
      <c r="Y192" s="11">
        <f t="shared" si="226"/>
        <v>-9.7425357312937999E-3</v>
      </c>
      <c r="Z192" s="4">
        <f t="shared" si="239"/>
        <v>6795.2373463650792</v>
      </c>
      <c r="AA192" s="4">
        <f t="shared" si="240"/>
        <v>23344.969694244257</v>
      </c>
      <c r="AB192" s="4">
        <f t="shared" si="241"/>
        <v>40952.192365072238</v>
      </c>
      <c r="AC192" s="12">
        <f t="shared" si="227"/>
        <v>1.3329202413301013</v>
      </c>
      <c r="AD192" s="12">
        <f t="shared" si="228"/>
        <v>2.9938395136142004</v>
      </c>
      <c r="AE192" s="12">
        <f t="shared" si="229"/>
        <v>8.8362240504053915</v>
      </c>
      <c r="AF192" s="11">
        <f t="shared" si="230"/>
        <v>-4.0504037456468023E-3</v>
      </c>
      <c r="AG192" s="11">
        <f t="shared" si="231"/>
        <v>2.9673830763510267E-4</v>
      </c>
      <c r="AH192" s="11">
        <f t="shared" si="232"/>
        <v>9.7937136394747881E-3</v>
      </c>
      <c r="AI192" s="1">
        <f t="shared" si="196"/>
        <v>316982.62104269955</v>
      </c>
      <c r="AJ192" s="1">
        <f t="shared" si="197"/>
        <v>133270.63036839792</v>
      </c>
      <c r="AK192" s="1">
        <f t="shared" si="198"/>
        <v>51393.536951360431</v>
      </c>
      <c r="AL192" s="10">
        <f t="shared" si="233"/>
        <v>69.164056152417146</v>
      </c>
      <c r="AM192" s="10">
        <f t="shared" si="234"/>
        <v>15.736644192319311</v>
      </c>
      <c r="AN192" s="10">
        <f t="shared" si="235"/>
        <v>5.0941982459701043</v>
      </c>
      <c r="AO192" s="7">
        <f t="shared" si="236"/>
        <v>5.2565250077451992E-3</v>
      </c>
      <c r="AP192" s="7">
        <f t="shared" si="237"/>
        <v>6.6218351195115972E-3</v>
      </c>
      <c r="AQ192" s="7">
        <f t="shared" si="238"/>
        <v>6.0068399587149919E-3</v>
      </c>
      <c r="AR192" s="1">
        <f t="shared" si="244"/>
        <v>155052.68915425378</v>
      </c>
      <c r="AS192" s="1">
        <f t="shared" si="242"/>
        <v>68121.905417140704</v>
      </c>
      <c r="AT192" s="1">
        <f t="shared" si="243"/>
        <v>26504.385923032689</v>
      </c>
      <c r="AU192" s="1">
        <f t="shared" si="199"/>
        <v>31010.537830850757</v>
      </c>
      <c r="AV192" s="1">
        <f t="shared" si="200"/>
        <v>13624.381083428141</v>
      </c>
      <c r="AW192" s="1">
        <f t="shared" si="201"/>
        <v>5300.8771846065383</v>
      </c>
      <c r="AX192">
        <v>0</v>
      </c>
      <c r="AY192">
        <v>0</v>
      </c>
      <c r="AZ192">
        <v>0</v>
      </c>
      <c r="BA192">
        <f t="shared" si="185"/>
        <v>0</v>
      </c>
      <c r="BB192">
        <f t="shared" si="191"/>
        <v>0</v>
      </c>
      <c r="BC192">
        <f t="shared" si="186"/>
        <v>0</v>
      </c>
      <c r="BD192">
        <f t="shared" si="187"/>
        <v>0</v>
      </c>
      <c r="BE192">
        <f t="shared" si="188"/>
        <v>0</v>
      </c>
      <c r="BF192">
        <f t="shared" si="189"/>
        <v>0</v>
      </c>
      <c r="BG192">
        <f t="shared" si="190"/>
        <v>0</v>
      </c>
      <c r="BH192">
        <f t="shared" si="192"/>
        <v>0</v>
      </c>
      <c r="BI192">
        <f t="shared" si="193"/>
        <v>0</v>
      </c>
      <c r="BJ192">
        <f t="shared" si="194"/>
        <v>0</v>
      </c>
      <c r="BK192" s="7">
        <f t="shared" si="195"/>
        <v>2.8397459167208455E-2</v>
      </c>
      <c r="BL192" s="13"/>
      <c r="BM192" s="13"/>
      <c r="BN192" s="8">
        <f>BN$3*temperature!$I302+BN$4*temperature!$I302^2+BN$5*temperature!$I302^6</f>
        <v>-37.824922554998665</v>
      </c>
      <c r="BO192" s="8">
        <f>BO$3*temperature!$I302+BO$4*temperature!$I302^2+BO$5*temperature!$I302^6</f>
        <v>-32.177973146552574</v>
      </c>
      <c r="BP192" s="8">
        <f>BP$3*temperature!$I302+BP$4*temperature!$I302^2+BP$5*temperature!$I302^6</f>
        <v>-27.576529418967645</v>
      </c>
      <c r="BQ192" s="8">
        <f>BQ$3*temperature!$M302+BQ$4*temperature!$M302^2+BQ$5*temperature!$M302^6</f>
        <v>0</v>
      </c>
      <c r="BR192" s="8">
        <f>BR$3*temperature!$M302+BR$4*temperature!$M302^2+BR$5*temperature!$M302^6</f>
        <v>0</v>
      </c>
      <c r="BS192" s="8">
        <f>BS$3*temperature!$M302+BS$4*temperature!$M302^2+BS$5*temperature!$M302^6</f>
        <v>0</v>
      </c>
      <c r="BT192" s="14"/>
      <c r="BU192" s="14"/>
      <c r="BV192" s="14"/>
      <c r="BW192" s="14"/>
      <c r="BX192" s="14"/>
      <c r="BY192" s="14"/>
    </row>
    <row r="193" spans="1:77" x14ac:dyDescent="0.3">
      <c r="A193">
        <f t="shared" si="202"/>
        <v>2147</v>
      </c>
      <c r="B193" s="4">
        <f t="shared" si="203"/>
        <v>1165.3250809260292</v>
      </c>
      <c r="C193" s="4">
        <f t="shared" si="204"/>
        <v>2963.7660812627237</v>
      </c>
      <c r="D193" s="4">
        <f t="shared" si="205"/>
        <v>4368.7410561944898</v>
      </c>
      <c r="E193" s="11">
        <f t="shared" si="206"/>
        <v>3.6455402420577483E-6</v>
      </c>
      <c r="F193" s="11">
        <f t="shared" si="207"/>
        <v>7.181958730306947E-6</v>
      </c>
      <c r="G193" s="11">
        <f t="shared" si="208"/>
        <v>1.4661713270292274E-5</v>
      </c>
      <c r="H193" s="4">
        <f t="shared" si="209"/>
        <v>154499.50499011486</v>
      </c>
      <c r="I193" s="4">
        <f t="shared" si="210"/>
        <v>68192.444106635681</v>
      </c>
      <c r="J193" s="4">
        <f t="shared" si="211"/>
        <v>26562.532518154076</v>
      </c>
      <c r="K193" s="4">
        <f t="shared" si="212"/>
        <v>132580.60563438776</v>
      </c>
      <c r="L193" s="4">
        <f t="shared" si="213"/>
        <v>23008.713318421553</v>
      </c>
      <c r="M193" s="4">
        <f t="shared" si="214"/>
        <v>6080.1343399583602</v>
      </c>
      <c r="N193" s="11">
        <f t="shared" si="215"/>
        <v>-3.5713498377160091E-3</v>
      </c>
      <c r="O193" s="11">
        <f t="shared" si="216"/>
        <v>1.0282879972913772E-3</v>
      </c>
      <c r="P193" s="11">
        <f t="shared" si="217"/>
        <v>2.1791543770735E-3</v>
      </c>
      <c r="Q193" s="4">
        <f t="shared" si="218"/>
        <v>4954.2223140919386</v>
      </c>
      <c r="R193" s="4">
        <f t="shared" si="219"/>
        <v>7625.4493006823222</v>
      </c>
      <c r="S193" s="4">
        <f t="shared" si="220"/>
        <v>4565.0568231332172</v>
      </c>
      <c r="T193" s="4">
        <f t="shared" si="221"/>
        <v>32.066266583889174</v>
      </c>
      <c r="U193" s="4">
        <f t="shared" si="222"/>
        <v>111.82249588763902</v>
      </c>
      <c r="V193" s="4">
        <f t="shared" si="223"/>
        <v>171.86075235910747</v>
      </c>
      <c r="W193" s="11">
        <f t="shared" si="224"/>
        <v>-1.0734613539272964E-2</v>
      </c>
      <c r="X193" s="11">
        <f t="shared" si="225"/>
        <v>-1.217998157191269E-2</v>
      </c>
      <c r="Y193" s="11">
        <f t="shared" si="226"/>
        <v>-9.7425357312937999E-3</v>
      </c>
      <c r="Z193" s="4">
        <f t="shared" si="239"/>
        <v>6672.0057329111469</v>
      </c>
      <c r="AA193" s="4">
        <f t="shared" si="240"/>
        <v>23093.806055045017</v>
      </c>
      <c r="AB193" s="4">
        <f t="shared" si="241"/>
        <v>41043.625149356914</v>
      </c>
      <c r="AC193" s="12">
        <f t="shared" si="227"/>
        <v>1.3275213761919695</v>
      </c>
      <c r="AD193" s="12">
        <f t="shared" si="228"/>
        <v>2.9947279004848015</v>
      </c>
      <c r="AE193" s="12">
        <f t="shared" si="229"/>
        <v>8.9227634984093012</v>
      </c>
      <c r="AF193" s="11">
        <f t="shared" si="230"/>
        <v>-4.0504037456468023E-3</v>
      </c>
      <c r="AG193" s="11">
        <f t="shared" si="231"/>
        <v>2.9673830763510267E-4</v>
      </c>
      <c r="AH193" s="11">
        <f t="shared" si="232"/>
        <v>9.7937136394747881E-3</v>
      </c>
      <c r="AI193" s="1">
        <f t="shared" si="196"/>
        <v>316294.89676928037</v>
      </c>
      <c r="AJ193" s="1">
        <f t="shared" si="197"/>
        <v>133567.94841498628</v>
      </c>
      <c r="AK193" s="1">
        <f t="shared" si="198"/>
        <v>51555.060440830923</v>
      </c>
      <c r="AL193" s="10">
        <f t="shared" si="233"/>
        <v>69.523983117311403</v>
      </c>
      <c r="AM193" s="10">
        <f t="shared" si="234"/>
        <v>15.83980760086351</v>
      </c>
      <c r="AN193" s="10">
        <f t="shared" si="235"/>
        <v>5.124492279215799</v>
      </c>
      <c r="AO193" s="7">
        <f t="shared" si="236"/>
        <v>5.2039597576677473E-3</v>
      </c>
      <c r="AP193" s="7">
        <f t="shared" si="237"/>
        <v>6.555616768316481E-3</v>
      </c>
      <c r="AQ193" s="7">
        <f t="shared" si="238"/>
        <v>5.9467715591278421E-3</v>
      </c>
      <c r="AR193" s="1">
        <f t="shared" si="244"/>
        <v>154499.50499011486</v>
      </c>
      <c r="AS193" s="1">
        <f t="shared" si="242"/>
        <v>68192.444106635681</v>
      </c>
      <c r="AT193" s="1">
        <f t="shared" si="243"/>
        <v>26562.532518154076</v>
      </c>
      <c r="AU193" s="1">
        <f t="shared" si="199"/>
        <v>30899.900998022975</v>
      </c>
      <c r="AV193" s="1">
        <f t="shared" si="200"/>
        <v>13638.488821327137</v>
      </c>
      <c r="AW193" s="1">
        <f t="shared" si="201"/>
        <v>5312.5065036308151</v>
      </c>
      <c r="AX193">
        <v>0</v>
      </c>
      <c r="AY193">
        <v>0</v>
      </c>
      <c r="AZ193">
        <v>0</v>
      </c>
      <c r="BA193">
        <f t="shared" si="185"/>
        <v>0</v>
      </c>
      <c r="BB193">
        <f t="shared" si="191"/>
        <v>0</v>
      </c>
      <c r="BC193">
        <f t="shared" si="186"/>
        <v>0</v>
      </c>
      <c r="BD193">
        <f t="shared" si="187"/>
        <v>0</v>
      </c>
      <c r="BE193">
        <f t="shared" si="188"/>
        <v>0</v>
      </c>
      <c r="BF193">
        <f t="shared" si="189"/>
        <v>0</v>
      </c>
      <c r="BG193">
        <f t="shared" si="190"/>
        <v>0</v>
      </c>
      <c r="BH193">
        <f t="shared" si="192"/>
        <v>0</v>
      </c>
      <c r="BI193">
        <f t="shared" si="193"/>
        <v>0</v>
      </c>
      <c r="BJ193">
        <f t="shared" si="194"/>
        <v>0</v>
      </c>
      <c r="BK193" s="7">
        <f t="shared" si="195"/>
        <v>2.8289297024708143E-2</v>
      </c>
      <c r="BL193" s="13"/>
      <c r="BM193" s="13"/>
      <c r="BN193" s="8">
        <f>BN$3*temperature!$I303+BN$4*temperature!$I303^2+BN$5*temperature!$I303^6</f>
        <v>-38.343527909048916</v>
      </c>
      <c r="BO193" s="8">
        <f>BO$3*temperature!$I303+BO$4*temperature!$I303^2+BO$5*temperature!$I303^6</f>
        <v>-32.581339812745831</v>
      </c>
      <c r="BP193" s="8">
        <f>BP$3*temperature!$I303+BP$4*temperature!$I303^2+BP$5*temperature!$I303^6</f>
        <v>-27.892997521640783</v>
      </c>
      <c r="BQ193" s="8">
        <f>BQ$3*temperature!$M303+BQ$4*temperature!$M303^2+BQ$5*temperature!$M303^6</f>
        <v>0</v>
      </c>
      <c r="BR193" s="8">
        <f>BR$3*temperature!$M303+BR$4*temperature!$M303^2+BR$5*temperature!$M303^6</f>
        <v>0</v>
      </c>
      <c r="BS193" s="8">
        <f>BS$3*temperature!$M303+BS$4*temperature!$M303^2+BS$5*temperature!$M303^6</f>
        <v>0</v>
      </c>
      <c r="BT193" s="14"/>
      <c r="BU193" s="14"/>
      <c r="BV193" s="14"/>
      <c r="BW193" s="14"/>
      <c r="BX193" s="14"/>
      <c r="BY193" s="14"/>
    </row>
    <row r="194" spans="1:77" x14ac:dyDescent="0.3">
      <c r="A194">
        <f t="shared" si="202"/>
        <v>2148</v>
      </c>
      <c r="B194" s="4">
        <f t="shared" si="203"/>
        <v>1165.3291167535328</v>
      </c>
      <c r="C194" s="4">
        <f t="shared" si="204"/>
        <v>2963.7863026261216</v>
      </c>
      <c r="D194" s="4">
        <f t="shared" si="205"/>
        <v>4368.8019067617724</v>
      </c>
      <c r="E194" s="11">
        <f t="shared" si="206"/>
        <v>3.4632632299548609E-6</v>
      </c>
      <c r="F194" s="11">
        <f t="shared" si="207"/>
        <v>6.8228607937915996E-6</v>
      </c>
      <c r="G194" s="11">
        <f t="shared" si="208"/>
        <v>1.3928627606777659E-5</v>
      </c>
      <c r="H194" s="4">
        <f t="shared" si="209"/>
        <v>153929.46223934778</v>
      </c>
      <c r="I194" s="4">
        <f t="shared" si="210"/>
        <v>68255.941631675043</v>
      </c>
      <c r="J194" s="4">
        <f t="shared" si="211"/>
        <v>26618.640050084286</v>
      </c>
      <c r="K194" s="4">
        <f t="shared" si="212"/>
        <v>132090.97758423543</v>
      </c>
      <c r="L194" s="4">
        <f t="shared" si="213"/>
        <v>23029.980795577438</v>
      </c>
      <c r="M194" s="4">
        <f t="shared" si="214"/>
        <v>6092.8924263848021</v>
      </c>
      <c r="N194" s="11">
        <f t="shared" si="215"/>
        <v>-3.6930593868499395E-3</v>
      </c>
      <c r="O194" s="11">
        <f t="shared" si="216"/>
        <v>9.2432274945419834E-4</v>
      </c>
      <c r="P194" s="11">
        <f t="shared" si="217"/>
        <v>2.0983231147699843E-3</v>
      </c>
      <c r="Q194" s="4">
        <f t="shared" si="218"/>
        <v>4882.9577288861065</v>
      </c>
      <c r="R194" s="4">
        <f t="shared" si="219"/>
        <v>7539.5854370837924</v>
      </c>
      <c r="S194" s="4">
        <f t="shared" si="220"/>
        <v>4530.130332388725</v>
      </c>
      <c r="T194" s="4">
        <f t="shared" si="221"/>
        <v>31.722047604463821</v>
      </c>
      <c r="U194" s="4">
        <f t="shared" si="222"/>
        <v>110.4604999484023</v>
      </c>
      <c r="V194" s="4">
        <f t="shared" si="223"/>
        <v>170.18639283844183</v>
      </c>
      <c r="W194" s="11">
        <f t="shared" si="224"/>
        <v>-1.0734613539272964E-2</v>
      </c>
      <c r="X194" s="11">
        <f t="shared" si="225"/>
        <v>-1.217998157191269E-2</v>
      </c>
      <c r="Y194" s="11">
        <f t="shared" si="226"/>
        <v>-9.7425357312937999E-3</v>
      </c>
      <c r="Z194" s="4">
        <f t="shared" si="239"/>
        <v>6550.1971830967041</v>
      </c>
      <c r="AA194" s="4">
        <f t="shared" si="240"/>
        <v>22842.922133735698</v>
      </c>
      <c r="AB194" s="4">
        <f t="shared" si="241"/>
        <v>41131.848967200262</v>
      </c>
      <c r="AC194" s="12">
        <f t="shared" si="227"/>
        <v>1.3221443786374154</v>
      </c>
      <c r="AD194" s="12">
        <f t="shared" si="228"/>
        <v>2.9956165509738191</v>
      </c>
      <c r="AE194" s="12">
        <f t="shared" si="229"/>
        <v>9.0101504889854809</v>
      </c>
      <c r="AF194" s="11">
        <f t="shared" si="230"/>
        <v>-4.0504037456468023E-3</v>
      </c>
      <c r="AG194" s="11">
        <f t="shared" si="231"/>
        <v>2.9673830763510267E-4</v>
      </c>
      <c r="AH194" s="11">
        <f t="shared" si="232"/>
        <v>9.7937136394747881E-3</v>
      </c>
      <c r="AI194" s="1">
        <f t="shared" si="196"/>
        <v>315565.30809037533</v>
      </c>
      <c r="AJ194" s="1">
        <f t="shared" si="197"/>
        <v>133849.64239481479</v>
      </c>
      <c r="AK194" s="1">
        <f t="shared" si="198"/>
        <v>51712.060900378645</v>
      </c>
      <c r="AL194" s="10">
        <f t="shared" si="233"/>
        <v>69.882165127543317</v>
      </c>
      <c r="AM194" s="10">
        <f t="shared" si="234"/>
        <v>15.942608912095487</v>
      </c>
      <c r="AN194" s="10">
        <f t="shared" si="235"/>
        <v>5.1546617223073996</v>
      </c>
      <c r="AO194" s="7">
        <f t="shared" si="236"/>
        <v>5.1519201600910697E-3</v>
      </c>
      <c r="AP194" s="7">
        <f t="shared" si="237"/>
        <v>6.4900606006333163E-3</v>
      </c>
      <c r="AQ194" s="7">
        <f t="shared" si="238"/>
        <v>5.8873038435365635E-3</v>
      </c>
      <c r="AR194" s="1">
        <f t="shared" si="244"/>
        <v>153929.46223934778</v>
      </c>
      <c r="AS194" s="1">
        <f t="shared" si="242"/>
        <v>68255.941631675043</v>
      </c>
      <c r="AT194" s="1">
        <f t="shared" si="243"/>
        <v>26618.640050084286</v>
      </c>
      <c r="AU194" s="1">
        <f t="shared" si="199"/>
        <v>30785.892447869555</v>
      </c>
      <c r="AV194" s="1">
        <f t="shared" si="200"/>
        <v>13651.18832633501</v>
      </c>
      <c r="AW194" s="1">
        <f t="shared" si="201"/>
        <v>5323.7280100168573</v>
      </c>
      <c r="AX194">
        <v>0</v>
      </c>
      <c r="AY194">
        <v>0</v>
      </c>
      <c r="AZ194">
        <v>0</v>
      </c>
      <c r="BA194">
        <f t="shared" si="185"/>
        <v>0</v>
      </c>
      <c r="BB194">
        <f t="shared" si="191"/>
        <v>0</v>
      </c>
      <c r="BC194">
        <f t="shared" si="186"/>
        <v>0</v>
      </c>
      <c r="BD194">
        <f t="shared" si="187"/>
        <v>0</v>
      </c>
      <c r="BE194">
        <f t="shared" si="188"/>
        <v>0</v>
      </c>
      <c r="BF194">
        <f t="shared" si="189"/>
        <v>0</v>
      </c>
      <c r="BG194">
        <f t="shared" si="190"/>
        <v>0</v>
      </c>
      <c r="BH194">
        <f t="shared" si="192"/>
        <v>0</v>
      </c>
      <c r="BI194">
        <f t="shared" si="193"/>
        <v>0</v>
      </c>
      <c r="BJ194">
        <f t="shared" si="194"/>
        <v>0</v>
      </c>
      <c r="BK194" s="7">
        <f t="shared" si="195"/>
        <v>2.8182863168428746E-2</v>
      </c>
      <c r="BL194" s="13"/>
      <c r="BM194" s="13"/>
      <c r="BN194" s="8">
        <f>BN$3*temperature!$I304+BN$4*temperature!$I304^2+BN$5*temperature!$I304^6</f>
        <v>-38.860389433137819</v>
      </c>
      <c r="BO194" s="8">
        <f>BO$3*temperature!$I304+BO$4*temperature!$I304^2+BO$5*temperature!$I304^6</f>
        <v>-32.983226318063657</v>
      </c>
      <c r="BP194" s="8">
        <f>BP$3*temperature!$I304+BP$4*temperature!$I304^2+BP$5*temperature!$I304^6</f>
        <v>-28.208199698729711</v>
      </c>
      <c r="BQ194" s="8">
        <f>BQ$3*temperature!$M304+BQ$4*temperature!$M304^2+BQ$5*temperature!$M304^6</f>
        <v>0</v>
      </c>
      <c r="BR194" s="8">
        <f>BR$3*temperature!$M304+BR$4*temperature!$M304^2+BR$5*temperature!$M304^6</f>
        <v>0</v>
      </c>
      <c r="BS194" s="8">
        <f>BS$3*temperature!$M304+BS$4*temperature!$M304^2+BS$5*temperature!$M304^6</f>
        <v>0</v>
      </c>
      <c r="BT194" s="14"/>
      <c r="BU194" s="14"/>
      <c r="BV194" s="14"/>
      <c r="BW194" s="14"/>
      <c r="BX194" s="14"/>
      <c r="BY194" s="14"/>
    </row>
    <row r="195" spans="1:77" x14ac:dyDescent="0.3">
      <c r="A195">
        <f t="shared" si="202"/>
        <v>2149</v>
      </c>
      <c r="B195" s="4">
        <f t="shared" si="203"/>
        <v>1165.3329508029396</v>
      </c>
      <c r="C195" s="4">
        <f t="shared" si="204"/>
        <v>2963.8055130524185</v>
      </c>
      <c r="D195" s="4">
        <f t="shared" si="205"/>
        <v>4368.8597156058777</v>
      </c>
      <c r="E195" s="11">
        <f t="shared" si="206"/>
        <v>3.2901000684571177E-6</v>
      </c>
      <c r="F195" s="11">
        <f t="shared" si="207"/>
        <v>6.4817177541020191E-6</v>
      </c>
      <c r="G195" s="11">
        <f t="shared" si="208"/>
        <v>1.3232196226438776E-5</v>
      </c>
      <c r="H195" s="4">
        <f t="shared" si="209"/>
        <v>153343.00220932387</v>
      </c>
      <c r="I195" s="4">
        <f t="shared" si="210"/>
        <v>68312.501258139862</v>
      </c>
      <c r="J195" s="4">
        <f t="shared" si="211"/>
        <v>26672.736750625809</v>
      </c>
      <c r="K195" s="4">
        <f t="shared" si="212"/>
        <v>131587.28765342745</v>
      </c>
      <c r="L195" s="4">
        <f t="shared" si="213"/>
        <v>23048.914970059868</v>
      </c>
      <c r="M195" s="4">
        <f t="shared" si="214"/>
        <v>6105.1941437599608</v>
      </c>
      <c r="N195" s="11">
        <f t="shared" si="215"/>
        <v>-3.8132046565161337E-3</v>
      </c>
      <c r="O195" s="11">
        <f t="shared" si="216"/>
        <v>8.2215329011758875E-4</v>
      </c>
      <c r="P195" s="11">
        <f t="shared" si="217"/>
        <v>2.0190275019278392E-3</v>
      </c>
      <c r="Q195" s="4">
        <f t="shared" si="218"/>
        <v>4812.1370554167224</v>
      </c>
      <c r="R195" s="4">
        <f t="shared" si="219"/>
        <v>7453.9249343073543</v>
      </c>
      <c r="S195" s="4">
        <f t="shared" si="220"/>
        <v>4495.112203214876</v>
      </c>
      <c r="T195" s="4">
        <f t="shared" si="221"/>
        <v>31.381523682755482</v>
      </c>
      <c r="U195" s="4">
        <f t="shared" si="222"/>
        <v>109.11509309460649</v>
      </c>
      <c r="V195" s="4">
        <f t="shared" si="223"/>
        <v>168.52834582523332</v>
      </c>
      <c r="W195" s="11">
        <f t="shared" si="224"/>
        <v>-1.0734613539272964E-2</v>
      </c>
      <c r="X195" s="11">
        <f t="shared" si="225"/>
        <v>-1.217998157191269E-2</v>
      </c>
      <c r="Y195" s="11">
        <f t="shared" si="226"/>
        <v>-9.7425357312937999E-3</v>
      </c>
      <c r="Z195" s="4">
        <f t="shared" si="239"/>
        <v>6429.8258065939372</v>
      </c>
      <c r="AA195" s="4">
        <f t="shared" si="240"/>
        <v>22592.408967258401</v>
      </c>
      <c r="AB195" s="4">
        <f t="shared" si="241"/>
        <v>41216.907567271308</v>
      </c>
      <c r="AC195" s="12">
        <f t="shared" si="227"/>
        <v>1.3167891600938966</v>
      </c>
      <c r="AD195" s="12">
        <f t="shared" si="228"/>
        <v>2.9965054651594789</v>
      </c>
      <c r="AE195" s="12">
        <f t="shared" si="229"/>
        <v>9.0983933227231777</v>
      </c>
      <c r="AF195" s="11">
        <f t="shared" si="230"/>
        <v>-4.0504037456468023E-3</v>
      </c>
      <c r="AG195" s="11">
        <f t="shared" si="231"/>
        <v>2.9673830763510267E-4</v>
      </c>
      <c r="AH195" s="11">
        <f t="shared" si="232"/>
        <v>9.7937136394747881E-3</v>
      </c>
      <c r="AI195" s="1">
        <f t="shared" si="196"/>
        <v>314794.66972920741</v>
      </c>
      <c r="AJ195" s="1">
        <f t="shared" si="197"/>
        <v>134115.86648166832</v>
      </c>
      <c r="AK195" s="1">
        <f t="shared" si="198"/>
        <v>51864.582820357638</v>
      </c>
      <c r="AL195" s="10">
        <f t="shared" si="233"/>
        <v>70.238592189541194</v>
      </c>
      <c r="AM195" s="10">
        <f t="shared" si="234"/>
        <v>16.045042725087466</v>
      </c>
      <c r="AN195" s="10">
        <f t="shared" si="235"/>
        <v>5.1847053114795711</v>
      </c>
      <c r="AO195" s="7">
        <f t="shared" si="236"/>
        <v>5.1004009584901594E-3</v>
      </c>
      <c r="AP195" s="7">
        <f t="shared" si="237"/>
        <v>6.4251599946269829E-3</v>
      </c>
      <c r="AQ195" s="7">
        <f t="shared" si="238"/>
        <v>5.8284308051011974E-3</v>
      </c>
      <c r="AR195" s="1">
        <f t="shared" si="244"/>
        <v>153343.00220932387</v>
      </c>
      <c r="AS195" s="1">
        <f t="shared" si="242"/>
        <v>68312.501258139862</v>
      </c>
      <c r="AT195" s="1">
        <f t="shared" si="243"/>
        <v>26672.736750625809</v>
      </c>
      <c r="AU195" s="1">
        <f t="shared" si="199"/>
        <v>30668.600441864775</v>
      </c>
      <c r="AV195" s="1">
        <f t="shared" si="200"/>
        <v>13662.500251627973</v>
      </c>
      <c r="AW195" s="1">
        <f t="shared" si="201"/>
        <v>5334.5473501251618</v>
      </c>
      <c r="AX195">
        <v>0</v>
      </c>
      <c r="AY195">
        <v>0</v>
      </c>
      <c r="AZ195">
        <v>0</v>
      </c>
      <c r="BA195">
        <f t="shared" si="185"/>
        <v>0</v>
      </c>
      <c r="BB195">
        <f t="shared" si="191"/>
        <v>0</v>
      </c>
      <c r="BC195">
        <f t="shared" si="186"/>
        <v>0</v>
      </c>
      <c r="BD195">
        <f t="shared" si="187"/>
        <v>0</v>
      </c>
      <c r="BE195">
        <f t="shared" si="188"/>
        <v>0</v>
      </c>
      <c r="BF195">
        <f t="shared" si="189"/>
        <v>0</v>
      </c>
      <c r="BG195">
        <f t="shared" si="190"/>
        <v>0</v>
      </c>
      <c r="BH195">
        <f t="shared" si="192"/>
        <v>0</v>
      </c>
      <c r="BI195">
        <f t="shared" si="193"/>
        <v>0</v>
      </c>
      <c r="BJ195">
        <f t="shared" si="194"/>
        <v>0</v>
      </c>
      <c r="BK195" s="7">
        <f t="shared" si="195"/>
        <v>2.8078140577239424E-2</v>
      </c>
      <c r="BL195" s="13"/>
      <c r="BM195" s="13"/>
      <c r="BN195" s="8">
        <f>BN$3*temperature!$I305+BN$4*temperature!$I305^2+BN$5*temperature!$I305^6</f>
        <v>-39.375435702409881</v>
      </c>
      <c r="BO195" s="8">
        <f>BO$3*temperature!$I305+BO$4*temperature!$I305^2+BO$5*temperature!$I305^6</f>
        <v>-33.383580633773178</v>
      </c>
      <c r="BP195" s="8">
        <f>BP$3*temperature!$I305+BP$4*temperature!$I305^2+BP$5*temperature!$I305^6</f>
        <v>-28.52209810897812</v>
      </c>
      <c r="BQ195" s="8">
        <f>BQ$3*temperature!$M305+BQ$4*temperature!$M305^2+BQ$5*temperature!$M305^6</f>
        <v>0</v>
      </c>
      <c r="BR195" s="8">
        <f>BR$3*temperature!$M305+BR$4*temperature!$M305^2+BR$5*temperature!$M305^6</f>
        <v>0</v>
      </c>
      <c r="BS195" s="8">
        <f>BS$3*temperature!$M305+BS$4*temperature!$M305^2+BS$5*temperature!$M305^6</f>
        <v>0</v>
      </c>
      <c r="BT195" s="14"/>
      <c r="BU195" s="14"/>
      <c r="BV195" s="14"/>
      <c r="BW195" s="14"/>
      <c r="BX195" s="14"/>
      <c r="BY195" s="14"/>
    </row>
    <row r="196" spans="1:77" x14ac:dyDescent="0.3">
      <c r="A196">
        <f t="shared" si="202"/>
        <v>2150</v>
      </c>
      <c r="B196" s="4">
        <f t="shared" si="203"/>
        <v>1165.3365931618598</v>
      </c>
      <c r="C196" s="4">
        <f t="shared" si="204"/>
        <v>2963.8237630756917</v>
      </c>
      <c r="D196" s="4">
        <f t="shared" si="205"/>
        <v>4368.9146347344686</v>
      </c>
      <c r="E196" s="11">
        <f t="shared" si="206"/>
        <v>3.1255950650342616E-6</v>
      </c>
      <c r="F196" s="11">
        <f t="shared" si="207"/>
        <v>6.1576318663969183E-6</v>
      </c>
      <c r="G196" s="11">
        <f t="shared" si="208"/>
        <v>1.2570586415116835E-5</v>
      </c>
      <c r="H196" s="4">
        <f t="shared" si="209"/>
        <v>152740.56488686299</v>
      </c>
      <c r="I196" s="4">
        <f t="shared" si="210"/>
        <v>68362.227400923774</v>
      </c>
      <c r="J196" s="4">
        <f t="shared" si="211"/>
        <v>26724.851070871257</v>
      </c>
      <c r="K196" s="4">
        <f t="shared" si="212"/>
        <v>131069.91214653123</v>
      </c>
      <c r="L196" s="4">
        <f t="shared" si="213"/>
        <v>23065.550743132328</v>
      </c>
      <c r="M196" s="4">
        <f t="shared" si="214"/>
        <v>6117.045835228485</v>
      </c>
      <c r="N196" s="11">
        <f t="shared" si="215"/>
        <v>-3.9318046303901122E-3</v>
      </c>
      <c r="O196" s="11">
        <f t="shared" si="216"/>
        <v>7.2175948820452085E-4</v>
      </c>
      <c r="P196" s="11">
        <f t="shared" si="217"/>
        <v>1.9412472706765715E-3</v>
      </c>
      <c r="Q196" s="4">
        <f t="shared" si="218"/>
        <v>4741.778164901265</v>
      </c>
      <c r="R196" s="4">
        <f t="shared" si="219"/>
        <v>7368.4960516386864</v>
      </c>
      <c r="S196" s="4">
        <f t="shared" si="220"/>
        <v>4460.0155859835841</v>
      </c>
      <c r="T196" s="4">
        <f t="shared" si="221"/>
        <v>31.044655153747559</v>
      </c>
      <c r="U196" s="4">
        <f t="shared" si="222"/>
        <v>107.78607327149665</v>
      </c>
      <c r="V196" s="4">
        <f t="shared" si="223"/>
        <v>166.88645239429513</v>
      </c>
      <c r="W196" s="11">
        <f t="shared" si="224"/>
        <v>-1.0734613539272964E-2</v>
      </c>
      <c r="X196" s="11">
        <f t="shared" si="225"/>
        <v>-1.217998157191269E-2</v>
      </c>
      <c r="Y196" s="11">
        <f t="shared" si="226"/>
        <v>-9.7425357312937999E-3</v>
      </c>
      <c r="Z196" s="4">
        <f t="shared" si="239"/>
        <v>6310.904244954977</v>
      </c>
      <c r="AA196" s="4">
        <f t="shared" si="240"/>
        <v>22342.354668311684</v>
      </c>
      <c r="AB196" s="4">
        <f t="shared" si="241"/>
        <v>41298.845081945525</v>
      </c>
      <c r="AC196" s="12">
        <f t="shared" si="227"/>
        <v>1.3114556323476252</v>
      </c>
      <c r="AD196" s="12">
        <f t="shared" si="228"/>
        <v>2.9973946431200296</v>
      </c>
      <c r="AE196" s="12">
        <f t="shared" si="229"/>
        <v>9.1875003815052381</v>
      </c>
      <c r="AF196" s="11">
        <f t="shared" si="230"/>
        <v>-4.0504037456468023E-3</v>
      </c>
      <c r="AG196" s="11">
        <f t="shared" si="231"/>
        <v>2.9673830763510267E-4</v>
      </c>
      <c r="AH196" s="11">
        <f t="shared" si="232"/>
        <v>9.7937136394747881E-3</v>
      </c>
      <c r="AI196" s="1">
        <f t="shared" si="196"/>
        <v>313983.80319815141</v>
      </c>
      <c r="AJ196" s="1">
        <f t="shared" si="197"/>
        <v>134366.78008512946</v>
      </c>
      <c r="AK196" s="1">
        <f t="shared" si="198"/>
        <v>52012.671888447039</v>
      </c>
      <c r="AL196" s="10">
        <f t="shared" si="233"/>
        <v>70.593254722638463</v>
      </c>
      <c r="AM196" s="10">
        <f t="shared" si="234"/>
        <v>16.147103772050485</v>
      </c>
      <c r="AN196" s="10">
        <f t="shared" si="235"/>
        <v>5.2146218206708417</v>
      </c>
      <c r="AO196" s="7">
        <f t="shared" si="236"/>
        <v>5.0493969489052576E-3</v>
      </c>
      <c r="AP196" s="7">
        <f t="shared" si="237"/>
        <v>6.3609083946807128E-3</v>
      </c>
      <c r="AQ196" s="7">
        <f t="shared" si="238"/>
        <v>5.7701464970501852E-3</v>
      </c>
      <c r="AR196" s="1">
        <f t="shared" si="244"/>
        <v>152740.56488686299</v>
      </c>
      <c r="AS196" s="1">
        <f t="shared" si="242"/>
        <v>68362.227400923774</v>
      </c>
      <c r="AT196" s="1">
        <f t="shared" si="243"/>
        <v>26724.851070871257</v>
      </c>
      <c r="AU196" s="1">
        <f t="shared" si="199"/>
        <v>30548.112977372599</v>
      </c>
      <c r="AV196" s="1">
        <f t="shared" si="200"/>
        <v>13672.445480184755</v>
      </c>
      <c r="AW196" s="1">
        <f t="shared" si="201"/>
        <v>5344.9702141742519</v>
      </c>
      <c r="AX196">
        <v>0</v>
      </c>
      <c r="AY196">
        <v>0</v>
      </c>
      <c r="AZ196">
        <v>0</v>
      </c>
      <c r="BA196">
        <f t="shared" si="185"/>
        <v>0</v>
      </c>
      <c r="BB196">
        <f t="shared" si="191"/>
        <v>0</v>
      </c>
      <c r="BC196">
        <f t="shared" si="186"/>
        <v>0</v>
      </c>
      <c r="BD196">
        <f t="shared" si="187"/>
        <v>0</v>
      </c>
      <c r="BE196">
        <f t="shared" si="188"/>
        <v>0</v>
      </c>
      <c r="BF196">
        <f t="shared" si="189"/>
        <v>0</v>
      </c>
      <c r="BG196">
        <f t="shared" si="190"/>
        <v>0</v>
      </c>
      <c r="BH196">
        <f t="shared" si="192"/>
        <v>0</v>
      </c>
      <c r="BI196">
        <f t="shared" si="193"/>
        <v>0</v>
      </c>
      <c r="BJ196">
        <f t="shared" si="194"/>
        <v>0</v>
      </c>
      <c r="BK196" s="7">
        <f t="shared" si="195"/>
        <v>2.7975111902077882E-2</v>
      </c>
      <c r="BL196" s="13"/>
      <c r="BM196" s="13"/>
      <c r="BN196" s="8">
        <f>BN$3*temperature!$I306+BN$4*temperature!$I306^2+BN$5*temperature!$I306^6</f>
        <v>-39.888597866152324</v>
      </c>
      <c r="BO196" s="8">
        <f>BO$3*temperature!$I306+BO$4*temperature!$I306^2+BO$5*temperature!$I306^6</f>
        <v>-33.782352680743749</v>
      </c>
      <c r="BP196" s="8">
        <f>BP$3*temperature!$I306+BP$4*temperature!$I306^2+BP$5*temperature!$I306^6</f>
        <v>-28.834656396320376</v>
      </c>
      <c r="BQ196" s="8">
        <f>BQ$3*temperature!$M306+BQ$4*temperature!$M306^2+BQ$5*temperature!$M306^6</f>
        <v>0</v>
      </c>
      <c r="BR196" s="8">
        <f>BR$3*temperature!$M306+BR$4*temperature!$M306^2+BR$5*temperature!$M306^6</f>
        <v>0</v>
      </c>
      <c r="BS196" s="8">
        <f>BS$3*temperature!$M306+BS$4*temperature!$M306^2+BS$5*temperature!$M306^6</f>
        <v>0</v>
      </c>
      <c r="BT196" s="14"/>
      <c r="BU196" s="14"/>
      <c r="BV196" s="14"/>
      <c r="BW196" s="14"/>
      <c r="BX196" s="14"/>
      <c r="BY196" s="14"/>
    </row>
    <row r="197" spans="1:77" x14ac:dyDescent="0.3">
      <c r="A197">
        <f t="shared" si="202"/>
        <v>2151</v>
      </c>
      <c r="B197" s="4">
        <f t="shared" si="203"/>
        <v>1165.3400534136495</v>
      </c>
      <c r="C197" s="4">
        <f t="shared" si="204"/>
        <v>2963.8411007045588</v>
      </c>
      <c r="D197" s="4">
        <f t="shared" si="205"/>
        <v>4368.9668085624771</v>
      </c>
      <c r="E197" s="11">
        <f t="shared" si="206"/>
        <v>2.9693153117825486E-6</v>
      </c>
      <c r="F197" s="11">
        <f t="shared" si="207"/>
        <v>5.8497502730770722E-6</v>
      </c>
      <c r="G197" s="11">
        <f t="shared" si="208"/>
        <v>1.1942057094360993E-5</v>
      </c>
      <c r="H197" s="4">
        <f t="shared" si="209"/>
        <v>152122.58857585175</v>
      </c>
      <c r="I197" s="4">
        <f t="shared" si="210"/>
        <v>68405.225491633682</v>
      </c>
      <c r="J197" s="4">
        <f t="shared" si="211"/>
        <v>26775.01164864354</v>
      </c>
      <c r="K197" s="4">
        <f t="shared" si="212"/>
        <v>130539.22597977868</v>
      </c>
      <c r="L197" s="4">
        <f t="shared" si="213"/>
        <v>23079.923372198504</v>
      </c>
      <c r="M197" s="4">
        <f t="shared" si="214"/>
        <v>6128.4538935312567</v>
      </c>
      <c r="N197" s="11">
        <f t="shared" si="215"/>
        <v>-4.0488786332538718E-3</v>
      </c>
      <c r="O197" s="11">
        <f t="shared" si="216"/>
        <v>6.2312100093486755E-4</v>
      </c>
      <c r="P197" s="11">
        <f t="shared" si="217"/>
        <v>1.864962043781393E-3</v>
      </c>
      <c r="Q197" s="4">
        <f t="shared" si="218"/>
        <v>4671.8980894172264</v>
      </c>
      <c r="R197" s="4">
        <f t="shared" si="219"/>
        <v>7283.3260515867805</v>
      </c>
      <c r="S197" s="4">
        <f t="shared" si="220"/>
        <v>4424.8532897052446</v>
      </c>
      <c r="T197" s="4">
        <f t="shared" si="221"/>
        <v>30.711402778212079</v>
      </c>
      <c r="U197" s="4">
        <f t="shared" si="222"/>
        <v>106.47324088534099</v>
      </c>
      <c r="V197" s="4">
        <f t="shared" si="223"/>
        <v>165.26055516877486</v>
      </c>
      <c r="W197" s="11">
        <f t="shared" si="224"/>
        <v>-1.0734613539272964E-2</v>
      </c>
      <c r="X197" s="11">
        <f t="shared" si="225"/>
        <v>-1.217998157191269E-2</v>
      </c>
      <c r="Y197" s="11">
        <f t="shared" si="226"/>
        <v>-9.7425357312937999E-3</v>
      </c>
      <c r="Z197" s="4">
        <f t="shared" si="239"/>
        <v>6193.4437126463836</v>
      </c>
      <c r="AA197" s="4">
        <f t="shared" si="240"/>
        <v>22092.844441525402</v>
      </c>
      <c r="AB197" s="4">
        <f t="shared" si="241"/>
        <v>41377.705975350022</v>
      </c>
      <c r="AC197" s="12">
        <f t="shared" si="227"/>
        <v>1.3061437075421147</v>
      </c>
      <c r="AD197" s="12">
        <f t="shared" si="228"/>
        <v>2.9982840849337435</v>
      </c>
      <c r="AE197" s="12">
        <f t="shared" si="229"/>
        <v>9.2774801293042657</v>
      </c>
      <c r="AF197" s="11">
        <f t="shared" si="230"/>
        <v>-4.0504037456468023E-3</v>
      </c>
      <c r="AG197" s="11">
        <f t="shared" si="231"/>
        <v>2.9673830763510267E-4</v>
      </c>
      <c r="AH197" s="11">
        <f t="shared" si="232"/>
        <v>9.7937136394747881E-3</v>
      </c>
      <c r="AI197" s="1">
        <f t="shared" si="196"/>
        <v>313133.53585570888</v>
      </c>
      <c r="AJ197" s="1">
        <f t="shared" si="197"/>
        <v>134602.54755680126</v>
      </c>
      <c r="AK197" s="1">
        <f t="shared" si="198"/>
        <v>52156.374913776592</v>
      </c>
      <c r="AL197" s="10">
        <f t="shared" si="233"/>
        <v>70.946143553998141</v>
      </c>
      <c r="AM197" s="10">
        <f t="shared" si="234"/>
        <v>16.248786917504567</v>
      </c>
      <c r="AN197" s="10">
        <f t="shared" si="235"/>
        <v>5.2444100611845075</v>
      </c>
      <c r="AO197" s="7">
        <f t="shared" si="236"/>
        <v>4.9989029794162048E-3</v>
      </c>
      <c r="AP197" s="7">
        <f t="shared" si="237"/>
        <v>6.2972993107339057E-3</v>
      </c>
      <c r="AQ197" s="7">
        <f t="shared" si="238"/>
        <v>5.7124450320796836E-3</v>
      </c>
      <c r="AR197" s="1">
        <f t="shared" si="244"/>
        <v>152122.58857585175</v>
      </c>
      <c r="AS197" s="1">
        <f t="shared" si="242"/>
        <v>68405.225491633682</v>
      </c>
      <c r="AT197" s="1">
        <f t="shared" si="243"/>
        <v>26775.01164864354</v>
      </c>
      <c r="AU197" s="1">
        <f t="shared" si="199"/>
        <v>30424.517715170354</v>
      </c>
      <c r="AV197" s="1">
        <f t="shared" si="200"/>
        <v>13681.045098326736</v>
      </c>
      <c r="AW197" s="1">
        <f t="shared" si="201"/>
        <v>5355.002329728708</v>
      </c>
      <c r="AX197">
        <v>0</v>
      </c>
      <c r="AY197">
        <v>0</v>
      </c>
      <c r="AZ197">
        <v>0</v>
      </c>
      <c r="BA197">
        <f t="shared" si="185"/>
        <v>0</v>
      </c>
      <c r="BB197">
        <f t="shared" si="191"/>
        <v>0</v>
      </c>
      <c r="BC197">
        <f t="shared" si="186"/>
        <v>0</v>
      </c>
      <c r="BD197">
        <f t="shared" si="187"/>
        <v>0</v>
      </c>
      <c r="BE197">
        <f t="shared" si="188"/>
        <v>0</v>
      </c>
      <c r="BF197">
        <f t="shared" si="189"/>
        <v>0</v>
      </c>
      <c r="BG197">
        <f t="shared" si="190"/>
        <v>0</v>
      </c>
      <c r="BH197">
        <f t="shared" si="192"/>
        <v>0</v>
      </c>
      <c r="BI197">
        <f t="shared" si="193"/>
        <v>0</v>
      </c>
      <c r="BJ197">
        <f t="shared" si="194"/>
        <v>0</v>
      </c>
      <c r="BK197" s="7">
        <f t="shared" si="195"/>
        <v>2.7873759481334942E-2</v>
      </c>
      <c r="BL197" s="13"/>
      <c r="BM197" s="13"/>
      <c r="BN197" s="8">
        <f>BN$3*temperature!$I307+BN$4*temperature!$I307^2+BN$5*temperature!$I307^6</f>
        <v>-40.399809625604469</v>
      </c>
      <c r="BO197" s="8">
        <f>BO$3*temperature!$I307+BO$4*temperature!$I307^2+BO$5*temperature!$I307^6</f>
        <v>-34.179494311233363</v>
      </c>
      <c r="BP197" s="8">
        <f>BP$3*temperature!$I307+BP$4*temperature!$I307^2+BP$5*temperature!$I307^6</f>
        <v>-29.145839674785762</v>
      </c>
      <c r="BQ197" s="8">
        <f>BQ$3*temperature!$M307+BQ$4*temperature!$M307^2+BQ$5*temperature!$M307^6</f>
        <v>0</v>
      </c>
      <c r="BR197" s="8">
        <f>BR$3*temperature!$M307+BR$4*temperature!$M307^2+BR$5*temperature!$M307^6</f>
        <v>0</v>
      </c>
      <c r="BS197" s="8">
        <f>BS$3*temperature!$M307+BS$4*temperature!$M307^2+BS$5*temperature!$M307^6</f>
        <v>0</v>
      </c>
      <c r="BT197" s="14"/>
      <c r="BU197" s="14"/>
      <c r="BV197" s="14"/>
      <c r="BW197" s="14"/>
      <c r="BX197" s="14"/>
      <c r="BY197" s="14"/>
    </row>
    <row r="198" spans="1:77" x14ac:dyDescent="0.3">
      <c r="A198">
        <f t="shared" si="202"/>
        <v>2152</v>
      </c>
      <c r="B198" s="4">
        <f t="shared" si="203"/>
        <v>1165.3433406626102</v>
      </c>
      <c r="C198" s="4">
        <f t="shared" si="204"/>
        <v>2963.857571548333</v>
      </c>
      <c r="D198" s="4">
        <f t="shared" si="205"/>
        <v>4369.0163742909945</v>
      </c>
      <c r="E198" s="11">
        <f t="shared" si="206"/>
        <v>2.8208495461934209E-6</v>
      </c>
      <c r="F198" s="11">
        <f t="shared" si="207"/>
        <v>5.5572627594232186E-6</v>
      </c>
      <c r="G198" s="11">
        <f t="shared" si="208"/>
        <v>1.1344954239642942E-5</v>
      </c>
      <c r="H198" s="4">
        <f t="shared" si="209"/>
        <v>151489.5095496969</v>
      </c>
      <c r="I198" s="4">
        <f t="shared" si="210"/>
        <v>68441.601849699306</v>
      </c>
      <c r="J198" s="4">
        <f t="shared" si="211"/>
        <v>26823.247276893628</v>
      </c>
      <c r="K198" s="4">
        <f t="shared" si="212"/>
        <v>129995.60238063443</v>
      </c>
      <c r="L198" s="4">
        <f t="shared" si="213"/>
        <v>23092.068426872855</v>
      </c>
      <c r="M198" s="4">
        <f t="shared" si="214"/>
        <v>6139.4247535285367</v>
      </c>
      <c r="N198" s="11">
        <f t="shared" si="215"/>
        <v>-4.1644463192118675E-3</v>
      </c>
      <c r="O198" s="11">
        <f t="shared" si="216"/>
        <v>5.2621728757462627E-4</v>
      </c>
      <c r="P198" s="11">
        <f t="shared" si="217"/>
        <v>1.7901513477747155E-3</v>
      </c>
      <c r="Q198" s="4">
        <f t="shared" si="218"/>
        <v>4602.5130343231021</v>
      </c>
      <c r="R198" s="4">
        <f t="shared" si="219"/>
        <v>7198.4412088380586</v>
      </c>
      <c r="S198" s="4">
        <f t="shared" si="220"/>
        <v>4389.6377830237443</v>
      </c>
      <c r="T198" s="4">
        <f t="shared" si="221"/>
        <v>30.38172773813902</v>
      </c>
      <c r="U198" s="4">
        <f t="shared" si="222"/>
        <v>105.17639877345572</v>
      </c>
      <c r="V198" s="4">
        <f t="shared" si="223"/>
        <v>163.65049830506962</v>
      </c>
      <c r="W198" s="11">
        <f t="shared" si="224"/>
        <v>-1.0734613539272964E-2</v>
      </c>
      <c r="X198" s="11">
        <f t="shared" si="225"/>
        <v>-1.217998157191269E-2</v>
      </c>
      <c r="Y198" s="11">
        <f t="shared" si="226"/>
        <v>-9.7425357312937999E-3</v>
      </c>
      <c r="Z198" s="4">
        <f t="shared" si="239"/>
        <v>6077.4540383639769</v>
      </c>
      <c r="AA198" s="4">
        <f t="shared" si="240"/>
        <v>21843.960602888026</v>
      </c>
      <c r="AB198" s="4">
        <f t="shared" si="241"/>
        <v>41453.534992879606</v>
      </c>
      <c r="AC198" s="12">
        <f t="shared" si="227"/>
        <v>1.3008532981767331</v>
      </c>
      <c r="AD198" s="12">
        <f t="shared" si="228"/>
        <v>2.999173790678916</v>
      </c>
      <c r="AE198" s="12">
        <f t="shared" si="229"/>
        <v>9.3683411129865899</v>
      </c>
      <c r="AF198" s="11">
        <f t="shared" si="230"/>
        <v>-4.0504037456468023E-3</v>
      </c>
      <c r="AG198" s="11">
        <f t="shared" si="231"/>
        <v>2.9673830763510267E-4</v>
      </c>
      <c r="AH198" s="11">
        <f t="shared" si="232"/>
        <v>9.7937136394747881E-3</v>
      </c>
      <c r="AI198" s="1">
        <f t="shared" si="196"/>
        <v>312244.69998530834</v>
      </c>
      <c r="AJ198" s="1">
        <f t="shared" si="197"/>
        <v>134823.33789944788</v>
      </c>
      <c r="AK198" s="1">
        <f t="shared" si="198"/>
        <v>52295.739752127643</v>
      </c>
      <c r="AL198" s="10">
        <f t="shared" si="233"/>
        <v>71.297249913504402</v>
      </c>
      <c r="AM198" s="10">
        <f t="shared" si="234"/>
        <v>16.350087157413871</v>
      </c>
      <c r="AN198" s="10">
        <f t="shared" si="235"/>
        <v>5.2740688813427079</v>
      </c>
      <c r="AO198" s="7">
        <f t="shared" si="236"/>
        <v>4.9489139496220426E-3</v>
      </c>
      <c r="AP198" s="7">
        <f t="shared" si="237"/>
        <v>6.2343263176265666E-3</v>
      </c>
      <c r="AQ198" s="7">
        <f t="shared" si="238"/>
        <v>5.6553205817588869E-3</v>
      </c>
      <c r="AR198" s="1">
        <f t="shared" si="244"/>
        <v>151489.5095496969</v>
      </c>
      <c r="AS198" s="1">
        <f t="shared" si="242"/>
        <v>68441.601849699306</v>
      </c>
      <c r="AT198" s="1">
        <f t="shared" si="243"/>
        <v>26823.247276893628</v>
      </c>
      <c r="AU198" s="1">
        <f t="shared" si="199"/>
        <v>30297.901909939381</v>
      </c>
      <c r="AV198" s="1">
        <f t="shared" si="200"/>
        <v>13688.320369939862</v>
      </c>
      <c r="AW198" s="1">
        <f t="shared" si="201"/>
        <v>5364.6494553787261</v>
      </c>
      <c r="AX198">
        <v>0</v>
      </c>
      <c r="AY198">
        <v>0</v>
      </c>
      <c r="AZ198">
        <v>0</v>
      </c>
      <c r="BA198">
        <f t="shared" ref="BA198:BA261" si="245">(AX198*Z198+AY198*AA198+AZ198*AB198)/(Z198+AA198+AB198)</f>
        <v>0</v>
      </c>
      <c r="BB198">
        <f t="shared" si="191"/>
        <v>0</v>
      </c>
      <c r="BC198">
        <f t="shared" ref="BC198:BC261" si="246">BC$5*AY198^2</f>
        <v>0</v>
      </c>
      <c r="BD198">
        <f t="shared" ref="BD198:BD261" si="247">BD$5*AZ198^2</f>
        <v>0</v>
      </c>
      <c r="BE198">
        <f t="shared" ref="BE198:BE261" si="248">BB198*AR198</f>
        <v>0</v>
      </c>
      <c r="BF198">
        <f t="shared" ref="BF198:BF261" si="249">BC198*AS198</f>
        <v>0</v>
      </c>
      <c r="BG198">
        <f t="shared" ref="BG198:BG261" si="250">BD198*AT198</f>
        <v>0</v>
      </c>
      <c r="BH198">
        <f t="shared" si="192"/>
        <v>0</v>
      </c>
      <c r="BI198">
        <f t="shared" si="193"/>
        <v>0</v>
      </c>
      <c r="BJ198">
        <f t="shared" si="194"/>
        <v>0</v>
      </c>
      <c r="BK198" s="7">
        <f t="shared" si="195"/>
        <v>2.7774065356065275E-2</v>
      </c>
      <c r="BL198" s="13"/>
      <c r="BM198" s="13"/>
      <c r="BN198" s="8">
        <f>BN$3*temperature!$I308+BN$4*temperature!$I308^2+BN$5*temperature!$I308^6</f>
        <v>-40.909007209784605</v>
      </c>
      <c r="BO198" s="8">
        <f>BO$3*temperature!$I308+BO$4*temperature!$I308^2+BO$5*temperature!$I308^6</f>
        <v>-34.574959289236837</v>
      </c>
      <c r="BP198" s="8">
        <f>BP$3*temperature!$I308+BP$4*temperature!$I308^2+BP$5*temperature!$I308^6</f>
        <v>-29.45561451236172</v>
      </c>
      <c r="BQ198" s="8">
        <f>BQ$3*temperature!$M308+BQ$4*temperature!$M308^2+BQ$5*temperature!$M308^6</f>
        <v>0</v>
      </c>
      <c r="BR198" s="8">
        <f>BR$3*temperature!$M308+BR$4*temperature!$M308^2+BR$5*temperature!$M308^6</f>
        <v>0</v>
      </c>
      <c r="BS198" s="8">
        <f>BS$3*temperature!$M308+BS$4*temperature!$M308^2+BS$5*temperature!$M308^6</f>
        <v>0</v>
      </c>
      <c r="BT198" s="14"/>
      <c r="BU198" s="14"/>
      <c r="BV198" s="14"/>
      <c r="BW198" s="14"/>
      <c r="BX198" s="14"/>
      <c r="BY198" s="14"/>
    </row>
    <row r="199" spans="1:77" x14ac:dyDescent="0.3">
      <c r="A199">
        <f t="shared" si="202"/>
        <v>2153</v>
      </c>
      <c r="B199" s="4">
        <f t="shared" si="203"/>
        <v>1165.3464635579323</v>
      </c>
      <c r="C199" s="4">
        <f t="shared" si="204"/>
        <v>2963.8732189368743</v>
      </c>
      <c r="D199" s="4">
        <f t="shared" si="205"/>
        <v>4369.0634622672915</v>
      </c>
      <c r="E199" s="11">
        <f t="shared" si="206"/>
        <v>2.6798070688837497E-6</v>
      </c>
      <c r="F199" s="11">
        <f t="shared" si="207"/>
        <v>5.2793996214520573E-6</v>
      </c>
      <c r="G199" s="11">
        <f t="shared" si="208"/>
        <v>1.0777706527660796E-5</v>
      </c>
      <c r="H199" s="4">
        <f t="shared" si="209"/>
        <v>150841.76171861507</v>
      </c>
      <c r="I199" s="4">
        <f t="shared" si="210"/>
        <v>68471.463556974224</v>
      </c>
      <c r="J199" s="4">
        <f t="shared" si="211"/>
        <v>26869.586873069587</v>
      </c>
      <c r="K199" s="4">
        <f t="shared" si="212"/>
        <v>129439.41260016221</v>
      </c>
      <c r="L199" s="4">
        <f t="shared" si="213"/>
        <v>23102.021746238719</v>
      </c>
      <c r="M199" s="4">
        <f t="shared" si="214"/>
        <v>6149.9648849517571</v>
      </c>
      <c r="N199" s="11">
        <f t="shared" si="215"/>
        <v>-4.2785276600639799E-3</v>
      </c>
      <c r="O199" s="11">
        <f t="shared" si="216"/>
        <v>4.3102762307256626E-4</v>
      </c>
      <c r="P199" s="11">
        <f t="shared" si="217"/>
        <v>1.716794625939988E-3</v>
      </c>
      <c r="Q199" s="4">
        <f t="shared" si="218"/>
        <v>4533.6383912985293</v>
      </c>
      <c r="R199" s="4">
        <f t="shared" si="219"/>
        <v>7113.8668201617766</v>
      </c>
      <c r="S199" s="4">
        <f t="shared" si="220"/>
        <v>4354.3811955803631</v>
      </c>
      <c r="T199" s="4">
        <f t="shared" si="221"/>
        <v>30.055591632214689</v>
      </c>
      <c r="U199" s="4">
        <f t="shared" si="222"/>
        <v>103.89535217459489</v>
      </c>
      <c r="V199" s="4">
        <f t="shared" si="223"/>
        <v>162.05612747788845</v>
      </c>
      <c r="W199" s="11">
        <f t="shared" si="224"/>
        <v>-1.0734613539272964E-2</v>
      </c>
      <c r="X199" s="11">
        <f t="shared" si="225"/>
        <v>-1.217998157191269E-2</v>
      </c>
      <c r="Y199" s="11">
        <f t="shared" si="226"/>
        <v>-9.7425357312937999E-3</v>
      </c>
      <c r="Z199" s="4">
        <f t="shared" si="239"/>
        <v>5962.9437065415586</v>
      </c>
      <c r="AA199" s="4">
        <f t="shared" si="240"/>
        <v>21595.782602248808</v>
      </c>
      <c r="AB199" s="4">
        <f t="shared" si="241"/>
        <v>41526.377112208815</v>
      </c>
      <c r="AC199" s="12">
        <f t="shared" si="227"/>
        <v>1.295584317105261</v>
      </c>
      <c r="AD199" s="12">
        <f t="shared" si="228"/>
        <v>3.0000637604338656</v>
      </c>
      <c r="AE199" s="12">
        <f t="shared" si="229"/>
        <v>9.4600919631240998</v>
      </c>
      <c r="AF199" s="11">
        <f t="shared" si="230"/>
        <v>-4.0504037456468023E-3</v>
      </c>
      <c r="AG199" s="11">
        <f t="shared" si="231"/>
        <v>2.9673830763510267E-4</v>
      </c>
      <c r="AH199" s="11">
        <f t="shared" si="232"/>
        <v>9.7937136394747881E-3</v>
      </c>
      <c r="AI199" s="1">
        <f t="shared" si="196"/>
        <v>311318.13189671689</v>
      </c>
      <c r="AJ199" s="1">
        <f t="shared" si="197"/>
        <v>135029.32447944296</v>
      </c>
      <c r="AK199" s="1">
        <f t="shared" si="198"/>
        <v>52430.815232293608</v>
      </c>
      <c r="AL199" s="10">
        <f t="shared" si="233"/>
        <v>71.646565428624356</v>
      </c>
      <c r="AM199" s="10">
        <f t="shared" si="234"/>
        <v>16.450999618288215</v>
      </c>
      <c r="AN199" s="10">
        <f t="shared" si="235"/>
        <v>5.3035971661340362</v>
      </c>
      <c r="AO199" s="7">
        <f t="shared" si="236"/>
        <v>4.8994248101258218E-3</v>
      </c>
      <c r="AP199" s="7">
        <f t="shared" si="237"/>
        <v>6.1719830544503008E-3</v>
      </c>
      <c r="AQ199" s="7">
        <f t="shared" si="238"/>
        <v>5.5987673759412982E-3</v>
      </c>
      <c r="AR199" s="1">
        <f t="shared" si="244"/>
        <v>150841.76171861507</v>
      </c>
      <c r="AS199" s="1">
        <f t="shared" si="242"/>
        <v>68471.463556974224</v>
      </c>
      <c r="AT199" s="1">
        <f t="shared" si="243"/>
        <v>26869.586873069587</v>
      </c>
      <c r="AU199" s="1">
        <f t="shared" si="199"/>
        <v>30168.352343723018</v>
      </c>
      <c r="AV199" s="1">
        <f t="shared" si="200"/>
        <v>13694.292711394846</v>
      </c>
      <c r="AW199" s="1">
        <f t="shared" si="201"/>
        <v>5373.9173746139177</v>
      </c>
      <c r="AX199">
        <v>0</v>
      </c>
      <c r="AY199">
        <v>0</v>
      </c>
      <c r="AZ199">
        <v>0</v>
      </c>
      <c r="BA199">
        <f t="shared" si="245"/>
        <v>0</v>
      </c>
      <c r="BB199">
        <f t="shared" ref="BB199:BB262" si="251">BB$5*AX199^2</f>
        <v>0</v>
      </c>
      <c r="BC199">
        <f t="shared" si="246"/>
        <v>0</v>
      </c>
      <c r="BD199">
        <f t="shared" si="247"/>
        <v>0</v>
      </c>
      <c r="BE199">
        <f t="shared" si="248"/>
        <v>0</v>
      </c>
      <c r="BF199">
        <f t="shared" si="249"/>
        <v>0</v>
      </c>
      <c r="BG199">
        <f t="shared" si="250"/>
        <v>0</v>
      </c>
      <c r="BH199">
        <f t="shared" ref="BH199:BH262" si="252">2*BB$5*AX199*AR199/Z199*1000</f>
        <v>0</v>
      </c>
      <c r="BI199">
        <f t="shared" ref="BI199:BI262" si="253">2*BC$5*AY199*AS199/AA199*1000</f>
        <v>0</v>
      </c>
      <c r="BJ199">
        <f t="shared" ref="BJ199:BJ262" si="254">2*BD$5*AZ199*AT199/AB199*1000</f>
        <v>0</v>
      </c>
      <c r="BK199" s="7">
        <f t="shared" ref="BK199:BK262" si="255">SUM(H199:J199)*SUM(B198:D198)/SUM(H198:J198)/SUM(B199:D199)-1+BK$5</f>
        <v>2.767601128499883E-2</v>
      </c>
      <c r="BL199" s="13"/>
      <c r="BM199" s="13"/>
      <c r="BN199" s="8">
        <f>BN$3*temperature!$I309+BN$4*temperature!$I309^2+BN$5*temperature!$I309^6</f>
        <v>-41.416129349446031</v>
      </c>
      <c r="BO199" s="8">
        <f>BO$3*temperature!$I309+BO$4*temperature!$I309^2+BO$5*temperature!$I309^6</f>
        <v>-34.968703269478702</v>
      </c>
      <c r="BP199" s="8">
        <f>BP$3*temperature!$I309+BP$4*temperature!$I309^2+BP$5*temperature!$I309^6</f>
        <v>-29.76394891387843</v>
      </c>
      <c r="BQ199" s="8">
        <f>BQ$3*temperature!$M309+BQ$4*temperature!$M309^2+BQ$5*temperature!$M309^6</f>
        <v>0</v>
      </c>
      <c r="BR199" s="8">
        <f>BR$3*temperature!$M309+BR$4*temperature!$M309^2+BR$5*temperature!$M309^6</f>
        <v>0</v>
      </c>
      <c r="BS199" s="8">
        <f>BS$3*temperature!$M309+BS$4*temperature!$M309^2+BS$5*temperature!$M309^6</f>
        <v>0</v>
      </c>
      <c r="BT199" s="14"/>
      <c r="BU199" s="14"/>
      <c r="BV199" s="14"/>
      <c r="BW199" s="14"/>
      <c r="BX199" s="14"/>
      <c r="BY199" s="14"/>
    </row>
    <row r="200" spans="1:77" x14ac:dyDescent="0.3">
      <c r="A200">
        <f t="shared" si="202"/>
        <v>2154</v>
      </c>
      <c r="B200" s="4">
        <f t="shared" si="203"/>
        <v>1165.3494303164384</v>
      </c>
      <c r="C200" s="4">
        <f t="shared" si="204"/>
        <v>2963.8880840344673</v>
      </c>
      <c r="D200" s="4">
        <f t="shared" si="205"/>
        <v>4369.1081963268989</v>
      </c>
      <c r="E200" s="11">
        <f t="shared" si="206"/>
        <v>2.5458167154395623E-6</v>
      </c>
      <c r="F200" s="11">
        <f t="shared" si="207"/>
        <v>5.0154296403794541E-6</v>
      </c>
      <c r="G200" s="11">
        <f t="shared" si="208"/>
        <v>1.0238821201277756E-5</v>
      </c>
      <c r="H200" s="4">
        <f t="shared" si="209"/>
        <v>150179.77631172931</v>
      </c>
      <c r="I200" s="4">
        <f t="shared" si="210"/>
        <v>68494.918335902403</v>
      </c>
      <c r="J200" s="4">
        <f t="shared" si="211"/>
        <v>26914.059449468306</v>
      </c>
      <c r="K200" s="4">
        <f t="shared" si="212"/>
        <v>128871.02563816379</v>
      </c>
      <c r="L200" s="4">
        <f t="shared" si="213"/>
        <v>23109.819397319006</v>
      </c>
      <c r="M200" s="4">
        <f t="shared" si="214"/>
        <v>6160.0807853865708</v>
      </c>
      <c r="N200" s="11">
        <f t="shared" si="215"/>
        <v>-4.391142933830805E-3</v>
      </c>
      <c r="O200" s="11">
        <f t="shared" si="216"/>
        <v>3.3753111160317317E-4</v>
      </c>
      <c r="P200" s="11">
        <f t="shared" si="217"/>
        <v>1.6448712511458741E-3</v>
      </c>
      <c r="Q200" s="4">
        <f t="shared" si="218"/>
        <v>4465.2887519535252</v>
      </c>
      <c r="R200" s="4">
        <f t="shared" si="219"/>
        <v>7029.627215207136</v>
      </c>
      <c r="S200" s="4">
        <f t="shared" si="220"/>
        <v>4319.0953197285489</v>
      </c>
      <c r="T200" s="4">
        <f t="shared" si="221"/>
        <v>29.732956471348658</v>
      </c>
      <c r="U200" s="4">
        <f t="shared" si="222"/>
        <v>102.62990869970095</v>
      </c>
      <c r="V200" s="4">
        <f t="shared" si="223"/>
        <v>160.47728986546002</v>
      </c>
      <c r="W200" s="11">
        <f t="shared" si="224"/>
        <v>-1.0734613539272964E-2</v>
      </c>
      <c r="X200" s="11">
        <f t="shared" si="225"/>
        <v>-1.217998157191269E-2</v>
      </c>
      <c r="Y200" s="11">
        <f t="shared" si="226"/>
        <v>-9.7425357312937999E-3</v>
      </c>
      <c r="Z200" s="4">
        <f t="shared" si="239"/>
        <v>5849.9198989708038</v>
      </c>
      <c r="AA200" s="4">
        <f t="shared" si="240"/>
        <v>21348.387048718636</v>
      </c>
      <c r="AB200" s="4">
        <f t="shared" si="241"/>
        <v>41596.277495820359</v>
      </c>
      <c r="AC200" s="12">
        <f t="shared" si="227"/>
        <v>1.2903366775344567</v>
      </c>
      <c r="AD200" s="12">
        <f t="shared" si="228"/>
        <v>3.0009539942769341</v>
      </c>
      <c r="AE200" s="12">
        <f t="shared" si="229"/>
        <v>9.5527413948140349</v>
      </c>
      <c r="AF200" s="11">
        <f t="shared" si="230"/>
        <v>-4.0504037456468023E-3</v>
      </c>
      <c r="AG200" s="11">
        <f t="shared" si="231"/>
        <v>2.9673830763510267E-4</v>
      </c>
      <c r="AH200" s="11">
        <f t="shared" si="232"/>
        <v>9.7937136394747881E-3</v>
      </c>
      <c r="AI200" s="1">
        <f t="shared" si="196"/>
        <v>310354.67105076823</v>
      </c>
      <c r="AJ200" s="1">
        <f t="shared" si="197"/>
        <v>135220.68474289353</v>
      </c>
      <c r="AK200" s="1">
        <f t="shared" si="198"/>
        <v>52561.651083678167</v>
      </c>
      <c r="AL200" s="10">
        <f t="shared" si="233"/>
        <v>71.994082119243444</v>
      </c>
      <c r="AM200" s="10">
        <f t="shared" si="234"/>
        <v>16.55151955625233</v>
      </c>
      <c r="AN200" s="10">
        <f t="shared" si="235"/>
        <v>5.3329938368550334</v>
      </c>
      <c r="AO200" s="7">
        <f t="shared" si="236"/>
        <v>4.8504305620245634E-3</v>
      </c>
      <c r="AP200" s="7">
        <f t="shared" si="237"/>
        <v>6.1102632239057979E-3</v>
      </c>
      <c r="AQ200" s="7">
        <f t="shared" si="238"/>
        <v>5.542779702181885E-3</v>
      </c>
      <c r="AR200" s="1">
        <f t="shared" si="244"/>
        <v>150179.77631172931</v>
      </c>
      <c r="AS200" s="1">
        <f t="shared" si="242"/>
        <v>68494.918335902403</v>
      </c>
      <c r="AT200" s="1">
        <f t="shared" si="243"/>
        <v>26914.059449468306</v>
      </c>
      <c r="AU200" s="1">
        <f t="shared" si="199"/>
        <v>30035.955262345862</v>
      </c>
      <c r="AV200" s="1">
        <f t="shared" si="200"/>
        <v>13698.983667180481</v>
      </c>
      <c r="AW200" s="1">
        <f t="shared" si="201"/>
        <v>5382.8118898936618</v>
      </c>
      <c r="AX200">
        <v>0</v>
      </c>
      <c r="AY200">
        <v>0</v>
      </c>
      <c r="AZ200">
        <v>0</v>
      </c>
      <c r="BA200">
        <f t="shared" si="245"/>
        <v>0</v>
      </c>
      <c r="BB200">
        <f t="shared" si="251"/>
        <v>0</v>
      </c>
      <c r="BC200">
        <f t="shared" si="246"/>
        <v>0</v>
      </c>
      <c r="BD200">
        <f t="shared" si="247"/>
        <v>0</v>
      </c>
      <c r="BE200">
        <f t="shared" si="248"/>
        <v>0</v>
      </c>
      <c r="BF200">
        <f t="shared" si="249"/>
        <v>0</v>
      </c>
      <c r="BG200">
        <f t="shared" si="250"/>
        <v>0</v>
      </c>
      <c r="BH200">
        <f t="shared" si="252"/>
        <v>0</v>
      </c>
      <c r="BI200">
        <f t="shared" si="253"/>
        <v>0</v>
      </c>
      <c r="BJ200">
        <f t="shared" si="254"/>
        <v>0</v>
      </c>
      <c r="BK200" s="7">
        <f t="shared" si="255"/>
        <v>2.7579578759387852E-2</v>
      </c>
      <c r="BL200" s="13"/>
      <c r="BM200" s="13"/>
      <c r="BN200" s="8">
        <f>BN$3*temperature!$I310+BN$4*temperature!$I310^2+BN$5*temperature!$I310^6</f>
        <v>-41.921117249272768</v>
      </c>
      <c r="BO200" s="8">
        <f>BO$3*temperature!$I310+BO$4*temperature!$I310^2+BO$5*temperature!$I310^6</f>
        <v>-35.360683775133296</v>
      </c>
      <c r="BP200" s="8">
        <f>BP$3*temperature!$I310+BP$4*temperature!$I310^2+BP$5*temperature!$I310^6</f>
        <v>-30.070812302975952</v>
      </c>
      <c r="BQ200" s="8">
        <f>BQ$3*temperature!$M310+BQ$4*temperature!$M310^2+BQ$5*temperature!$M310^6</f>
        <v>0</v>
      </c>
      <c r="BR200" s="8">
        <f>BR$3*temperature!$M310+BR$4*temperature!$M310^2+BR$5*temperature!$M310^6</f>
        <v>0</v>
      </c>
      <c r="BS200" s="8">
        <f>BS$3*temperature!$M310+BS$4*temperature!$M310^2+BS$5*temperature!$M310^6</f>
        <v>0</v>
      </c>
      <c r="BT200" s="14"/>
      <c r="BU200" s="14"/>
      <c r="BV200" s="14"/>
      <c r="BW200" s="14"/>
      <c r="BX200" s="14"/>
      <c r="BY200" s="14"/>
    </row>
    <row r="201" spans="1:77" x14ac:dyDescent="0.3">
      <c r="A201">
        <f t="shared" si="202"/>
        <v>2155</v>
      </c>
      <c r="B201" s="4">
        <f t="shared" si="203"/>
        <v>1165.3522487441944</v>
      </c>
      <c r="C201" s="4">
        <f t="shared" si="204"/>
        <v>2963.9022059480076</v>
      </c>
      <c r="D201" s="4">
        <f t="shared" si="205"/>
        <v>4369.1506941186481</v>
      </c>
      <c r="E201" s="11">
        <f t="shared" si="206"/>
        <v>2.4185258796675841E-6</v>
      </c>
      <c r="F201" s="11">
        <f t="shared" si="207"/>
        <v>4.7646581583604815E-6</v>
      </c>
      <c r="G201" s="11">
        <f t="shared" si="208"/>
        <v>9.7268801412138672E-6</v>
      </c>
      <c r="H201" s="4">
        <f t="shared" si="209"/>
        <v>149503.98157391386</v>
      </c>
      <c r="I201" s="4">
        <f t="shared" si="210"/>
        <v>68512.074431310801</v>
      </c>
      <c r="J201" s="4">
        <f t="shared" si="211"/>
        <v>26956.694084578212</v>
      </c>
      <c r="K201" s="4">
        <f t="shared" si="212"/>
        <v>128290.80798103937</v>
      </c>
      <c r="L201" s="4">
        <f t="shared" si="213"/>
        <v>23115.497634780138</v>
      </c>
      <c r="M201" s="4">
        <f t="shared" si="214"/>
        <v>6169.7789734890248</v>
      </c>
      <c r="N201" s="11">
        <f t="shared" si="215"/>
        <v>-4.502312713437373E-3</v>
      </c>
      <c r="O201" s="11">
        <f t="shared" si="216"/>
        <v>2.4570669997503458E-4</v>
      </c>
      <c r="P201" s="11">
        <f t="shared" si="217"/>
        <v>1.5743605384950232E-3</v>
      </c>
      <c r="Q201" s="4">
        <f t="shared" si="218"/>
        <v>4397.4779219579486</v>
      </c>
      <c r="R201" s="4">
        <f t="shared" si="219"/>
        <v>6945.7457681331553</v>
      </c>
      <c r="S201" s="4">
        <f t="shared" si="220"/>
        <v>4283.7916125814863</v>
      </c>
      <c r="T201" s="4">
        <f t="shared" si="221"/>
        <v>29.413784674248706</v>
      </c>
      <c r="U201" s="4">
        <f t="shared" si="222"/>
        <v>101.37987830301151</v>
      </c>
      <c r="V201" s="4">
        <f t="shared" si="223"/>
        <v>158.91383413488458</v>
      </c>
      <c r="W201" s="11">
        <f t="shared" si="224"/>
        <v>-1.0734613539272964E-2</v>
      </c>
      <c r="X201" s="11">
        <f t="shared" si="225"/>
        <v>-1.217998157191269E-2</v>
      </c>
      <c r="Y201" s="11">
        <f t="shared" si="226"/>
        <v>-9.7425357312937999E-3</v>
      </c>
      <c r="Z201" s="4">
        <f t="shared" si="239"/>
        <v>5738.3885364536291</v>
      </c>
      <c r="AA201" s="4">
        <f t="shared" si="240"/>
        <v>21101.847738796732</v>
      </c>
      <c r="AB201" s="4">
        <f t="shared" si="241"/>
        <v>41663.281445067609</v>
      </c>
      <c r="AC201" s="12">
        <f t="shared" si="227"/>
        <v>1.2851102930226257</v>
      </c>
      <c r="AD201" s="12">
        <f t="shared" si="228"/>
        <v>3.0018444922864864</v>
      </c>
      <c r="AE201" s="12">
        <f t="shared" si="229"/>
        <v>9.646298208506801</v>
      </c>
      <c r="AF201" s="11">
        <f t="shared" si="230"/>
        <v>-4.0504037456468023E-3</v>
      </c>
      <c r="AG201" s="11">
        <f t="shared" si="231"/>
        <v>2.9673830763510267E-4</v>
      </c>
      <c r="AH201" s="11">
        <f t="shared" si="232"/>
        <v>9.7937136394747881E-3</v>
      </c>
      <c r="AI201" s="1">
        <f t="shared" si="196"/>
        <v>309355.15920803725</v>
      </c>
      <c r="AJ201" s="1">
        <f t="shared" si="197"/>
        <v>135397.59993578464</v>
      </c>
      <c r="AK201" s="1">
        <f t="shared" si="198"/>
        <v>52688.297865204011</v>
      </c>
      <c r="AL201" s="10">
        <f t="shared" si="233"/>
        <v>72.339792392477563</v>
      </c>
      <c r="AM201" s="10">
        <f t="shared" si="234"/>
        <v>16.651642356084214</v>
      </c>
      <c r="AN201" s="10">
        <f t="shared" si="235"/>
        <v>5.3622578507459071</v>
      </c>
      <c r="AO201" s="7">
        <f t="shared" si="236"/>
        <v>4.8019262564043177E-3</v>
      </c>
      <c r="AP201" s="7">
        <f t="shared" si="237"/>
        <v>6.0491605916667395E-3</v>
      </c>
      <c r="AQ201" s="7">
        <f t="shared" si="238"/>
        <v>5.4873519051600664E-3</v>
      </c>
      <c r="AR201" s="1">
        <f t="shared" si="244"/>
        <v>149503.98157391386</v>
      </c>
      <c r="AS201" s="1">
        <f t="shared" si="242"/>
        <v>68512.074431310801</v>
      </c>
      <c r="AT201" s="1">
        <f t="shared" si="243"/>
        <v>26956.694084578212</v>
      </c>
      <c r="AU201" s="1">
        <f t="shared" si="199"/>
        <v>29900.796314782772</v>
      </c>
      <c r="AV201" s="1">
        <f t="shared" si="200"/>
        <v>13702.414886262161</v>
      </c>
      <c r="AW201" s="1">
        <f t="shared" si="201"/>
        <v>5391.3388169156424</v>
      </c>
      <c r="AX201">
        <v>0</v>
      </c>
      <c r="AY201">
        <v>0</v>
      </c>
      <c r="AZ201">
        <v>0</v>
      </c>
      <c r="BA201">
        <f t="shared" si="245"/>
        <v>0</v>
      </c>
      <c r="BB201">
        <f t="shared" si="251"/>
        <v>0</v>
      </c>
      <c r="BC201">
        <f t="shared" si="246"/>
        <v>0</v>
      </c>
      <c r="BD201">
        <f t="shared" si="247"/>
        <v>0</v>
      </c>
      <c r="BE201">
        <f t="shared" si="248"/>
        <v>0</v>
      </c>
      <c r="BF201">
        <f t="shared" si="249"/>
        <v>0</v>
      </c>
      <c r="BG201">
        <f t="shared" si="250"/>
        <v>0</v>
      </c>
      <c r="BH201">
        <f t="shared" si="252"/>
        <v>0</v>
      </c>
      <c r="BI201">
        <f t="shared" si="253"/>
        <v>0</v>
      </c>
      <c r="BJ201">
        <f t="shared" si="254"/>
        <v>0</v>
      </c>
      <c r="BK201" s="7">
        <f t="shared" si="255"/>
        <v>2.7484749017650273E-2</v>
      </c>
      <c r="BL201" s="13"/>
      <c r="BM201" s="13"/>
      <c r="BN201" s="8">
        <f>BN$3*temperature!$I311+BN$4*temperature!$I311^2+BN$5*temperature!$I311^6</f>
        <v>-42.423914558423228</v>
      </c>
      <c r="BO201" s="8">
        <f>BO$3*temperature!$I311+BO$4*temperature!$I311^2+BO$5*temperature!$I311^6</f>
        <v>-35.75086017435234</v>
      </c>
      <c r="BP201" s="8">
        <f>BP$3*temperature!$I311+BP$4*temperature!$I311^2+BP$5*temperature!$I311^6</f>
        <v>-30.376175503214029</v>
      </c>
      <c r="BQ201" s="8">
        <f>BQ$3*temperature!$M311+BQ$4*temperature!$M311^2+BQ$5*temperature!$M311^6</f>
        <v>0</v>
      </c>
      <c r="BR201" s="8">
        <f>BR$3*temperature!$M311+BR$4*temperature!$M311^2+BR$5*temperature!$M311^6</f>
        <v>0</v>
      </c>
      <c r="BS201" s="8">
        <f>BS$3*temperature!$M311+BS$4*temperature!$M311^2+BS$5*temperature!$M311^6</f>
        <v>0</v>
      </c>
      <c r="BT201" s="14"/>
      <c r="BU201" s="14"/>
      <c r="BV201" s="14"/>
      <c r="BW201" s="14"/>
      <c r="BX201" s="14"/>
      <c r="BY201" s="14"/>
    </row>
    <row r="202" spans="1:77" x14ac:dyDescent="0.3">
      <c r="A202">
        <f t="shared" si="202"/>
        <v>2156</v>
      </c>
      <c r="B202" s="4">
        <f t="shared" si="203"/>
        <v>1165.3549262570384</v>
      </c>
      <c r="C202" s="4">
        <f t="shared" si="204"/>
        <v>2963.9156218297921</v>
      </c>
      <c r="D202" s="4">
        <f t="shared" si="205"/>
        <v>4369.1910674135124</v>
      </c>
      <c r="E202" s="11">
        <f t="shared" si="206"/>
        <v>2.2975995856842047E-6</v>
      </c>
      <c r="F202" s="11">
        <f t="shared" si="207"/>
        <v>4.5264252504424573E-6</v>
      </c>
      <c r="G202" s="11">
        <f t="shared" si="208"/>
        <v>9.2405361341531739E-6</v>
      </c>
      <c r="H202" s="4">
        <f t="shared" si="209"/>
        <v>148814.80247729938</v>
      </c>
      <c r="I202" s="4">
        <f t="shared" si="210"/>
        <v>68523.040495880734</v>
      </c>
      <c r="J202" s="4">
        <f t="shared" si="211"/>
        <v>26997.519895420013</v>
      </c>
      <c r="K202" s="4">
        <f t="shared" si="212"/>
        <v>127699.12335229259</v>
      </c>
      <c r="L202" s="4">
        <f t="shared" si="213"/>
        <v>23119.092861887071</v>
      </c>
      <c r="M202" s="4">
        <f t="shared" si="214"/>
        <v>6179.0659824364448</v>
      </c>
      <c r="N202" s="11">
        <f t="shared" si="215"/>
        <v>-4.6120578555731706E-3</v>
      </c>
      <c r="O202" s="11">
        <f t="shared" si="216"/>
        <v>1.5553319092398432E-4</v>
      </c>
      <c r="P202" s="11">
        <f t="shared" si="217"/>
        <v>1.5052417578207411E-3</v>
      </c>
      <c r="Q202" s="4">
        <f t="shared" si="218"/>
        <v>4330.2189356435238</v>
      </c>
      <c r="R202" s="4">
        <f t="shared" si="219"/>
        <v>6862.244910013761</v>
      </c>
      <c r="S202" s="4">
        <f t="shared" si="220"/>
        <v>4248.4811983748177</v>
      </c>
      <c r="T202" s="4">
        <f t="shared" si="221"/>
        <v>29.098039063043256</v>
      </c>
      <c r="U202" s="4">
        <f t="shared" si="222"/>
        <v>100.14507325351808</v>
      </c>
      <c r="V202" s="4">
        <f t="shared" si="223"/>
        <v>157.36561042762858</v>
      </c>
      <c r="W202" s="11">
        <f t="shared" si="224"/>
        <v>-1.0734613539272964E-2</v>
      </c>
      <c r="X202" s="11">
        <f t="shared" si="225"/>
        <v>-1.217998157191269E-2</v>
      </c>
      <c r="Y202" s="11">
        <f t="shared" si="226"/>
        <v>-9.7425357312937999E-3</v>
      </c>
      <c r="Z202" s="4">
        <f t="shared" si="239"/>
        <v>5628.3543204122507</v>
      </c>
      <c r="AA202" s="4">
        <f t="shared" si="240"/>
        <v>20856.235687051769</v>
      </c>
      <c r="AB202" s="4">
        <f t="shared" si="241"/>
        <v>41727.434355783051</v>
      </c>
      <c r="AC202" s="12">
        <f t="shared" si="227"/>
        <v>1.2799050774781975</v>
      </c>
      <c r="AD202" s="12">
        <f t="shared" si="228"/>
        <v>3.0027352545409114</v>
      </c>
      <c r="AE202" s="12">
        <f t="shared" si="229"/>
        <v>9.7407712908418951</v>
      </c>
      <c r="AF202" s="11">
        <f t="shared" si="230"/>
        <v>-4.0504037456468023E-3</v>
      </c>
      <c r="AG202" s="11">
        <f t="shared" si="231"/>
        <v>2.9673830763510267E-4</v>
      </c>
      <c r="AH202" s="11">
        <f t="shared" si="232"/>
        <v>9.7937136394747881E-3</v>
      </c>
      <c r="AI202" s="1">
        <f t="shared" si="196"/>
        <v>308320.4396020163</v>
      </c>
      <c r="AJ202" s="1">
        <f t="shared" si="197"/>
        <v>135560.25482846834</v>
      </c>
      <c r="AK202" s="1">
        <f t="shared" si="198"/>
        <v>52810.806895599249</v>
      </c>
      <c r="AL202" s="10">
        <f t="shared" si="233"/>
        <v>72.683689037465115</v>
      </c>
      <c r="AM202" s="10">
        <f t="shared" si="234"/>
        <v>16.751363530223895</v>
      </c>
      <c r="AN202" s="10">
        <f t="shared" si="235"/>
        <v>5.391388200620824</v>
      </c>
      <c r="AO202" s="7">
        <f t="shared" si="236"/>
        <v>4.7539069938402744E-3</v>
      </c>
      <c r="AP202" s="7">
        <f t="shared" si="237"/>
        <v>5.9886689857500718E-3</v>
      </c>
      <c r="AQ202" s="7">
        <f t="shared" si="238"/>
        <v>5.4324783861084656E-3</v>
      </c>
      <c r="AR202" s="1">
        <f t="shared" si="244"/>
        <v>148814.80247729938</v>
      </c>
      <c r="AS202" s="1">
        <f t="shared" si="242"/>
        <v>68523.040495880734</v>
      </c>
      <c r="AT202" s="1">
        <f t="shared" si="243"/>
        <v>26997.519895420013</v>
      </c>
      <c r="AU202" s="1">
        <f t="shared" si="199"/>
        <v>29762.960495459876</v>
      </c>
      <c r="AV202" s="1">
        <f t="shared" si="200"/>
        <v>13704.608099176148</v>
      </c>
      <c r="AW202" s="1">
        <f t="shared" si="201"/>
        <v>5399.5039790840028</v>
      </c>
      <c r="AX202">
        <v>0</v>
      </c>
      <c r="AY202">
        <v>0</v>
      </c>
      <c r="AZ202">
        <v>0</v>
      </c>
      <c r="BA202">
        <f t="shared" si="245"/>
        <v>0</v>
      </c>
      <c r="BB202">
        <f t="shared" si="251"/>
        <v>0</v>
      </c>
      <c r="BC202">
        <f t="shared" si="246"/>
        <v>0</v>
      </c>
      <c r="BD202">
        <f t="shared" si="247"/>
        <v>0</v>
      </c>
      <c r="BE202">
        <f t="shared" si="248"/>
        <v>0</v>
      </c>
      <c r="BF202">
        <f t="shared" si="249"/>
        <v>0</v>
      </c>
      <c r="BG202">
        <f t="shared" si="250"/>
        <v>0</v>
      </c>
      <c r="BH202">
        <f t="shared" si="252"/>
        <v>0</v>
      </c>
      <c r="BI202">
        <f t="shared" si="253"/>
        <v>0</v>
      </c>
      <c r="BJ202">
        <f t="shared" si="254"/>
        <v>0</v>
      </c>
      <c r="BK202" s="7">
        <f t="shared" si="255"/>
        <v>2.7391503059836703E-2</v>
      </c>
      <c r="BL202" s="13"/>
      <c r="BM202" s="13"/>
      <c r="BN202" s="8">
        <f>BN$3*temperature!$I312+BN$4*temperature!$I312^2+BN$5*temperature!$I312^6</f>
        <v>-42.924467339527759</v>
      </c>
      <c r="BO202" s="8">
        <f>BO$3*temperature!$I312+BO$4*temperature!$I312^2+BO$5*temperature!$I312^6</f>
        <v>-36.139193655678895</v>
      </c>
      <c r="BP202" s="8">
        <f>BP$3*temperature!$I312+BP$4*temperature!$I312^2+BP$5*temperature!$I312^6</f>
        <v>-30.680010718383354</v>
      </c>
      <c r="BQ202" s="8">
        <f>BQ$3*temperature!$M312+BQ$4*temperature!$M312^2+BQ$5*temperature!$M312^6</f>
        <v>0</v>
      </c>
      <c r="BR202" s="8">
        <f>BR$3*temperature!$M312+BR$4*temperature!$M312^2+BR$5*temperature!$M312^6</f>
        <v>0</v>
      </c>
      <c r="BS202" s="8">
        <f>BS$3*temperature!$M312+BS$4*temperature!$M312^2+BS$5*temperature!$M312^6</f>
        <v>0</v>
      </c>
      <c r="BT202" s="14"/>
      <c r="BU202" s="14"/>
      <c r="BV202" s="14"/>
      <c r="BW202" s="14"/>
      <c r="BX202" s="14"/>
      <c r="BY202" s="14"/>
    </row>
    <row r="203" spans="1:77" x14ac:dyDescent="0.3">
      <c r="A203">
        <f t="shared" si="202"/>
        <v>2157</v>
      </c>
      <c r="B203" s="4">
        <f t="shared" si="203"/>
        <v>1165.3574699000844</v>
      </c>
      <c r="C203" s="4">
        <f t="shared" si="204"/>
        <v>2963.9283669751776</v>
      </c>
      <c r="D203" s="4">
        <f t="shared" si="205"/>
        <v>4369.2294223980516</v>
      </c>
      <c r="E203" s="11">
        <f t="shared" si="206"/>
        <v>2.1827196063999944E-6</v>
      </c>
      <c r="F203" s="11">
        <f t="shared" si="207"/>
        <v>4.3001039879203342E-6</v>
      </c>
      <c r="G203" s="11">
        <f t="shared" si="208"/>
        <v>8.7785093274455143E-6</v>
      </c>
      <c r="H203" s="4">
        <f t="shared" si="209"/>
        <v>148112.66044733062</v>
      </c>
      <c r="I203" s="4">
        <f t="shared" si="210"/>
        <v>68527.925479339217</v>
      </c>
      <c r="J203" s="4">
        <f t="shared" si="211"/>
        <v>27036.566010888935</v>
      </c>
      <c r="K203" s="4">
        <f t="shared" si="212"/>
        <v>127096.33247558754</v>
      </c>
      <c r="L203" s="4">
        <f t="shared" si="213"/>
        <v>23120.641592723463</v>
      </c>
      <c r="M203" s="4">
        <f t="shared" si="214"/>
        <v>6187.9483536137859</v>
      </c>
      <c r="N203" s="11">
        <f t="shared" si="215"/>
        <v>-4.720399489682392E-3</v>
      </c>
      <c r="O203" s="11">
        <f t="shared" si="216"/>
        <v>6.6989256267246944E-5</v>
      </c>
      <c r="P203" s="11">
        <f t="shared" si="217"/>
        <v>1.4374941459742718E-3</v>
      </c>
      <c r="Q203" s="4">
        <f t="shared" si="218"/>
        <v>4263.5240710323278</v>
      </c>
      <c r="R203" s="4">
        <f t="shared" si="219"/>
        <v>6779.1461419615689</v>
      </c>
      <c r="S203" s="4">
        <f t="shared" si="220"/>
        <v>4213.1748711268256</v>
      </c>
      <c r="T203" s="4">
        <f t="shared" si="221"/>
        <v>28.785682858950818</v>
      </c>
      <c r="U203" s="4">
        <f t="shared" si="222"/>
        <v>98.925308106772377</v>
      </c>
      <c r="V203" s="4">
        <f t="shared" si="223"/>
        <v>155.83247034516054</v>
      </c>
      <c r="W203" s="11">
        <f t="shared" si="224"/>
        <v>-1.0734613539272964E-2</v>
      </c>
      <c r="X203" s="11">
        <f t="shared" si="225"/>
        <v>-1.217998157191269E-2</v>
      </c>
      <c r="Y203" s="11">
        <f t="shared" si="226"/>
        <v>-9.7425357312937999E-3</v>
      </c>
      <c r="Z203" s="4">
        <f t="shared" si="239"/>
        <v>5519.820774385913</v>
      </c>
      <c r="AA203" s="4">
        <f t="shared" si="240"/>
        <v>20611.619159189813</v>
      </c>
      <c r="AB203" s="4">
        <f t="shared" si="241"/>
        <v>41788.781675443497</v>
      </c>
      <c r="AC203" s="12">
        <f t="shared" si="227"/>
        <v>1.2747209451583075</v>
      </c>
      <c r="AD203" s="12">
        <f t="shared" si="228"/>
        <v>3.0036262811186201</v>
      </c>
      <c r="AE203" s="12">
        <f t="shared" si="229"/>
        <v>9.8361696154920182</v>
      </c>
      <c r="AF203" s="11">
        <f t="shared" si="230"/>
        <v>-4.0504037456468023E-3</v>
      </c>
      <c r="AG203" s="11">
        <f t="shared" si="231"/>
        <v>2.9673830763510267E-4</v>
      </c>
      <c r="AH203" s="11">
        <f t="shared" si="232"/>
        <v>9.7937136394747881E-3</v>
      </c>
      <c r="AI203" s="1">
        <f t="shared" si="196"/>
        <v>307251.35613727453</v>
      </c>
      <c r="AJ203" s="1">
        <f t="shared" si="197"/>
        <v>135708.83744479765</v>
      </c>
      <c r="AK203" s="1">
        <f t="shared" si="198"/>
        <v>52929.230185123328</v>
      </c>
      <c r="AL203" s="10">
        <f t="shared" si="233"/>
        <v>73.025765220141906</v>
      </c>
      <c r="AM203" s="10">
        <f t="shared" si="234"/>
        <v>16.850678717753947</v>
      </c>
      <c r="AN203" s="10">
        <f t="shared" si="235"/>
        <v>5.4203839144931072</v>
      </c>
      <c r="AO203" s="7">
        <f t="shared" si="236"/>
        <v>4.706367923901872E-3</v>
      </c>
      <c r="AP203" s="7">
        <f t="shared" si="237"/>
        <v>5.9287822958925714E-3</v>
      </c>
      <c r="AQ203" s="7">
        <f t="shared" si="238"/>
        <v>5.3781536022473805E-3</v>
      </c>
      <c r="AR203" s="1">
        <f t="shared" si="244"/>
        <v>148112.66044733062</v>
      </c>
      <c r="AS203" s="1">
        <f t="shared" si="242"/>
        <v>68527.925479339217</v>
      </c>
      <c r="AT203" s="1">
        <f t="shared" si="243"/>
        <v>27036.566010888935</v>
      </c>
      <c r="AU203" s="1">
        <f t="shared" si="199"/>
        <v>29622.532089466127</v>
      </c>
      <c r="AV203" s="1">
        <f t="shared" si="200"/>
        <v>13705.585095867844</v>
      </c>
      <c r="AW203" s="1">
        <f t="shared" si="201"/>
        <v>5407.3132021777874</v>
      </c>
      <c r="AX203">
        <v>0</v>
      </c>
      <c r="AY203">
        <v>0</v>
      </c>
      <c r="AZ203">
        <v>0</v>
      </c>
      <c r="BA203">
        <f t="shared" si="245"/>
        <v>0</v>
      </c>
      <c r="BB203">
        <f t="shared" si="251"/>
        <v>0</v>
      </c>
      <c r="BC203">
        <f t="shared" si="246"/>
        <v>0</v>
      </c>
      <c r="BD203">
        <f t="shared" si="247"/>
        <v>0</v>
      </c>
      <c r="BE203">
        <f t="shared" si="248"/>
        <v>0</v>
      </c>
      <c r="BF203">
        <f t="shared" si="249"/>
        <v>0</v>
      </c>
      <c r="BG203">
        <f t="shared" si="250"/>
        <v>0</v>
      </c>
      <c r="BH203">
        <f t="shared" si="252"/>
        <v>0</v>
      </c>
      <c r="BI203">
        <f t="shared" si="253"/>
        <v>0</v>
      </c>
      <c r="BJ203">
        <f t="shared" si="254"/>
        <v>0</v>
      </c>
      <c r="BK203" s="7">
        <f t="shared" si="255"/>
        <v>2.7299821661918883E-2</v>
      </c>
      <c r="BL203" s="13"/>
      <c r="BM203" s="13"/>
      <c r="BN203" s="8">
        <f>BN$3*temperature!$I313+BN$4*temperature!$I313^2+BN$5*temperature!$I313^6</f>
        <v>-43.422724036244077</v>
      </c>
      <c r="BO203" s="8">
        <f>BO$3*temperature!$I313+BO$4*temperature!$I313^2+BO$5*temperature!$I313^6</f>
        <v>-36.525647202424949</v>
      </c>
      <c r="BP203" s="8">
        <f>BP$3*temperature!$I313+BP$4*temperature!$I313^2+BP$5*temperature!$I313^6</f>
        <v>-30.982291512075754</v>
      </c>
      <c r="BQ203" s="8">
        <f>BQ$3*temperature!$M313+BQ$4*temperature!$M313^2+BQ$5*temperature!$M313^6</f>
        <v>0</v>
      </c>
      <c r="BR203" s="8">
        <f>BR$3*temperature!$M313+BR$4*temperature!$M313^2+BR$5*temperature!$M313^6</f>
        <v>0</v>
      </c>
      <c r="BS203" s="8">
        <f>BS$3*temperature!$M313+BS$4*temperature!$M313^2+BS$5*temperature!$M313^6</f>
        <v>0</v>
      </c>
      <c r="BT203" s="14"/>
      <c r="BU203" s="14"/>
      <c r="BV203" s="14"/>
      <c r="BW203" s="14"/>
      <c r="BX203" s="14"/>
      <c r="BY203" s="14"/>
    </row>
    <row r="204" spans="1:77" x14ac:dyDescent="0.3">
      <c r="A204">
        <f t="shared" si="202"/>
        <v>2158</v>
      </c>
      <c r="B204" s="4">
        <f t="shared" si="203"/>
        <v>1165.3598863662526</v>
      </c>
      <c r="C204" s="4">
        <f t="shared" si="204"/>
        <v>2963.9404749153591</v>
      </c>
      <c r="D204" s="4">
        <f t="shared" si="205"/>
        <v>4369.2658599532278</v>
      </c>
      <c r="E204" s="11">
        <f t="shared" si="206"/>
        <v>2.0735836260799947E-6</v>
      </c>
      <c r="F204" s="11">
        <f t="shared" si="207"/>
        <v>4.0850987885243171E-6</v>
      </c>
      <c r="G204" s="11">
        <f t="shared" si="208"/>
        <v>8.3395838610732374E-6</v>
      </c>
      <c r="H204" s="4">
        <f t="shared" si="209"/>
        <v>147397.97310323443</v>
      </c>
      <c r="I204" s="4">
        <f t="shared" si="210"/>
        <v>68526.838521402868</v>
      </c>
      <c r="J204" s="4">
        <f t="shared" si="211"/>
        <v>27073.86154610047</v>
      </c>
      <c r="K204" s="4">
        <f t="shared" si="212"/>
        <v>126482.79285023356</v>
      </c>
      <c r="L204" s="4">
        <f t="shared" si="213"/>
        <v>23120.18041568793</v>
      </c>
      <c r="M204" s="4">
        <f t="shared" si="214"/>
        <v>6196.4326305358518</v>
      </c>
      <c r="N204" s="11">
        <f t="shared" si="215"/>
        <v>-4.8273590071674644E-3</v>
      </c>
      <c r="O204" s="11">
        <f t="shared" si="216"/>
        <v>-1.9946550085303549E-5</v>
      </c>
      <c r="P204" s="11">
        <f t="shared" si="217"/>
        <v>1.3710969189184574E-3</v>
      </c>
      <c r="Q204" s="4">
        <f t="shared" si="218"/>
        <v>4197.4048652466627</v>
      </c>
      <c r="R204" s="4">
        <f t="shared" si="219"/>
        <v>6696.4700489152019</v>
      </c>
      <c r="S204" s="4">
        <f t="shared" si="220"/>
        <v>4177.8830975787896</v>
      </c>
      <c r="T204" s="4">
        <f t="shared" si="221"/>
        <v>28.476679677995907</v>
      </c>
      <c r="U204" s="4">
        <f t="shared" si="222"/>
        <v>97.720399677036099</v>
      </c>
      <c r="V204" s="4">
        <f t="shared" si="223"/>
        <v>154.31426693472704</v>
      </c>
      <c r="W204" s="11">
        <f t="shared" si="224"/>
        <v>-1.0734613539272964E-2</v>
      </c>
      <c r="X204" s="11">
        <f t="shared" si="225"/>
        <v>-1.217998157191269E-2</v>
      </c>
      <c r="Y204" s="11">
        <f t="shared" si="226"/>
        <v>-9.7425357312937999E-3</v>
      </c>
      <c r="Z204" s="4">
        <f t="shared" si="239"/>
        <v>5412.7902853474943</v>
      </c>
      <c r="AA204" s="4">
        <f t="shared" si="240"/>
        <v>20368.063707344219</v>
      </c>
      <c r="AB204" s="4">
        <f t="shared" si="241"/>
        <v>41847.368861896699</v>
      </c>
      <c r="AC204" s="12">
        <f t="shared" si="227"/>
        <v>1.2695578106673839</v>
      </c>
      <c r="AD204" s="12">
        <f t="shared" si="228"/>
        <v>3.0045175720980475</v>
      </c>
      <c r="AE204" s="12">
        <f t="shared" si="229"/>
        <v>9.9325022440154491</v>
      </c>
      <c r="AF204" s="11">
        <f t="shared" si="230"/>
        <v>-4.0504037456468023E-3</v>
      </c>
      <c r="AG204" s="11">
        <f t="shared" si="231"/>
        <v>2.9673830763510267E-4</v>
      </c>
      <c r="AH204" s="11">
        <f t="shared" si="232"/>
        <v>9.7937136394747881E-3</v>
      </c>
      <c r="AI204" s="1">
        <f t="shared" si="196"/>
        <v>306148.7526130132</v>
      </c>
      <c r="AJ204" s="1">
        <f t="shared" si="197"/>
        <v>135843.53879618572</v>
      </c>
      <c r="AK204" s="1">
        <f t="shared" si="198"/>
        <v>53043.620368788783</v>
      </c>
      <c r="AL204" s="10">
        <f t="shared" si="233"/>
        <v>73.366014478001858</v>
      </c>
      <c r="AM204" s="10">
        <f t="shared" si="234"/>
        <v>16.949583683352984</v>
      </c>
      <c r="AN204" s="10">
        <f t="shared" si="235"/>
        <v>5.4492440551956483</v>
      </c>
      <c r="AO204" s="7">
        <f t="shared" si="236"/>
        <v>4.6593042446628529E-3</v>
      </c>
      <c r="AP204" s="7">
        <f t="shared" si="237"/>
        <v>5.8694944729336456E-3</v>
      </c>
      <c r="AQ204" s="7">
        <f t="shared" si="238"/>
        <v>5.3243720662249066E-3</v>
      </c>
      <c r="AR204" s="1">
        <f t="shared" si="244"/>
        <v>147397.97310323443</v>
      </c>
      <c r="AS204" s="1">
        <f t="shared" si="242"/>
        <v>68526.838521402868</v>
      </c>
      <c r="AT204" s="1">
        <f t="shared" si="243"/>
        <v>27073.86154610047</v>
      </c>
      <c r="AU204" s="1">
        <f t="shared" si="199"/>
        <v>29479.594620646887</v>
      </c>
      <c r="AV204" s="1">
        <f t="shared" si="200"/>
        <v>13705.367704280574</v>
      </c>
      <c r="AW204" s="1">
        <f t="shared" si="201"/>
        <v>5414.772309220094</v>
      </c>
      <c r="AX204">
        <v>0</v>
      </c>
      <c r="AY204">
        <v>0</v>
      </c>
      <c r="AZ204">
        <v>0</v>
      </c>
      <c r="BA204">
        <f t="shared" si="245"/>
        <v>0</v>
      </c>
      <c r="BB204">
        <f t="shared" si="251"/>
        <v>0</v>
      </c>
      <c r="BC204">
        <f t="shared" si="246"/>
        <v>0</v>
      </c>
      <c r="BD204">
        <f t="shared" si="247"/>
        <v>0</v>
      </c>
      <c r="BE204">
        <f t="shared" si="248"/>
        <v>0</v>
      </c>
      <c r="BF204">
        <f t="shared" si="249"/>
        <v>0</v>
      </c>
      <c r="BG204">
        <f t="shared" si="250"/>
        <v>0</v>
      </c>
      <c r="BH204">
        <f t="shared" si="252"/>
        <v>0</v>
      </c>
      <c r="BI204">
        <f t="shared" si="253"/>
        <v>0</v>
      </c>
      <c r="BJ204">
        <f t="shared" si="254"/>
        <v>0</v>
      </c>
      <c r="BK204" s="7">
        <f t="shared" si="255"/>
        <v>2.7209685389875088E-2</v>
      </c>
      <c r="BL204" s="13"/>
      <c r="BM204" s="13"/>
      <c r="BN204" s="8">
        <f>BN$3*temperature!$I314+BN$4*temperature!$I314^2+BN$5*temperature!$I314^6</f>
        <v>-43.918635439472062</v>
      </c>
      <c r="BO204" s="8">
        <f>BO$3*temperature!$I314+BO$4*temperature!$I314^2+BO$5*temperature!$I314^6</f>
        <v>-36.910185566088074</v>
      </c>
      <c r="BP204" s="8">
        <f>BP$3*temperature!$I314+BP$4*temperature!$I314^2+BP$5*temperature!$I314^6</f>
        <v>-31.282992786569537</v>
      </c>
      <c r="BQ204" s="8">
        <f>BQ$3*temperature!$M314+BQ$4*temperature!$M314^2+BQ$5*temperature!$M314^6</f>
        <v>0</v>
      </c>
      <c r="BR204" s="8">
        <f>BR$3*temperature!$M314+BR$4*temperature!$M314^2+BR$5*temperature!$M314^6</f>
        <v>0</v>
      </c>
      <c r="BS204" s="8">
        <f>BS$3*temperature!$M314+BS$4*temperature!$M314^2+BS$5*temperature!$M314^6</f>
        <v>0</v>
      </c>
      <c r="BT204" s="14"/>
      <c r="BU204" s="14"/>
      <c r="BV204" s="14"/>
      <c r="BW204" s="14"/>
      <c r="BX204" s="14"/>
      <c r="BY204" s="14"/>
    </row>
    <row r="205" spans="1:77" x14ac:dyDescent="0.3">
      <c r="A205">
        <f t="shared" si="202"/>
        <v>2159</v>
      </c>
      <c r="B205" s="4">
        <f t="shared" si="203"/>
        <v>1165.3621820138724</v>
      </c>
      <c r="C205" s="4">
        <f t="shared" si="204"/>
        <v>2963.9519775055205</v>
      </c>
      <c r="D205" s="4">
        <f t="shared" si="205"/>
        <v>4369.3004759193263</v>
      </c>
      <c r="E205" s="11">
        <f t="shared" si="206"/>
        <v>1.9699044447759948E-6</v>
      </c>
      <c r="F205" s="11">
        <f t="shared" si="207"/>
        <v>3.8808438490981011E-6</v>
      </c>
      <c r="G205" s="11">
        <f t="shared" si="208"/>
        <v>7.9226046680195747E-6</v>
      </c>
      <c r="H205" s="4">
        <f t="shared" si="209"/>
        <v>146671.15401274295</v>
      </c>
      <c r="I205" s="4">
        <f t="shared" si="210"/>
        <v>68519.888848497198</v>
      </c>
      <c r="J205" s="4">
        <f t="shared" si="211"/>
        <v>27109.435577739991</v>
      </c>
      <c r="K205" s="4">
        <f t="shared" si="212"/>
        <v>125858.85853896449</v>
      </c>
      <c r="L205" s="4">
        <f t="shared" si="213"/>
        <v>23117.745958274241</v>
      </c>
      <c r="M205" s="4">
        <f t="shared" si="214"/>
        <v>6204.5253530053933</v>
      </c>
      <c r="N205" s="11">
        <f t="shared" si="215"/>
        <v>-4.9329580507275761E-3</v>
      </c>
      <c r="O205" s="11">
        <f t="shared" si="216"/>
        <v>-1.0529577926809974E-4</v>
      </c>
      <c r="P205" s="11">
        <f t="shared" si="217"/>
        <v>1.3060292836333254E-3</v>
      </c>
      <c r="Q205" s="4">
        <f t="shared" si="218"/>
        <v>4131.8721302570075</v>
      </c>
      <c r="R205" s="4">
        <f t="shared" si="219"/>
        <v>6614.2363140363013</v>
      </c>
      <c r="S205" s="4">
        <f t="shared" si="220"/>
        <v>4142.6160203985401</v>
      </c>
      <c r="T205" s="4">
        <f t="shared" si="221"/>
        <v>28.170993526770953</v>
      </c>
      <c r="U205" s="4">
        <f t="shared" si="222"/>
        <v>96.530167009769855</v>
      </c>
      <c r="V205" s="4">
        <f t="shared" si="223"/>
        <v>152.81085467526705</v>
      </c>
      <c r="W205" s="11">
        <f t="shared" si="224"/>
        <v>-1.0734613539272964E-2</v>
      </c>
      <c r="X205" s="11">
        <f t="shared" si="225"/>
        <v>-1.217998157191269E-2</v>
      </c>
      <c r="Y205" s="11">
        <f t="shared" si="226"/>
        <v>-9.7425357312937999E-3</v>
      </c>
      <c r="Z205" s="4">
        <f t="shared" si="239"/>
        <v>5307.2641447765545</v>
      </c>
      <c r="AA205" s="4">
        <f t="shared" si="240"/>
        <v>20125.632207426184</v>
      </c>
      <c r="AB205" s="4">
        <f t="shared" si="241"/>
        <v>41903.241343652095</v>
      </c>
      <c r="AC205" s="12">
        <f t="shared" si="227"/>
        <v>1.2644155889557416</v>
      </c>
      <c r="AD205" s="12">
        <f t="shared" si="228"/>
        <v>3.0054091275576518</v>
      </c>
      <c r="AE205" s="12">
        <f t="shared" si="229"/>
        <v>10.029778326716777</v>
      </c>
      <c r="AF205" s="11">
        <f t="shared" si="230"/>
        <v>-4.0504037456468023E-3</v>
      </c>
      <c r="AG205" s="11">
        <f t="shared" si="231"/>
        <v>2.9673830763510267E-4</v>
      </c>
      <c r="AH205" s="11">
        <f t="shared" si="232"/>
        <v>9.7937136394747881E-3</v>
      </c>
      <c r="AI205" s="1">
        <f t="shared" si="196"/>
        <v>305013.47197235882</v>
      </c>
      <c r="AJ205" s="1">
        <f t="shared" si="197"/>
        <v>135964.55262084771</v>
      </c>
      <c r="AK205" s="1">
        <f t="shared" si="198"/>
        <v>53154.030641129997</v>
      </c>
      <c r="AL205" s="10">
        <f t="shared" si="233"/>
        <v>73.704430714846495</v>
      </c>
      <c r="AM205" s="10">
        <f t="shared" si="234"/>
        <v>17.048074316223474</v>
      </c>
      <c r="AN205" s="10">
        <f t="shared" si="235"/>
        <v>5.4779677199968786</v>
      </c>
      <c r="AO205" s="7">
        <f t="shared" si="236"/>
        <v>4.612711202216224E-3</v>
      </c>
      <c r="AP205" s="7">
        <f t="shared" si="237"/>
        <v>5.8107995282043095E-3</v>
      </c>
      <c r="AQ205" s="7">
        <f t="shared" si="238"/>
        <v>5.2711283455626574E-3</v>
      </c>
      <c r="AR205" s="1">
        <f t="shared" si="244"/>
        <v>146671.15401274295</v>
      </c>
      <c r="AS205" s="1">
        <f t="shared" si="242"/>
        <v>68519.888848497198</v>
      </c>
      <c r="AT205" s="1">
        <f t="shared" si="243"/>
        <v>27109.435577739991</v>
      </c>
      <c r="AU205" s="1">
        <f t="shared" si="199"/>
        <v>29334.230802548591</v>
      </c>
      <c r="AV205" s="1">
        <f t="shared" si="200"/>
        <v>13703.977769699441</v>
      </c>
      <c r="AW205" s="1">
        <f t="shared" si="201"/>
        <v>5421.8871155479983</v>
      </c>
      <c r="AX205">
        <v>0</v>
      </c>
      <c r="AY205">
        <v>0</v>
      </c>
      <c r="AZ205">
        <v>0</v>
      </c>
      <c r="BA205">
        <f t="shared" si="245"/>
        <v>0</v>
      </c>
      <c r="BB205">
        <f t="shared" si="251"/>
        <v>0</v>
      </c>
      <c r="BC205">
        <f t="shared" si="246"/>
        <v>0</v>
      </c>
      <c r="BD205">
        <f t="shared" si="247"/>
        <v>0</v>
      </c>
      <c r="BE205">
        <f t="shared" si="248"/>
        <v>0</v>
      </c>
      <c r="BF205">
        <f t="shared" si="249"/>
        <v>0</v>
      </c>
      <c r="BG205">
        <f t="shared" si="250"/>
        <v>0</v>
      </c>
      <c r="BH205">
        <f t="shared" si="252"/>
        <v>0</v>
      </c>
      <c r="BI205">
        <f t="shared" si="253"/>
        <v>0</v>
      </c>
      <c r="BJ205">
        <f t="shared" si="254"/>
        <v>0</v>
      </c>
      <c r="BK205" s="7">
        <f t="shared" si="255"/>
        <v>2.712107461360122E-2</v>
      </c>
      <c r="BL205" s="13"/>
      <c r="BM205" s="13"/>
      <c r="BN205" s="8">
        <f>BN$3*temperature!$I315+BN$4*temperature!$I315^2+BN$5*temperature!$I315^6</f>
        <v>-44.412154652327082</v>
      </c>
      <c r="BO205" s="8">
        <f>BO$3*temperature!$I315+BO$4*temperature!$I315^2+BO$5*temperature!$I315^6</f>
        <v>-37.292775238880488</v>
      </c>
      <c r="BP205" s="8">
        <f>BP$3*temperature!$I315+BP$4*temperature!$I315^2+BP$5*temperature!$I315^6</f>
        <v>-31.582090761084586</v>
      </c>
      <c r="BQ205" s="8">
        <f>BQ$3*temperature!$M315+BQ$4*temperature!$M315^2+BQ$5*temperature!$M315^6</f>
        <v>0</v>
      </c>
      <c r="BR205" s="8">
        <f>BR$3*temperature!$M315+BR$4*temperature!$M315^2+BR$5*temperature!$M315^6</f>
        <v>0</v>
      </c>
      <c r="BS205" s="8">
        <f>BS$3*temperature!$M315+BS$4*temperature!$M315^2+BS$5*temperature!$M315^6</f>
        <v>0</v>
      </c>
      <c r="BT205" s="14"/>
      <c r="BU205" s="14"/>
      <c r="BV205" s="14"/>
      <c r="BW205" s="14"/>
      <c r="BX205" s="14"/>
      <c r="BY205" s="14"/>
    </row>
    <row r="206" spans="1:77" x14ac:dyDescent="0.3">
      <c r="A206">
        <f t="shared" si="202"/>
        <v>2160</v>
      </c>
      <c r="B206" s="4">
        <f t="shared" si="203"/>
        <v>1165.3643628834072</v>
      </c>
      <c r="C206" s="4">
        <f t="shared" si="204"/>
        <v>2963.9629050085814</v>
      </c>
      <c r="D206" s="4">
        <f t="shared" si="205"/>
        <v>4369.3333613476552</v>
      </c>
      <c r="E206" s="11">
        <f t="shared" si="206"/>
        <v>1.8714092225371951E-6</v>
      </c>
      <c r="F206" s="11">
        <f t="shared" si="207"/>
        <v>3.6868016566431958E-6</v>
      </c>
      <c r="G206" s="11">
        <f t="shared" si="208"/>
        <v>7.5264744346185959E-6</v>
      </c>
      <c r="H206" s="4">
        <f t="shared" si="209"/>
        <v>145932.61246088732</v>
      </c>
      <c r="I206" s="4">
        <f t="shared" si="210"/>
        <v>68507.185674267006</v>
      </c>
      <c r="J206" s="4">
        <f t="shared" si="211"/>
        <v>27143.317120413409</v>
      </c>
      <c r="K206" s="4">
        <f t="shared" si="212"/>
        <v>125224.87996785229</v>
      </c>
      <c r="L206" s="4">
        <f t="shared" si="213"/>
        <v>23113.374853140635</v>
      </c>
      <c r="M206" s="4">
        <f t="shared" si="214"/>
        <v>6212.2330515063877</v>
      </c>
      <c r="N206" s="11">
        <f t="shared" si="215"/>
        <v>-5.0372185038999318E-3</v>
      </c>
      <c r="O206" s="11">
        <f t="shared" si="216"/>
        <v>-1.8908007473983357E-4</v>
      </c>
      <c r="P206" s="11">
        <f t="shared" si="217"/>
        <v>1.2422704497871973E-3</v>
      </c>
      <c r="Q206" s="4">
        <f t="shared" si="218"/>
        <v>4066.9359689259245</v>
      </c>
      <c r="R206" s="4">
        <f t="shared" si="219"/>
        <v>6532.4637336639471</v>
      </c>
      <c r="S206" s="4">
        <f t="shared" si="220"/>
        <v>4107.3834616303648</v>
      </c>
      <c r="T206" s="4">
        <f t="shared" si="221"/>
        <v>27.868588798243707</v>
      </c>
      <c r="U206" s="4">
        <f t="shared" si="222"/>
        <v>95.354431354457205</v>
      </c>
      <c r="V206" s="4">
        <f t="shared" si="223"/>
        <v>151.32208946346373</v>
      </c>
      <c r="W206" s="11">
        <f t="shared" si="224"/>
        <v>-1.0734613539272964E-2</v>
      </c>
      <c r="X206" s="11">
        <f t="shared" si="225"/>
        <v>-1.217998157191269E-2</v>
      </c>
      <c r="Y206" s="11">
        <f t="shared" si="226"/>
        <v>-9.7425357312937999E-3</v>
      </c>
      <c r="Z206" s="4">
        <f t="shared" si="239"/>
        <v>5203.2425894296166</v>
      </c>
      <c r="AA206" s="4">
        <f t="shared" si="240"/>
        <v>19884.384898378354</v>
      </c>
      <c r="AB206" s="4">
        <f t="shared" si="241"/>
        <v>41956.444481735809</v>
      </c>
      <c r="AC206" s="12">
        <f t="shared" si="227"/>
        <v>1.2592941953181811</v>
      </c>
      <c r="AD206" s="12">
        <f t="shared" si="228"/>
        <v>3.0063009475759142</v>
      </c>
      <c r="AE206" s="12">
        <f t="shared" si="229"/>
        <v>10.128007103516051</v>
      </c>
      <c r="AF206" s="11">
        <f t="shared" si="230"/>
        <v>-4.0504037456468023E-3</v>
      </c>
      <c r="AG206" s="11">
        <f t="shared" si="231"/>
        <v>2.9673830763510267E-4</v>
      </c>
      <c r="AH206" s="11">
        <f t="shared" si="232"/>
        <v>9.7937136394747881E-3</v>
      </c>
      <c r="AI206" s="1">
        <f t="shared" si="196"/>
        <v>303846.35557767155</v>
      </c>
      <c r="AJ206" s="1">
        <f t="shared" si="197"/>
        <v>136072.07512846237</v>
      </c>
      <c r="AK206" s="1">
        <f t="shared" si="198"/>
        <v>53260.514692564997</v>
      </c>
      <c r="AL206" s="10">
        <f t="shared" si="233"/>
        <v>74.04100819552572</v>
      </c>
      <c r="AM206" s="10">
        <f t="shared" si="234"/>
        <v>17.146146628995041</v>
      </c>
      <c r="AN206" s="10">
        <f t="shared" si="235"/>
        <v>5.5065540402125821</v>
      </c>
      <c r="AO206" s="7">
        <f t="shared" si="236"/>
        <v>4.5665840901940617E-3</v>
      </c>
      <c r="AP206" s="7">
        <f t="shared" si="237"/>
        <v>5.7526915329222661E-3</v>
      </c>
      <c r="AQ206" s="7">
        <f t="shared" si="238"/>
        <v>5.2184170621070308E-3</v>
      </c>
      <c r="AR206" s="1">
        <f t="shared" si="244"/>
        <v>145932.61246088732</v>
      </c>
      <c r="AS206" s="1">
        <f t="shared" si="242"/>
        <v>68507.185674267006</v>
      </c>
      <c r="AT206" s="1">
        <f t="shared" si="243"/>
        <v>27143.317120413409</v>
      </c>
      <c r="AU206" s="1">
        <f t="shared" si="199"/>
        <v>29186.522492177464</v>
      </c>
      <c r="AV206" s="1">
        <f t="shared" si="200"/>
        <v>13701.437134853402</v>
      </c>
      <c r="AW206" s="1">
        <f t="shared" si="201"/>
        <v>5428.6634240826825</v>
      </c>
      <c r="AX206">
        <v>0</v>
      </c>
      <c r="AY206">
        <v>0</v>
      </c>
      <c r="AZ206">
        <v>0</v>
      </c>
      <c r="BA206">
        <f t="shared" si="245"/>
        <v>0</v>
      </c>
      <c r="BB206">
        <f t="shared" si="251"/>
        <v>0</v>
      </c>
      <c r="BC206">
        <f t="shared" si="246"/>
        <v>0</v>
      </c>
      <c r="BD206">
        <f t="shared" si="247"/>
        <v>0</v>
      </c>
      <c r="BE206">
        <f t="shared" si="248"/>
        <v>0</v>
      </c>
      <c r="BF206">
        <f t="shared" si="249"/>
        <v>0</v>
      </c>
      <c r="BG206">
        <f t="shared" si="250"/>
        <v>0</v>
      </c>
      <c r="BH206">
        <f t="shared" si="252"/>
        <v>0</v>
      </c>
      <c r="BI206">
        <f t="shared" si="253"/>
        <v>0</v>
      </c>
      <c r="BJ206">
        <f t="shared" si="254"/>
        <v>0</v>
      </c>
      <c r="BK206" s="7">
        <f t="shared" si="255"/>
        <v>2.7033969520629725E-2</v>
      </c>
      <c r="BL206" s="13"/>
      <c r="BM206" s="13"/>
      <c r="BN206" s="8">
        <f>BN$3*temperature!$I316+BN$4*temperature!$I316^2+BN$5*temperature!$I316^6</f>
        <v>-44.903237053968532</v>
      </c>
      <c r="BO206" s="8">
        <f>BO$3*temperature!$I316+BO$4*temperature!$I316^2+BO$5*temperature!$I316^6</f>
        <v>-37.673384425442741</v>
      </c>
      <c r="BP206" s="8">
        <f>BP$3*temperature!$I316+BP$4*temperature!$I316^2+BP$5*temperature!$I316^6</f>
        <v>-31.879562949460841</v>
      </c>
      <c r="BQ206" s="8">
        <f>BQ$3*temperature!$M316+BQ$4*temperature!$M316^2+BQ$5*temperature!$M316^6</f>
        <v>0</v>
      </c>
      <c r="BR206" s="8">
        <f>BR$3*temperature!$M316+BR$4*temperature!$M316^2+BR$5*temperature!$M316^6</f>
        <v>0</v>
      </c>
      <c r="BS206" s="8">
        <f>BS$3*temperature!$M316+BS$4*temperature!$M316^2+BS$5*temperature!$M316^6</f>
        <v>0</v>
      </c>
      <c r="BT206" s="14"/>
      <c r="BU206" s="14"/>
      <c r="BV206" s="14"/>
      <c r="BW206" s="14"/>
      <c r="BX206" s="14"/>
      <c r="BY206" s="14"/>
    </row>
    <row r="207" spans="1:77" x14ac:dyDescent="0.3">
      <c r="A207">
        <f t="shared" si="202"/>
        <v>2161</v>
      </c>
      <c r="B207" s="4">
        <f t="shared" si="203"/>
        <v>1165.3664347133426</v>
      </c>
      <c r="C207" s="4">
        <f t="shared" si="204"/>
        <v>2963.9732861747625</v>
      </c>
      <c r="D207" s="4">
        <f t="shared" si="205"/>
        <v>4369.3646027397035</v>
      </c>
      <c r="E207" s="11">
        <f t="shared" si="206"/>
        <v>1.7778387614103352E-6</v>
      </c>
      <c r="F207" s="11">
        <f t="shared" si="207"/>
        <v>3.5024615738110359E-6</v>
      </c>
      <c r="G207" s="11">
        <f t="shared" si="208"/>
        <v>7.1501507128876656E-6</v>
      </c>
      <c r="H207" s="4">
        <f t="shared" si="209"/>
        <v>145182.75323266306</v>
      </c>
      <c r="I207" s="4">
        <f t="shared" si="210"/>
        <v>68488.838103882139</v>
      </c>
      <c r="J207" s="4">
        <f t="shared" si="211"/>
        <v>27175.535103994902</v>
      </c>
      <c r="K207" s="4">
        <f t="shared" si="212"/>
        <v>124581.20373818316</v>
      </c>
      <c r="L207" s="4">
        <f t="shared" si="213"/>
        <v>23107.103705469726</v>
      </c>
      <c r="M207" s="4">
        <f t="shared" si="214"/>
        <v>6219.5622418314888</v>
      </c>
      <c r="N207" s="11">
        <f t="shared" si="215"/>
        <v>-5.1401624807656532E-3</v>
      </c>
      <c r="O207" s="11">
        <f t="shared" si="216"/>
        <v>-2.7132115975081472E-4</v>
      </c>
      <c r="P207" s="11">
        <f t="shared" si="217"/>
        <v>1.1797996411810896E-3</v>
      </c>
      <c r="Q207" s="4">
        <f t="shared" si="218"/>
        <v>4002.6057913074837</v>
      </c>
      <c r="R207" s="4">
        <f t="shared" si="219"/>
        <v>6451.1702327753819</v>
      </c>
      <c r="S207" s="4">
        <f t="shared" si="220"/>
        <v>4072.1949263748602</v>
      </c>
      <c r="T207" s="4">
        <f t="shared" si="221"/>
        <v>27.569430267609651</v>
      </c>
      <c r="U207" s="4">
        <f t="shared" si="222"/>
        <v>94.193016137759699</v>
      </c>
      <c r="V207" s="4">
        <f t="shared" si="223"/>
        <v>149.84782859993189</v>
      </c>
      <c r="W207" s="11">
        <f t="shared" si="224"/>
        <v>-1.0734613539272964E-2</v>
      </c>
      <c r="X207" s="11">
        <f t="shared" si="225"/>
        <v>-1.217998157191269E-2</v>
      </c>
      <c r="Y207" s="11">
        <f t="shared" si="226"/>
        <v>-9.7425357312937999E-3</v>
      </c>
      <c r="Z207" s="4">
        <f t="shared" si="239"/>
        <v>5100.7248417518658</v>
      </c>
      <c r="AA207" s="4">
        <f t="shared" si="240"/>
        <v>19644.379423178143</v>
      </c>
      <c r="AB207" s="4">
        <f t="shared" si="241"/>
        <v>42007.023533104897</v>
      </c>
      <c r="AC207" s="12">
        <f t="shared" si="227"/>
        <v>1.254193545392593</v>
      </c>
      <c r="AD207" s="12">
        <f t="shared" si="228"/>
        <v>3.0071930322313398</v>
      </c>
      <c r="AE207" s="12">
        <f t="shared" si="229"/>
        <v>10.227197904826454</v>
      </c>
      <c r="AF207" s="11">
        <f t="shared" si="230"/>
        <v>-4.0504037456468023E-3</v>
      </c>
      <c r="AG207" s="11">
        <f t="shared" si="231"/>
        <v>2.9673830763510267E-4</v>
      </c>
      <c r="AH207" s="11">
        <f t="shared" si="232"/>
        <v>9.7937136394747881E-3</v>
      </c>
      <c r="AI207" s="1">
        <f t="shared" si="196"/>
        <v>302648.24251208187</v>
      </c>
      <c r="AJ207" s="1">
        <f t="shared" si="197"/>
        <v>136166.30475046954</v>
      </c>
      <c r="AK207" s="1">
        <f t="shared" si="198"/>
        <v>53363.126647391182</v>
      </c>
      <c r="AL207" s="10">
        <f t="shared" si="233"/>
        <v>74.375741540672848</v>
      </c>
      <c r="AM207" s="10">
        <f t="shared" si="234"/>
        <v>17.243796756604556</v>
      </c>
      <c r="AN207" s="10">
        <f t="shared" si="235"/>
        <v>5.5350021808138727</v>
      </c>
      <c r="AO207" s="7">
        <f t="shared" si="236"/>
        <v>4.5209182492921213E-3</v>
      </c>
      <c r="AP207" s="7">
        <f t="shared" si="237"/>
        <v>5.6951646175930435E-3</v>
      </c>
      <c r="AQ207" s="7">
        <f t="shared" si="238"/>
        <v>5.1662328914859603E-3</v>
      </c>
      <c r="AR207" s="1">
        <f t="shared" si="244"/>
        <v>145182.75323266306</v>
      </c>
      <c r="AS207" s="1">
        <f t="shared" si="242"/>
        <v>68488.838103882139</v>
      </c>
      <c r="AT207" s="1">
        <f t="shared" si="243"/>
        <v>27175.535103994902</v>
      </c>
      <c r="AU207" s="1">
        <f t="shared" si="199"/>
        <v>29036.550646532614</v>
      </c>
      <c r="AV207" s="1">
        <f t="shared" si="200"/>
        <v>13697.767620776429</v>
      </c>
      <c r="AW207" s="1">
        <f t="shared" si="201"/>
        <v>5435.1070207989806</v>
      </c>
      <c r="AX207">
        <v>0</v>
      </c>
      <c r="AY207">
        <v>0</v>
      </c>
      <c r="AZ207">
        <v>0</v>
      </c>
      <c r="BA207">
        <f t="shared" si="245"/>
        <v>0</v>
      </c>
      <c r="BB207">
        <f t="shared" si="251"/>
        <v>0</v>
      </c>
      <c r="BC207">
        <f t="shared" si="246"/>
        <v>0</v>
      </c>
      <c r="BD207">
        <f t="shared" si="247"/>
        <v>0</v>
      </c>
      <c r="BE207">
        <f t="shared" si="248"/>
        <v>0</v>
      </c>
      <c r="BF207">
        <f t="shared" si="249"/>
        <v>0</v>
      </c>
      <c r="BG207">
        <f t="shared" si="250"/>
        <v>0</v>
      </c>
      <c r="BH207">
        <f t="shared" si="252"/>
        <v>0</v>
      </c>
      <c r="BI207">
        <f t="shared" si="253"/>
        <v>0</v>
      </c>
      <c r="BJ207">
        <f t="shared" si="254"/>
        <v>0</v>
      </c>
      <c r="BK207" s="7">
        <f t="shared" si="255"/>
        <v>2.6948350129650661E-2</v>
      </c>
      <c r="BL207" s="13"/>
      <c r="BM207" s="13"/>
      <c r="BN207" s="8">
        <f>BN$3*temperature!$I317+BN$4*temperature!$I317^2+BN$5*temperature!$I317^6</f>
        <v>-45.391840262377656</v>
      </c>
      <c r="BO207" s="8">
        <f>BO$3*temperature!$I317+BO$4*temperature!$I317^2+BO$5*temperature!$I317^6</f>
        <v>-38.051983013811217</v>
      </c>
      <c r="BP207" s="8">
        <f>BP$3*temperature!$I317+BP$4*temperature!$I317^2+BP$5*temperature!$I317^6</f>
        <v>-32.175388137311707</v>
      </c>
      <c r="BQ207" s="8">
        <f>BQ$3*temperature!$M317+BQ$4*temperature!$M317^2+BQ$5*temperature!$M317^6</f>
        <v>0</v>
      </c>
      <c r="BR207" s="8">
        <f>BR$3*temperature!$M317+BR$4*temperature!$M317^2+BR$5*temperature!$M317^6</f>
        <v>0</v>
      </c>
      <c r="BS207" s="8">
        <f>BS$3*temperature!$M317+BS$4*temperature!$M317^2+BS$5*temperature!$M317^6</f>
        <v>0</v>
      </c>
      <c r="BT207" s="14"/>
      <c r="BU207" s="14"/>
      <c r="BV207" s="14"/>
      <c r="BW207" s="14"/>
      <c r="BX207" s="14"/>
      <c r="BY207" s="14"/>
    </row>
    <row r="208" spans="1:77" x14ac:dyDescent="0.3">
      <c r="A208">
        <f t="shared" si="202"/>
        <v>2162</v>
      </c>
      <c r="B208" s="4">
        <f t="shared" si="203"/>
        <v>1165.3684029552805</v>
      </c>
      <c r="C208" s="4">
        <f t="shared" si="204"/>
        <v>2963.9831483171761</v>
      </c>
      <c r="D208" s="4">
        <f t="shared" si="205"/>
        <v>4369.3942822743611</v>
      </c>
      <c r="E208" s="11">
        <f t="shared" si="206"/>
        <v>1.6889468233398184E-6</v>
      </c>
      <c r="F208" s="11">
        <f t="shared" si="207"/>
        <v>3.327338495120484E-6</v>
      </c>
      <c r="G208" s="11">
        <f t="shared" si="208"/>
        <v>6.7926431772432816E-6</v>
      </c>
      <c r="H208" s="4">
        <f t="shared" si="209"/>
        <v>144421.97640934642</v>
      </c>
      <c r="I208" s="4">
        <f t="shared" si="210"/>
        <v>68464.955042138841</v>
      </c>
      <c r="J208" s="4">
        <f t="shared" si="211"/>
        <v>27206.118351966907</v>
      </c>
      <c r="K208" s="4">
        <f t="shared" si="212"/>
        <v>123928.17245010582</v>
      </c>
      <c r="L208" s="4">
        <f t="shared" si="213"/>
        <v>23098.969061619104</v>
      </c>
      <c r="M208" s="4">
        <f t="shared" si="214"/>
        <v>6226.5194199424714</v>
      </c>
      <c r="N208" s="11">
        <f t="shared" si="215"/>
        <v>-5.2418123158428642E-3</v>
      </c>
      <c r="O208" s="11">
        <f t="shared" si="216"/>
        <v>-3.5204082494755262E-4</v>
      </c>
      <c r="P208" s="11">
        <f t="shared" si="217"/>
        <v>1.118596107004155E-3</v>
      </c>
      <c r="Q208" s="4">
        <f t="shared" si="218"/>
        <v>3938.8903311631293</v>
      </c>
      <c r="R208" s="4">
        <f t="shared" si="219"/>
        <v>6370.3728809038575</v>
      </c>
      <c r="S208" s="4">
        <f t="shared" si="220"/>
        <v>4037.0596066828211</v>
      </c>
      <c r="T208" s="4">
        <f t="shared" si="221"/>
        <v>27.273483088188925</v>
      </c>
      <c r="U208" s="4">
        <f t="shared" si="222"/>
        <v>93.04574693699891</v>
      </c>
      <c r="V208" s="4">
        <f t="shared" si="223"/>
        <v>148.38793077554027</v>
      </c>
      <c r="W208" s="11">
        <f t="shared" si="224"/>
        <v>-1.0734613539272964E-2</v>
      </c>
      <c r="X208" s="11">
        <f t="shared" si="225"/>
        <v>-1.217998157191269E-2</v>
      </c>
      <c r="Y208" s="11">
        <f t="shared" si="226"/>
        <v>-9.7425357312937999E-3</v>
      </c>
      <c r="Z208" s="4">
        <f t="shared" si="239"/>
        <v>4999.7091498783675</v>
      </c>
      <c r="AA208" s="4">
        <f t="shared" si="240"/>
        <v>19405.670871440539</v>
      </c>
      <c r="AB208" s="4">
        <f t="shared" si="241"/>
        <v>42055.023615614351</v>
      </c>
      <c r="AC208" s="12">
        <f t="shared" si="227"/>
        <v>1.2491135551585688</v>
      </c>
      <c r="AD208" s="12">
        <f t="shared" si="228"/>
        <v>3.0080853816024562</v>
      </c>
      <c r="AE208" s="12">
        <f t="shared" si="229"/>
        <v>10.32736015244056</v>
      </c>
      <c r="AF208" s="11">
        <f t="shared" si="230"/>
        <v>-4.0504037456468023E-3</v>
      </c>
      <c r="AG208" s="11">
        <f t="shared" si="231"/>
        <v>2.9673830763510267E-4</v>
      </c>
      <c r="AH208" s="11">
        <f t="shared" si="232"/>
        <v>9.7937136394747881E-3</v>
      </c>
      <c r="AI208" s="1">
        <f t="shared" si="196"/>
        <v>301419.96890740632</v>
      </c>
      <c r="AJ208" s="1">
        <f t="shared" si="197"/>
        <v>136247.44189619902</v>
      </c>
      <c r="AK208" s="1">
        <f t="shared" si="198"/>
        <v>53461.921003451047</v>
      </c>
      <c r="AL208" s="10">
        <f t="shared" si="233"/>
        <v>74.708625721436363</v>
      </c>
      <c r="AM208" s="10">
        <f t="shared" si="234"/>
        <v>17.341020955154125</v>
      </c>
      <c r="AN208" s="10">
        <f t="shared" si="235"/>
        <v>5.5633113400316301</v>
      </c>
      <c r="AO208" s="7">
        <f t="shared" si="236"/>
        <v>4.4757090667992003E-3</v>
      </c>
      <c r="AP208" s="7">
        <f t="shared" si="237"/>
        <v>5.6382129714171126E-3</v>
      </c>
      <c r="AQ208" s="7">
        <f t="shared" si="238"/>
        <v>5.1145705625711005E-3</v>
      </c>
      <c r="AR208" s="1">
        <f t="shared" si="244"/>
        <v>144421.97640934642</v>
      </c>
      <c r="AS208" s="1">
        <f t="shared" si="242"/>
        <v>68464.955042138841</v>
      </c>
      <c r="AT208" s="1">
        <f t="shared" si="243"/>
        <v>27206.118351966907</v>
      </c>
      <c r="AU208" s="1">
        <f t="shared" si="199"/>
        <v>28884.395281869285</v>
      </c>
      <c r="AV208" s="1">
        <f t="shared" si="200"/>
        <v>13692.991008427769</v>
      </c>
      <c r="AW208" s="1">
        <f t="shared" si="201"/>
        <v>5441.2236703933813</v>
      </c>
      <c r="AX208">
        <v>0</v>
      </c>
      <c r="AY208">
        <v>0</v>
      </c>
      <c r="AZ208">
        <v>0</v>
      </c>
      <c r="BA208">
        <f t="shared" si="245"/>
        <v>0</v>
      </c>
      <c r="BB208">
        <f t="shared" si="251"/>
        <v>0</v>
      </c>
      <c r="BC208">
        <f t="shared" si="246"/>
        <v>0</v>
      </c>
      <c r="BD208">
        <f t="shared" si="247"/>
        <v>0</v>
      </c>
      <c r="BE208">
        <f t="shared" si="248"/>
        <v>0</v>
      </c>
      <c r="BF208">
        <f t="shared" si="249"/>
        <v>0</v>
      </c>
      <c r="BG208">
        <f t="shared" si="250"/>
        <v>0</v>
      </c>
      <c r="BH208">
        <f t="shared" si="252"/>
        <v>0</v>
      </c>
      <c r="BI208">
        <f t="shared" si="253"/>
        <v>0</v>
      </c>
      <c r="BJ208">
        <f t="shared" si="254"/>
        <v>0</v>
      </c>
      <c r="BK208" s="7">
        <f t="shared" si="255"/>
        <v>2.6864196303859139E-2</v>
      </c>
      <c r="BL208" s="13"/>
      <c r="BM208" s="13"/>
      <c r="BN208" s="8">
        <f>BN$3*temperature!$I318+BN$4*temperature!$I318^2+BN$5*temperature!$I318^6</f>
        <v>-45.877924096176265</v>
      </c>
      <c r="BO208" s="8">
        <f>BO$3*temperature!$I318+BO$4*temperature!$I318^2+BO$5*temperature!$I318^6</f>
        <v>-38.428542545707806</v>
      </c>
      <c r="BP208" s="8">
        <f>BP$3*temperature!$I318+BP$4*temperature!$I318^2+BP$5*temperature!$I318^6</f>
        <v>-32.469546358703049</v>
      </c>
      <c r="BQ208" s="8">
        <f>BQ$3*temperature!$M318+BQ$4*temperature!$M318^2+BQ$5*temperature!$M318^6</f>
        <v>0</v>
      </c>
      <c r="BR208" s="8">
        <f>BR$3*temperature!$M318+BR$4*temperature!$M318^2+BR$5*temperature!$M318^6</f>
        <v>0</v>
      </c>
      <c r="BS208" s="8">
        <f>BS$3*temperature!$M318+BS$4*temperature!$M318^2+BS$5*temperature!$M318^6</f>
        <v>0</v>
      </c>
      <c r="BT208" s="14"/>
      <c r="BU208" s="14"/>
      <c r="BV208" s="14"/>
      <c r="BW208" s="14"/>
      <c r="BX208" s="14"/>
      <c r="BY208" s="14"/>
    </row>
    <row r="209" spans="1:77" x14ac:dyDescent="0.3">
      <c r="A209">
        <f t="shared" si="202"/>
        <v>2163</v>
      </c>
      <c r="B209" s="4">
        <f t="shared" si="203"/>
        <v>1165.3702727882796</v>
      </c>
      <c r="C209" s="4">
        <f t="shared" si="204"/>
        <v>2963.9925173836427</v>
      </c>
      <c r="D209" s="4">
        <f t="shared" si="205"/>
        <v>4369.4224780238083</v>
      </c>
      <c r="E209" s="11">
        <f t="shared" si="206"/>
        <v>1.6044994821728274E-6</v>
      </c>
      <c r="F209" s="11">
        <f t="shared" si="207"/>
        <v>3.1609715703644595E-6</v>
      </c>
      <c r="G209" s="11">
        <f t="shared" si="208"/>
        <v>6.4530110183811172E-6</v>
      </c>
      <c r="H209" s="4">
        <f t="shared" si="209"/>
        <v>143650.67717822551</v>
      </c>
      <c r="I209" s="4">
        <f t="shared" si="210"/>
        <v>68435.645105345888</v>
      </c>
      <c r="J209" s="4">
        <f t="shared" si="211"/>
        <v>27235.095560743477</v>
      </c>
      <c r="K209" s="4">
        <f t="shared" si="212"/>
        <v>123266.1245378476</v>
      </c>
      <c r="L209" s="4">
        <f t="shared" si="213"/>
        <v>23089.007379058763</v>
      </c>
      <c r="M209" s="4">
        <f t="shared" si="214"/>
        <v>6233.1110570615501</v>
      </c>
      <c r="N209" s="11">
        <f t="shared" si="215"/>
        <v>-5.3421905541676251E-3</v>
      </c>
      <c r="O209" s="11">
        <f t="shared" si="216"/>
        <v>-4.3126091618062024E-4</v>
      </c>
      <c r="P209" s="11">
        <f t="shared" si="217"/>
        <v>1.0586391327982447E-3</v>
      </c>
      <c r="Q209" s="4">
        <f t="shared" si="218"/>
        <v>3875.7976626565237</v>
      </c>
      <c r="R209" s="4">
        <f t="shared" si="219"/>
        <v>6290.0879084656362</v>
      </c>
      <c r="S209" s="4">
        <f t="shared" si="220"/>
        <v>4001.9863856472398</v>
      </c>
      <c r="T209" s="4">
        <f t="shared" si="221"/>
        <v>26.98071278736732</v>
      </c>
      <c r="U209" s="4">
        <f t="shared" si="222"/>
        <v>91.91245145396141</v>
      </c>
      <c r="V209" s="4">
        <f t="shared" si="223"/>
        <v>146.94225605786681</v>
      </c>
      <c r="W209" s="11">
        <f t="shared" si="224"/>
        <v>-1.0734613539272964E-2</v>
      </c>
      <c r="X209" s="11">
        <f t="shared" si="225"/>
        <v>-1.217998157191269E-2</v>
      </c>
      <c r="Y209" s="11">
        <f t="shared" si="226"/>
        <v>-9.7425357312937999E-3</v>
      </c>
      <c r="Z209" s="4">
        <f t="shared" si="239"/>
        <v>4900.1928271763281</v>
      </c>
      <c r="AA209" s="4">
        <f t="shared" si="240"/>
        <v>19168.311823475728</v>
      </c>
      <c r="AB209" s="4">
        <f t="shared" si="241"/>
        <v>42100.489674528981</v>
      </c>
      <c r="AC209" s="12">
        <f t="shared" si="227"/>
        <v>1.2440541409360164</v>
      </c>
      <c r="AD209" s="12">
        <f t="shared" si="228"/>
        <v>3.0089779957678147</v>
      </c>
      <c r="AE209" s="12">
        <f t="shared" si="229"/>
        <v>10.428503360425285</v>
      </c>
      <c r="AF209" s="11">
        <f t="shared" si="230"/>
        <v>-4.0504037456468023E-3</v>
      </c>
      <c r="AG209" s="11">
        <f t="shared" si="231"/>
        <v>2.9673830763510267E-4</v>
      </c>
      <c r="AH209" s="11">
        <f t="shared" si="232"/>
        <v>9.7937136394747881E-3</v>
      </c>
      <c r="AI209" s="1">
        <f t="shared" si="196"/>
        <v>300162.36729853495</v>
      </c>
      <c r="AJ209" s="1">
        <f t="shared" si="197"/>
        <v>136315.68871500689</v>
      </c>
      <c r="AK209" s="1">
        <f t="shared" si="198"/>
        <v>53556.952573499322</v>
      </c>
      <c r="AL209" s="10">
        <f t="shared" si="233"/>
        <v>75.039656054210809</v>
      </c>
      <c r="AM209" s="10">
        <f t="shared" si="234"/>
        <v>17.437815600748223</v>
      </c>
      <c r="AN209" s="10">
        <f t="shared" si="235"/>
        <v>5.5914807489576726</v>
      </c>
      <c r="AO209" s="7">
        <f t="shared" si="236"/>
        <v>4.4309519761312087E-3</v>
      </c>
      <c r="AP209" s="7">
        <f t="shared" si="237"/>
        <v>5.5818308417029412E-3</v>
      </c>
      <c r="AQ209" s="7">
        <f t="shared" si="238"/>
        <v>5.0634248569453892E-3</v>
      </c>
      <c r="AR209" s="1">
        <f t="shared" si="244"/>
        <v>143650.67717822551</v>
      </c>
      <c r="AS209" s="1">
        <f t="shared" si="242"/>
        <v>68435.645105345888</v>
      </c>
      <c r="AT209" s="1">
        <f t="shared" si="243"/>
        <v>27235.095560743477</v>
      </c>
      <c r="AU209" s="1">
        <f t="shared" si="199"/>
        <v>28730.135435645105</v>
      </c>
      <c r="AV209" s="1">
        <f t="shared" si="200"/>
        <v>13687.129021069179</v>
      </c>
      <c r="AW209" s="1">
        <f t="shared" si="201"/>
        <v>5447.019112148696</v>
      </c>
      <c r="AX209">
        <v>0</v>
      </c>
      <c r="AY209">
        <v>0</v>
      </c>
      <c r="AZ209">
        <v>0</v>
      </c>
      <c r="BA209">
        <f t="shared" si="245"/>
        <v>0</v>
      </c>
      <c r="BB209">
        <f t="shared" si="251"/>
        <v>0</v>
      </c>
      <c r="BC209">
        <f t="shared" si="246"/>
        <v>0</v>
      </c>
      <c r="BD209">
        <f t="shared" si="247"/>
        <v>0</v>
      </c>
      <c r="BE209">
        <f t="shared" si="248"/>
        <v>0</v>
      </c>
      <c r="BF209">
        <f t="shared" si="249"/>
        <v>0</v>
      </c>
      <c r="BG209">
        <f t="shared" si="250"/>
        <v>0</v>
      </c>
      <c r="BH209">
        <f t="shared" si="252"/>
        <v>0</v>
      </c>
      <c r="BI209">
        <f t="shared" si="253"/>
        <v>0</v>
      </c>
      <c r="BJ209">
        <f t="shared" si="254"/>
        <v>0</v>
      </c>
      <c r="BK209" s="7">
        <f t="shared" si="255"/>
        <v>2.6781487764091255E-2</v>
      </c>
      <c r="BL209" s="13"/>
      <c r="BM209" s="13"/>
      <c r="BN209" s="8">
        <f>BN$3*temperature!$I319+BN$4*temperature!$I319^2+BN$5*temperature!$I319^6</f>
        <v>-46.361450535575074</v>
      </c>
      <c r="BO209" s="8">
        <f>BO$3*temperature!$I319+BO$4*temperature!$I319^2+BO$5*temperature!$I319^6</f>
        <v>-38.80303618621727</v>
      </c>
      <c r="BP209" s="8">
        <f>BP$3*temperature!$I319+BP$4*temperature!$I319^2+BP$5*temperature!$I319^6</f>
        <v>-32.762018872406486</v>
      </c>
      <c r="BQ209" s="8">
        <f>BQ$3*temperature!$M319+BQ$4*temperature!$M319^2+BQ$5*temperature!$M319^6</f>
        <v>0</v>
      </c>
      <c r="BR209" s="8">
        <f>BR$3*temperature!$M319+BR$4*temperature!$M319^2+BR$5*temperature!$M319^6</f>
        <v>0</v>
      </c>
      <c r="BS209" s="8">
        <f>BS$3*temperature!$M319+BS$4*temperature!$M319^2+BS$5*temperature!$M319^6</f>
        <v>0</v>
      </c>
      <c r="BT209" s="14"/>
      <c r="BU209" s="14"/>
      <c r="BV209" s="14"/>
      <c r="BW209" s="14"/>
      <c r="BX209" s="14"/>
      <c r="BY209" s="14"/>
    </row>
    <row r="210" spans="1:77" x14ac:dyDescent="0.3">
      <c r="A210">
        <f t="shared" si="202"/>
        <v>2164</v>
      </c>
      <c r="B210" s="4">
        <f t="shared" si="203"/>
        <v>1165.3720491324791</v>
      </c>
      <c r="C210" s="4">
        <f t="shared" si="204"/>
        <v>2964.0014180249209</v>
      </c>
      <c r="D210" s="4">
        <f t="shared" si="205"/>
        <v>4369.449264158633</v>
      </c>
      <c r="E210" s="11">
        <f t="shared" si="206"/>
        <v>1.5242745080641861E-6</v>
      </c>
      <c r="F210" s="11">
        <f t="shared" si="207"/>
        <v>3.0029229918462365E-6</v>
      </c>
      <c r="G210" s="11">
        <f t="shared" si="208"/>
        <v>6.1303604674620612E-6</v>
      </c>
      <c r="H210" s="4">
        <f t="shared" si="209"/>
        <v>142869.24565549279</v>
      </c>
      <c r="I210" s="4">
        <f t="shared" si="210"/>
        <v>68401.016536979529</v>
      </c>
      <c r="J210" s="4">
        <f t="shared" si="211"/>
        <v>27262.495279968956</v>
      </c>
      <c r="K210" s="4">
        <f t="shared" si="212"/>
        <v>122595.39411627974</v>
      </c>
      <c r="L210" s="4">
        <f t="shared" si="213"/>
        <v>23077.254997590026</v>
      </c>
      <c r="M210" s="4">
        <f t="shared" si="214"/>
        <v>6239.3435949916066</v>
      </c>
      <c r="N210" s="11">
        <f t="shared" si="215"/>
        <v>-5.4413199415701552E-3</v>
      </c>
      <c r="O210" s="11">
        <f t="shared" si="216"/>
        <v>-5.090033224813828E-4</v>
      </c>
      <c r="P210" s="11">
        <f t="shared" si="217"/>
        <v>9.9990805121241699E-4</v>
      </c>
      <c r="Q210" s="4">
        <f t="shared" si="218"/>
        <v>3813.3352171913612</v>
      </c>
      <c r="R210" s="4">
        <f t="shared" si="219"/>
        <v>6210.3307234499634</v>
      </c>
      <c r="S210" s="4">
        <f t="shared" si="220"/>
        <v>3966.9838416782841</v>
      </c>
      <c r="T210" s="4">
        <f t="shared" si="221"/>
        <v>26.691085262580813</v>
      </c>
      <c r="U210" s="4">
        <f t="shared" si="222"/>
        <v>90.792959489022834</v>
      </c>
      <c r="V210" s="4">
        <f t="shared" si="223"/>
        <v>145.51066587778612</v>
      </c>
      <c r="W210" s="11">
        <f t="shared" si="224"/>
        <v>-1.0734613539272964E-2</v>
      </c>
      <c r="X210" s="11">
        <f t="shared" si="225"/>
        <v>-1.217998157191269E-2</v>
      </c>
      <c r="Y210" s="11">
        <f t="shared" si="226"/>
        <v>-9.7425357312937999E-3</v>
      </c>
      <c r="Z210" s="4">
        <f t="shared" si="239"/>
        <v>4802.1722912835212</v>
      </c>
      <c r="AA210" s="4">
        <f t="shared" si="240"/>
        <v>18932.352395660044</v>
      </c>
      <c r="AB210" s="4">
        <f t="shared" si="241"/>
        <v>42143.466450565655</v>
      </c>
      <c r="AC210" s="12">
        <f t="shared" si="227"/>
        <v>1.2390152193837818</v>
      </c>
      <c r="AD210" s="12">
        <f t="shared" si="228"/>
        <v>3.0098708748059901</v>
      </c>
      <c r="AE210" s="12">
        <f t="shared" si="229"/>
        <v>10.530637136025591</v>
      </c>
      <c r="AF210" s="11">
        <f t="shared" si="230"/>
        <v>-4.0504037456468023E-3</v>
      </c>
      <c r="AG210" s="11">
        <f t="shared" si="231"/>
        <v>2.9673830763510267E-4</v>
      </c>
      <c r="AH210" s="11">
        <f t="shared" si="232"/>
        <v>9.7937136394747881E-3</v>
      </c>
      <c r="AI210" s="1">
        <f t="shared" si="196"/>
        <v>298876.26600432658</v>
      </c>
      <c r="AJ210" s="1">
        <f t="shared" si="197"/>
        <v>136371.24886457538</v>
      </c>
      <c r="AK210" s="1">
        <f t="shared" si="198"/>
        <v>53648.276428298086</v>
      </c>
      <c r="AL210" s="10">
        <f t="shared" si="233"/>
        <v>75.368828195369602</v>
      </c>
      <c r="AM210" s="10">
        <f t="shared" si="234"/>
        <v>17.534177188311087</v>
      </c>
      <c r="AN210" s="10">
        <f t="shared" si="235"/>
        <v>5.6195096711429624</v>
      </c>
      <c r="AO210" s="7">
        <f t="shared" si="236"/>
        <v>4.3866424563698964E-3</v>
      </c>
      <c r="AP210" s="7">
        <f t="shared" si="237"/>
        <v>5.5260125332859114E-3</v>
      </c>
      <c r="AQ210" s="7">
        <f t="shared" si="238"/>
        <v>5.0127906083759352E-3</v>
      </c>
      <c r="AR210" s="1">
        <f t="shared" si="244"/>
        <v>142869.24565549279</v>
      </c>
      <c r="AS210" s="1">
        <f t="shared" si="242"/>
        <v>68401.016536979529</v>
      </c>
      <c r="AT210" s="1">
        <f t="shared" si="243"/>
        <v>27262.495279968956</v>
      </c>
      <c r="AU210" s="1">
        <f t="shared" si="199"/>
        <v>28573.849131098559</v>
      </c>
      <c r="AV210" s="1">
        <f t="shared" si="200"/>
        <v>13680.203307395906</v>
      </c>
      <c r="AW210" s="1">
        <f t="shared" si="201"/>
        <v>5452.4990559937914</v>
      </c>
      <c r="AX210">
        <v>0</v>
      </c>
      <c r="AY210">
        <v>0</v>
      </c>
      <c r="AZ210">
        <v>0</v>
      </c>
      <c r="BA210">
        <f t="shared" si="245"/>
        <v>0</v>
      </c>
      <c r="BB210">
        <f t="shared" si="251"/>
        <v>0</v>
      </c>
      <c r="BC210">
        <f t="shared" si="246"/>
        <v>0</v>
      </c>
      <c r="BD210">
        <f t="shared" si="247"/>
        <v>0</v>
      </c>
      <c r="BE210">
        <f t="shared" si="248"/>
        <v>0</v>
      </c>
      <c r="BF210">
        <f t="shared" si="249"/>
        <v>0</v>
      </c>
      <c r="BG210">
        <f t="shared" si="250"/>
        <v>0</v>
      </c>
      <c r="BH210">
        <f t="shared" si="252"/>
        <v>0</v>
      </c>
      <c r="BI210">
        <f t="shared" si="253"/>
        <v>0</v>
      </c>
      <c r="BJ210">
        <f t="shared" si="254"/>
        <v>0</v>
      </c>
      <c r="BK210" s="7">
        <f t="shared" si="255"/>
        <v>2.6700204101771624E-2</v>
      </c>
      <c r="BL210" s="13"/>
      <c r="BM210" s="13"/>
      <c r="BN210" s="8">
        <f>BN$3*temperature!$I320+BN$4*temperature!$I320^2+BN$5*temperature!$I320^6</f>
        <v>-46.842383682538355</v>
      </c>
      <c r="BO210" s="8">
        <f>BO$3*temperature!$I320+BO$4*temperature!$I320^2+BO$5*temperature!$I320^6</f>
        <v>-39.17543869291643</v>
      </c>
      <c r="BP210" s="8">
        <f>BP$3*temperature!$I320+BP$4*temperature!$I320^2+BP$5*temperature!$I320^6</f>
        <v>-33.052788137774485</v>
      </c>
      <c r="BQ210" s="8">
        <f>BQ$3*temperature!$M320+BQ$4*temperature!$M320^2+BQ$5*temperature!$M320^6</f>
        <v>0</v>
      </c>
      <c r="BR210" s="8">
        <f>BR$3*temperature!$M320+BR$4*temperature!$M320^2+BR$5*temperature!$M320^6</f>
        <v>0</v>
      </c>
      <c r="BS210" s="8">
        <f>BS$3*temperature!$M320+BS$4*temperature!$M320^2+BS$5*temperature!$M320^6</f>
        <v>0</v>
      </c>
      <c r="BT210" s="14"/>
      <c r="BU210" s="14"/>
      <c r="BV210" s="14"/>
      <c r="BW210" s="14"/>
      <c r="BX210" s="14"/>
      <c r="BY210" s="14"/>
    </row>
    <row r="211" spans="1:77" x14ac:dyDescent="0.3">
      <c r="A211">
        <f t="shared" si="202"/>
        <v>2165</v>
      </c>
      <c r="B211" s="4">
        <f t="shared" si="203"/>
        <v>1165.3737366620405</v>
      </c>
      <c r="C211" s="4">
        <f t="shared" si="204"/>
        <v>2964.0098736595269</v>
      </c>
      <c r="D211" s="4">
        <f t="shared" si="205"/>
        <v>4369.474711142715</v>
      </c>
      <c r="E211" s="11">
        <f t="shared" si="206"/>
        <v>1.4480607826609766E-6</v>
      </c>
      <c r="F211" s="11">
        <f t="shared" si="207"/>
        <v>2.8527768422539245E-6</v>
      </c>
      <c r="G211" s="11">
        <f t="shared" si="208"/>
        <v>5.8238424440889582E-6</v>
      </c>
      <c r="H211" s="4">
        <f t="shared" si="209"/>
        <v>142078.06672203337</v>
      </c>
      <c r="I211" s="4">
        <f t="shared" si="210"/>
        <v>68361.177127085059</v>
      </c>
      <c r="J211" s="4">
        <f t="shared" si="211"/>
        <v>27288.345893781392</v>
      </c>
      <c r="K211" s="4">
        <f t="shared" si="212"/>
        <v>121916.3108386028</v>
      </c>
      <c r="L211" s="4">
        <f t="shared" si="213"/>
        <v>23063.748111838322</v>
      </c>
      <c r="M211" s="4">
        <f t="shared" si="214"/>
        <v>6245.2234416628262</v>
      </c>
      <c r="N211" s="11">
        <f t="shared" si="215"/>
        <v>-5.539223415137795E-3</v>
      </c>
      <c r="O211" s="11">
        <f t="shared" si="216"/>
        <v>-5.8528996421425283E-4</v>
      </c>
      <c r="P211" s="11">
        <f t="shared" si="217"/>
        <v>9.4238225250808938E-4</v>
      </c>
      <c r="Q211" s="4">
        <f t="shared" si="218"/>
        <v>3751.5098003577564</v>
      </c>
      <c r="R211" s="4">
        <f t="shared" si="219"/>
        <v>6131.1159284275573</v>
      </c>
      <c r="S211" s="4">
        <f t="shared" si="220"/>
        <v>3932.0602529463258</v>
      </c>
      <c r="T211" s="4">
        <f t="shared" si="221"/>
        <v>26.404566777343224</v>
      </c>
      <c r="U211" s="4">
        <f t="shared" si="222"/>
        <v>89.687102915587118</v>
      </c>
      <c r="V211" s="4">
        <f t="shared" si="223"/>
        <v>144.09302301618743</v>
      </c>
      <c r="W211" s="11">
        <f t="shared" si="224"/>
        <v>-1.0734613539272964E-2</v>
      </c>
      <c r="X211" s="11">
        <f t="shared" si="225"/>
        <v>-1.217998157191269E-2</v>
      </c>
      <c r="Y211" s="11">
        <f t="shared" si="226"/>
        <v>-9.7425357312937999E-3</v>
      </c>
      <c r="Z211" s="4">
        <f t="shared" si="239"/>
        <v>4705.6431026013643</v>
      </c>
      <c r="AA211" s="4">
        <f t="shared" si="240"/>
        <v>18697.840286983876</v>
      </c>
      <c r="AB211" s="4">
        <f t="shared" si="241"/>
        <v>42183.998449453342</v>
      </c>
      <c r="AC211" s="12">
        <f t="shared" si="227"/>
        <v>1.2339967074982763</v>
      </c>
      <c r="AD211" s="12">
        <f t="shared" si="228"/>
        <v>3.0107640187955802</v>
      </c>
      <c r="AE211" s="12">
        <f t="shared" si="229"/>
        <v>10.633771180577044</v>
      </c>
      <c r="AF211" s="11">
        <f t="shared" si="230"/>
        <v>-4.0504037456468023E-3</v>
      </c>
      <c r="AG211" s="11">
        <f t="shared" si="231"/>
        <v>2.9673830763510267E-4</v>
      </c>
      <c r="AH211" s="11">
        <f t="shared" si="232"/>
        <v>9.7937136394747881E-3</v>
      </c>
      <c r="AI211" s="1">
        <f t="shared" si="196"/>
        <v>297562.48853499244</v>
      </c>
      <c r="AJ211" s="1">
        <f t="shared" si="197"/>
        <v>136414.32728551375</v>
      </c>
      <c r="AK211" s="1">
        <f t="shared" si="198"/>
        <v>53735.947841462075</v>
      </c>
      <c r="AL211" s="10">
        <f t="shared" si="233"/>
        <v>75.696138136001778</v>
      </c>
      <c r="AM211" s="10">
        <f t="shared" si="234"/>
        <v>17.630102330385519</v>
      </c>
      <c r="AN211" s="10">
        <f t="shared" si="235"/>
        <v>5.6473974021931133</v>
      </c>
      <c r="AO211" s="7">
        <f t="shared" si="236"/>
        <v>4.342776031806197E-3</v>
      </c>
      <c r="AP211" s="7">
        <f t="shared" si="237"/>
        <v>5.4707524079530521E-3</v>
      </c>
      <c r="AQ211" s="7">
        <f t="shared" si="238"/>
        <v>4.9626627022921754E-3</v>
      </c>
      <c r="AR211" s="1">
        <f t="shared" si="244"/>
        <v>142078.06672203337</v>
      </c>
      <c r="AS211" s="1">
        <f t="shared" si="242"/>
        <v>68361.177127085059</v>
      </c>
      <c r="AT211" s="1">
        <f t="shared" si="243"/>
        <v>27288.345893781392</v>
      </c>
      <c r="AU211" s="1">
        <f t="shared" si="199"/>
        <v>28415.613344406676</v>
      </c>
      <c r="AV211" s="1">
        <f t="shared" si="200"/>
        <v>13672.235425417013</v>
      </c>
      <c r="AW211" s="1">
        <f t="shared" si="201"/>
        <v>5457.6691787562786</v>
      </c>
      <c r="AX211">
        <v>0</v>
      </c>
      <c r="AY211">
        <v>0</v>
      </c>
      <c r="AZ211">
        <v>0</v>
      </c>
      <c r="BA211">
        <f t="shared" si="245"/>
        <v>0</v>
      </c>
      <c r="BB211">
        <f t="shared" si="251"/>
        <v>0</v>
      </c>
      <c r="BC211">
        <f t="shared" si="246"/>
        <v>0</v>
      </c>
      <c r="BD211">
        <f t="shared" si="247"/>
        <v>0</v>
      </c>
      <c r="BE211">
        <f t="shared" si="248"/>
        <v>0</v>
      </c>
      <c r="BF211">
        <f t="shared" si="249"/>
        <v>0</v>
      </c>
      <c r="BG211">
        <f t="shared" si="250"/>
        <v>0</v>
      </c>
      <c r="BH211">
        <f t="shared" si="252"/>
        <v>0</v>
      </c>
      <c r="BI211">
        <f t="shared" si="253"/>
        <v>0</v>
      </c>
      <c r="BJ211">
        <f t="shared" si="254"/>
        <v>0</v>
      </c>
      <c r="BK211" s="7">
        <f t="shared" si="255"/>
        <v>2.6620324791675282E-2</v>
      </c>
      <c r="BL211" s="13"/>
      <c r="BM211" s="13"/>
      <c r="BN211" s="8">
        <f>BN$3*temperature!$I321+BN$4*temperature!$I321^2+BN$5*temperature!$I321^6</f>
        <v>-47.320689720247721</v>
      </c>
      <c r="BO211" s="8">
        <f>BO$3*temperature!$I321+BO$4*temperature!$I321^2+BO$5*temperature!$I321^6</f>
        <v>-39.545726384516684</v>
      </c>
      <c r="BP211" s="8">
        <f>BP$3*temperature!$I321+BP$4*temperature!$I321^2+BP$5*temperature!$I321^6</f>
        <v>-33.341837790283051</v>
      </c>
      <c r="BQ211" s="8">
        <f>BQ$3*temperature!$M321+BQ$4*temperature!$M321^2+BQ$5*temperature!$M321^6</f>
        <v>0</v>
      </c>
      <c r="BR211" s="8">
        <f>BR$3*temperature!$M321+BR$4*temperature!$M321^2+BR$5*temperature!$M321^6</f>
        <v>0</v>
      </c>
      <c r="BS211" s="8">
        <f>BS$3*temperature!$M321+BS$4*temperature!$M321^2+BS$5*temperature!$M321^6</f>
        <v>0</v>
      </c>
      <c r="BT211" s="14"/>
      <c r="BU211" s="14"/>
      <c r="BV211" s="14"/>
      <c r="BW211" s="14"/>
      <c r="BX211" s="14"/>
      <c r="BY211" s="14"/>
    </row>
    <row r="212" spans="1:77" x14ac:dyDescent="0.3">
      <c r="A212">
        <f t="shared" si="202"/>
        <v>2166</v>
      </c>
      <c r="B212" s="4">
        <f t="shared" si="203"/>
        <v>1165.3753398174454</v>
      </c>
      <c r="C212" s="4">
        <f t="shared" si="204"/>
        <v>2964.0179065353186</v>
      </c>
      <c r="D212" s="4">
        <f t="shared" si="205"/>
        <v>4369.4988859183823</v>
      </c>
      <c r="E212" s="11">
        <f t="shared" si="206"/>
        <v>1.3756577435279278E-6</v>
      </c>
      <c r="F212" s="11">
        <f t="shared" si="207"/>
        <v>2.7101380001412282E-6</v>
      </c>
      <c r="G212" s="11">
        <f t="shared" si="208"/>
        <v>5.53265032188451E-6</v>
      </c>
      <c r="H212" s="4">
        <f t="shared" si="209"/>
        <v>141277.5198718289</v>
      </c>
      <c r="I212" s="4">
        <f t="shared" si="210"/>
        <v>68316.234135393417</v>
      </c>
      <c r="J212" s="4">
        <f t="shared" si="211"/>
        <v>27312.675603028449</v>
      </c>
      <c r="K212" s="4">
        <f t="shared" si="212"/>
        <v>121229.19976490995</v>
      </c>
      <c r="L212" s="4">
        <f t="shared" si="213"/>
        <v>23048.522745009057</v>
      </c>
      <c r="M212" s="4">
        <f t="shared" si="214"/>
        <v>6250.7569669028226</v>
      </c>
      <c r="N212" s="11">
        <f t="shared" si="215"/>
        <v>-5.6359240938850252E-3</v>
      </c>
      <c r="O212" s="11">
        <f t="shared" si="216"/>
        <v>-6.6014278145232197E-4</v>
      </c>
      <c r="P212" s="11">
        <f t="shared" si="217"/>
        <v>8.860411947924085E-4</v>
      </c>
      <c r="Q212" s="4">
        <f t="shared" si="218"/>
        <v>3690.3276089542906</v>
      </c>
      <c r="R212" s="4">
        <f t="shared" si="219"/>
        <v>6052.4573378344512</v>
      </c>
      <c r="S212" s="4">
        <f t="shared" si="220"/>
        <v>3897.2236019784982</v>
      </c>
      <c r="T212" s="4">
        <f t="shared" si="221"/>
        <v>26.121123957316517</v>
      </c>
      <c r="U212" s="4">
        <f t="shared" si="222"/>
        <v>88.594715654837032</v>
      </c>
      <c r="V212" s="4">
        <f t="shared" si="223"/>
        <v>142.68919159082208</v>
      </c>
      <c r="W212" s="11">
        <f t="shared" si="224"/>
        <v>-1.0734613539272964E-2</v>
      </c>
      <c r="X212" s="11">
        <f t="shared" si="225"/>
        <v>-1.217998157191269E-2</v>
      </c>
      <c r="Y212" s="11">
        <f t="shared" si="226"/>
        <v>-9.7425357312937999E-3</v>
      </c>
      <c r="Z212" s="4">
        <f t="shared" si="239"/>
        <v>4610.6000022045318</v>
      </c>
      <c r="AA212" s="4">
        <f t="shared" si="240"/>
        <v>18464.820826644976</v>
      </c>
      <c r="AB212" s="4">
        <f t="shared" si="241"/>
        <v>42222.129912993849</v>
      </c>
      <c r="AC212" s="12">
        <f t="shared" si="227"/>
        <v>1.2289985226121094</v>
      </c>
      <c r="AD212" s="12">
        <f t="shared" si="228"/>
        <v>3.0116574278152064</v>
      </c>
      <c r="AE212" s="12">
        <f t="shared" si="229"/>
        <v>10.737915290427315</v>
      </c>
      <c r="AF212" s="11">
        <f t="shared" si="230"/>
        <v>-4.0504037456468023E-3</v>
      </c>
      <c r="AG212" s="11">
        <f t="shared" si="231"/>
        <v>2.9673830763510267E-4</v>
      </c>
      <c r="AH212" s="11">
        <f t="shared" si="232"/>
        <v>9.7937136394747881E-3</v>
      </c>
      <c r="AI212" s="1">
        <f t="shared" si="196"/>
        <v>296221.85302589985</v>
      </c>
      <c r="AJ212" s="1">
        <f t="shared" si="197"/>
        <v>136445.12998237938</v>
      </c>
      <c r="AK212" s="1">
        <f t="shared" si="198"/>
        <v>53820.022236072153</v>
      </c>
      <c r="AL212" s="10">
        <f t="shared" si="233"/>
        <v>76.021582196655132</v>
      </c>
      <c r="AM212" s="10">
        <f t="shared" si="234"/>
        <v>17.725587755914173</v>
      </c>
      <c r="AN212" s="10">
        <f t="shared" si="235"/>
        <v>5.6751432693614694</v>
      </c>
      <c r="AO212" s="7">
        <f t="shared" si="236"/>
        <v>4.2993482714881346E-3</v>
      </c>
      <c r="AP212" s="7">
        <f t="shared" si="237"/>
        <v>5.4160448838735213E-3</v>
      </c>
      <c r="AQ212" s="7">
        <f t="shared" si="238"/>
        <v>4.9130360752692535E-3</v>
      </c>
      <c r="AR212" s="1">
        <f t="shared" si="244"/>
        <v>141277.5198718289</v>
      </c>
      <c r="AS212" s="1">
        <f t="shared" si="242"/>
        <v>68316.234135393417</v>
      </c>
      <c r="AT212" s="1">
        <f t="shared" si="243"/>
        <v>27312.675603028449</v>
      </c>
      <c r="AU212" s="1">
        <f t="shared" si="199"/>
        <v>28255.503974365784</v>
      </c>
      <c r="AV212" s="1">
        <f t="shared" si="200"/>
        <v>13663.246827078685</v>
      </c>
      <c r="AW212" s="1">
        <f t="shared" si="201"/>
        <v>5462.5351206056903</v>
      </c>
      <c r="AX212">
        <v>0</v>
      </c>
      <c r="AY212">
        <v>0</v>
      </c>
      <c r="AZ212">
        <v>0</v>
      </c>
      <c r="BA212">
        <f t="shared" si="245"/>
        <v>0</v>
      </c>
      <c r="BB212">
        <f t="shared" si="251"/>
        <v>0</v>
      </c>
      <c r="BC212">
        <f t="shared" si="246"/>
        <v>0</v>
      </c>
      <c r="BD212">
        <f t="shared" si="247"/>
        <v>0</v>
      </c>
      <c r="BE212">
        <f t="shared" si="248"/>
        <v>0</v>
      </c>
      <c r="BF212">
        <f t="shared" si="249"/>
        <v>0</v>
      </c>
      <c r="BG212">
        <f t="shared" si="250"/>
        <v>0</v>
      </c>
      <c r="BH212">
        <f t="shared" si="252"/>
        <v>0</v>
      </c>
      <c r="BI212">
        <f t="shared" si="253"/>
        <v>0</v>
      </c>
      <c r="BJ212">
        <f t="shared" si="254"/>
        <v>0</v>
      </c>
      <c r="BK212" s="7">
        <f t="shared" si="255"/>
        <v>2.6541829204471873E-2</v>
      </c>
      <c r="BL212" s="13"/>
      <c r="BM212" s="13"/>
      <c r="BN212" s="8">
        <f>BN$3*temperature!$I322+BN$4*temperature!$I322^2+BN$5*temperature!$I322^6</f>
        <v>-47.796336871946487</v>
      </c>
      <c r="BO212" s="8">
        <f>BO$3*temperature!$I322+BO$4*temperature!$I322^2+BO$5*temperature!$I322^6</f>
        <v>-39.913877109079841</v>
      </c>
      <c r="BP212" s="8">
        <f>BP$3*temperature!$I322+BP$4*temperature!$I322^2+BP$5*temperature!$I322^6</f>
        <v>-33.629152616786122</v>
      </c>
      <c r="BQ212" s="8">
        <f>BQ$3*temperature!$M322+BQ$4*temperature!$M322^2+BQ$5*temperature!$M322^6</f>
        <v>0</v>
      </c>
      <c r="BR212" s="8">
        <f>BR$3*temperature!$M322+BR$4*temperature!$M322^2+BR$5*temperature!$M322^6</f>
        <v>0</v>
      </c>
      <c r="BS212" s="8">
        <f>BS$3*temperature!$M322+BS$4*temperature!$M322^2+BS$5*temperature!$M322^6</f>
        <v>0</v>
      </c>
      <c r="BT212" s="14"/>
      <c r="BU212" s="14"/>
      <c r="BV212" s="14"/>
      <c r="BW212" s="14"/>
      <c r="BX212" s="14"/>
      <c r="BY212" s="14"/>
    </row>
    <row r="213" spans="1:77" x14ac:dyDescent="0.3">
      <c r="A213">
        <f t="shared" si="202"/>
        <v>2167</v>
      </c>
      <c r="B213" s="4">
        <f t="shared" si="203"/>
        <v>1165.3768628171752</v>
      </c>
      <c r="C213" s="4">
        <f t="shared" si="204"/>
        <v>2964.0255377880021</v>
      </c>
      <c r="D213" s="4">
        <f t="shared" si="205"/>
        <v>4369.5218520823291</v>
      </c>
      <c r="E213" s="11">
        <f t="shared" si="206"/>
        <v>1.3068748563515314E-6</v>
      </c>
      <c r="F213" s="11">
        <f t="shared" si="207"/>
        <v>2.5746311001341667E-6</v>
      </c>
      <c r="G213" s="11">
        <f t="shared" si="208"/>
        <v>5.2560178057902845E-6</v>
      </c>
      <c r="H213" s="4">
        <f t="shared" si="209"/>
        <v>140467.97907268684</v>
      </c>
      <c r="I213" s="4">
        <f t="shared" si="210"/>
        <v>68266.294218119336</v>
      </c>
      <c r="J213" s="4">
        <f t="shared" si="211"/>
        <v>27335.512408422899</v>
      </c>
      <c r="K213" s="4">
        <f t="shared" si="212"/>
        <v>120534.38124137833</v>
      </c>
      <c r="L213" s="4">
        <f t="shared" si="213"/>
        <v>23031.614723895131</v>
      </c>
      <c r="M213" s="4">
        <f t="shared" si="214"/>
        <v>6255.9504984271798</v>
      </c>
      <c r="N213" s="11">
        <f t="shared" si="215"/>
        <v>-5.7314452696134444E-3</v>
      </c>
      <c r="O213" s="11">
        <f t="shared" si="216"/>
        <v>-7.3358372252241288E-4</v>
      </c>
      <c r="P213" s="11">
        <f t="shared" si="217"/>
        <v>8.30864413999155E-4</v>
      </c>
      <c r="Q213" s="4">
        <f t="shared" si="218"/>
        <v>3629.7942480543861</v>
      </c>
      <c r="R213" s="4">
        <f t="shared" si="219"/>
        <v>5974.3679954901299</v>
      </c>
      <c r="S213" s="4">
        <f t="shared" si="220"/>
        <v>3862.4815803947622</v>
      </c>
      <c r="T213" s="4">
        <f t="shared" si="221"/>
        <v>25.840723786423279</v>
      </c>
      <c r="U213" s="4">
        <f t="shared" si="222"/>
        <v>87.515633650792267</v>
      </c>
      <c r="V213" s="4">
        <f t="shared" si="223"/>
        <v>141.29903704327907</v>
      </c>
      <c r="W213" s="11">
        <f t="shared" si="224"/>
        <v>-1.0734613539272964E-2</v>
      </c>
      <c r="X213" s="11">
        <f t="shared" si="225"/>
        <v>-1.217998157191269E-2</v>
      </c>
      <c r="Y213" s="11">
        <f t="shared" si="226"/>
        <v>-9.7425357312937999E-3</v>
      </c>
      <c r="Z213" s="4">
        <f t="shared" si="239"/>
        <v>4517.0369491321899</v>
      </c>
      <c r="AA213" s="4">
        <f t="shared" si="240"/>
        <v>18233.337022559277</v>
      </c>
      <c r="AB213" s="4">
        <f t="shared" si="241"/>
        <v>42257.904791603949</v>
      </c>
      <c r="AC213" s="12">
        <f t="shared" si="227"/>
        <v>1.2240205823927268</v>
      </c>
      <c r="AD213" s="12">
        <f t="shared" si="228"/>
        <v>3.0125511019435129</v>
      </c>
      <c r="AE213" s="12">
        <f t="shared" si="229"/>
        <v>10.843079357866698</v>
      </c>
      <c r="AF213" s="11">
        <f t="shared" si="230"/>
        <v>-4.0504037456468023E-3</v>
      </c>
      <c r="AG213" s="11">
        <f t="shared" si="231"/>
        <v>2.9673830763510267E-4</v>
      </c>
      <c r="AH213" s="11">
        <f t="shared" si="232"/>
        <v>9.7937136394747881E-3</v>
      </c>
      <c r="AI213" s="1">
        <f t="shared" si="196"/>
        <v>294855.17169767566</v>
      </c>
      <c r="AJ213" s="1">
        <f t="shared" si="197"/>
        <v>136463.86381122013</v>
      </c>
      <c r="AK213" s="1">
        <f t="shared" si="198"/>
        <v>53900.555133070629</v>
      </c>
      <c r="AL213" s="10">
        <f t="shared" si="233"/>
        <v>76.345157022087989</v>
      </c>
      <c r="AM213" s="10">
        <f t="shared" si="234"/>
        <v>17.82063030900445</v>
      </c>
      <c r="AN213" s="10">
        <f t="shared" si="235"/>
        <v>5.702746631140017</v>
      </c>
      <c r="AO213" s="7">
        <f t="shared" si="236"/>
        <v>4.2563547887732528E-3</v>
      </c>
      <c r="AP213" s="7">
        <f t="shared" si="237"/>
        <v>5.3618844350347859E-3</v>
      </c>
      <c r="AQ213" s="7">
        <f t="shared" si="238"/>
        <v>4.8639057145165605E-3</v>
      </c>
      <c r="AR213" s="1">
        <f t="shared" si="244"/>
        <v>140467.97907268684</v>
      </c>
      <c r="AS213" s="1">
        <f t="shared" si="242"/>
        <v>68266.294218119336</v>
      </c>
      <c r="AT213" s="1">
        <f t="shared" si="243"/>
        <v>27335.512408422899</v>
      </c>
      <c r="AU213" s="1">
        <f t="shared" si="199"/>
        <v>28093.59581453737</v>
      </c>
      <c r="AV213" s="1">
        <f t="shared" si="200"/>
        <v>13653.258843623868</v>
      </c>
      <c r="AW213" s="1">
        <f t="shared" si="201"/>
        <v>5467.1024816845802</v>
      </c>
      <c r="AX213">
        <v>0</v>
      </c>
      <c r="AY213">
        <v>0</v>
      </c>
      <c r="AZ213">
        <v>0</v>
      </c>
      <c r="BA213">
        <f t="shared" si="245"/>
        <v>0</v>
      </c>
      <c r="BB213">
        <f t="shared" si="251"/>
        <v>0</v>
      </c>
      <c r="BC213">
        <f t="shared" si="246"/>
        <v>0</v>
      </c>
      <c r="BD213">
        <f t="shared" si="247"/>
        <v>0</v>
      </c>
      <c r="BE213">
        <f t="shared" si="248"/>
        <v>0</v>
      </c>
      <c r="BF213">
        <f t="shared" si="249"/>
        <v>0</v>
      </c>
      <c r="BG213">
        <f t="shared" si="250"/>
        <v>0</v>
      </c>
      <c r="BH213">
        <f t="shared" si="252"/>
        <v>0</v>
      </c>
      <c r="BI213">
        <f t="shared" si="253"/>
        <v>0</v>
      </c>
      <c r="BJ213">
        <f t="shared" si="254"/>
        <v>0</v>
      </c>
      <c r="BK213" s="7">
        <f t="shared" si="255"/>
        <v>2.6464696619090539E-2</v>
      </c>
      <c r="BL213" s="13"/>
      <c r="BM213" s="13"/>
      <c r="BN213" s="8">
        <f>BN$3*temperature!$I323+BN$4*temperature!$I323^2+BN$5*temperature!$I323^6</f>
        <v>-48.269295359242427</v>
      </c>
      <c r="BO213" s="8">
        <f>BO$3*temperature!$I323+BO$4*temperature!$I323^2+BO$5*temperature!$I323^6</f>
        <v>-40.279870211865003</v>
      </c>
      <c r="BP213" s="8">
        <f>BP$3*temperature!$I323+BP$4*temperature!$I323^2+BP$5*temperature!$I323^6</f>
        <v>-33.914718530524816</v>
      </c>
      <c r="BQ213" s="8">
        <f>BQ$3*temperature!$M323+BQ$4*temperature!$M323^2+BQ$5*temperature!$M323^6</f>
        <v>0</v>
      </c>
      <c r="BR213" s="8">
        <f>BR$3*temperature!$M323+BR$4*temperature!$M323^2+BR$5*temperature!$M323^6</f>
        <v>0</v>
      </c>
      <c r="BS213" s="8">
        <f>BS$3*temperature!$M323+BS$4*temperature!$M323^2+BS$5*temperature!$M323^6</f>
        <v>0</v>
      </c>
      <c r="BT213" s="14"/>
      <c r="BU213" s="14"/>
      <c r="BV213" s="14"/>
      <c r="BW213" s="14"/>
      <c r="BX213" s="14"/>
      <c r="BY213" s="14"/>
    </row>
    <row r="214" spans="1:77" x14ac:dyDescent="0.3">
      <c r="A214">
        <f t="shared" si="202"/>
        <v>2168</v>
      </c>
      <c r="B214" s="4">
        <f t="shared" si="203"/>
        <v>1165.3783096688092</v>
      </c>
      <c r="C214" s="4">
        <f t="shared" si="204"/>
        <v>2964.0327874967165</v>
      </c>
      <c r="D214" s="4">
        <f t="shared" si="205"/>
        <v>4369.5436700527534</v>
      </c>
      <c r="E214" s="11">
        <f t="shared" si="206"/>
        <v>1.2415311135339547E-6</v>
      </c>
      <c r="F214" s="11">
        <f t="shared" si="207"/>
        <v>2.4458995451274582E-6</v>
      </c>
      <c r="G214" s="11">
        <f t="shared" si="208"/>
        <v>4.9932169155007705E-6</v>
      </c>
      <c r="H214" s="4">
        <f t="shared" si="209"/>
        <v>139649.81263899087</v>
      </c>
      <c r="I214" s="4">
        <f t="shared" si="210"/>
        <v>68211.463358398905</v>
      </c>
      <c r="J214" s="4">
        <f t="shared" si="211"/>
        <v>27356.884094623372</v>
      </c>
      <c r="K214" s="4">
        <f t="shared" si="212"/>
        <v>119832.17078982548</v>
      </c>
      <c r="L214" s="4">
        <f t="shared" si="213"/>
        <v>23013.059655121804</v>
      </c>
      <c r="M214" s="4">
        <f t="shared" si="214"/>
        <v>6260.8103180470316</v>
      </c>
      <c r="N214" s="11">
        <f t="shared" si="215"/>
        <v>-5.8258103980027842E-3</v>
      </c>
      <c r="O214" s="11">
        <f t="shared" si="216"/>
        <v>-8.0563473276906716E-4</v>
      </c>
      <c r="P214" s="11">
        <f t="shared" si="217"/>
        <v>7.7683153360519341E-4</v>
      </c>
      <c r="Q214" s="4">
        <f t="shared" si="218"/>
        <v>3569.9147480870988</v>
      </c>
      <c r="R214" s="4">
        <f t="shared" si="219"/>
        <v>5896.8601923102779</v>
      </c>
      <c r="S214" s="4">
        <f t="shared" si="220"/>
        <v>3827.8415937698774</v>
      </c>
      <c r="T214" s="4">
        <f t="shared" si="221"/>
        <v>25.563333603000927</v>
      </c>
      <c r="U214" s="4">
        <f t="shared" si="222"/>
        <v>86.44969484567136</v>
      </c>
      <c r="V214" s="4">
        <f t="shared" si="223"/>
        <v>139.92242612608752</v>
      </c>
      <c r="W214" s="11">
        <f t="shared" si="224"/>
        <v>-1.0734613539272964E-2</v>
      </c>
      <c r="X214" s="11">
        <f t="shared" si="225"/>
        <v>-1.217998157191269E-2</v>
      </c>
      <c r="Y214" s="11">
        <f t="shared" si="226"/>
        <v>-9.7425357312937999E-3</v>
      </c>
      <c r="Z214" s="4">
        <f t="shared" si="239"/>
        <v>4424.9471570291062</v>
      </c>
      <c r="AA214" s="4">
        <f t="shared" si="240"/>
        <v>18003.429610667208</v>
      </c>
      <c r="AB214" s="4">
        <f t="shared" si="241"/>
        <v>42291.366718318503</v>
      </c>
      <c r="AC214" s="12">
        <f t="shared" si="227"/>
        <v>1.2190628048410546</v>
      </c>
      <c r="AD214" s="12">
        <f t="shared" si="228"/>
        <v>3.013445041259168</v>
      </c>
      <c r="AE214" s="12">
        <f t="shared" si="229"/>
        <v>10.949273372067744</v>
      </c>
      <c r="AF214" s="11">
        <f t="shared" si="230"/>
        <v>-4.0504037456468023E-3</v>
      </c>
      <c r="AG214" s="11">
        <f t="shared" si="231"/>
        <v>2.9673830763510267E-4</v>
      </c>
      <c r="AH214" s="11">
        <f t="shared" si="232"/>
        <v>9.7937136394747881E-3</v>
      </c>
      <c r="AI214" s="1">
        <f t="shared" si="196"/>
        <v>293463.25034244545</v>
      </c>
      <c r="AJ214" s="1">
        <f t="shared" si="197"/>
        <v>136470.736273722</v>
      </c>
      <c r="AK214" s="1">
        <f t="shared" si="198"/>
        <v>53977.602101448152</v>
      </c>
      <c r="AL214" s="10">
        <f t="shared" si="233"/>
        <v>76.666859576031698</v>
      </c>
      <c r="AM214" s="10">
        <f t="shared" si="234"/>
        <v>17.915226947678047</v>
      </c>
      <c r="AN214" s="10">
        <f t="shared" si="235"/>
        <v>5.7302068768483823</v>
      </c>
      <c r="AO214" s="7">
        <f t="shared" si="236"/>
        <v>4.2137912408855204E-3</v>
      </c>
      <c r="AP214" s="7">
        <f t="shared" si="237"/>
        <v>5.3082655906844384E-3</v>
      </c>
      <c r="AQ214" s="7">
        <f t="shared" si="238"/>
        <v>4.8152666573713946E-3</v>
      </c>
      <c r="AR214" s="1">
        <f t="shared" si="244"/>
        <v>139649.81263899087</v>
      </c>
      <c r="AS214" s="1">
        <f t="shared" si="242"/>
        <v>68211.463358398905</v>
      </c>
      <c r="AT214" s="1">
        <f t="shared" si="243"/>
        <v>27356.884094623372</v>
      </c>
      <c r="AU214" s="1">
        <f t="shared" si="199"/>
        <v>27929.962527798176</v>
      </c>
      <c r="AV214" s="1">
        <f t="shared" si="200"/>
        <v>13642.292671679781</v>
      </c>
      <c r="AW214" s="1">
        <f t="shared" si="201"/>
        <v>5471.3768189246748</v>
      </c>
      <c r="AX214">
        <v>0</v>
      </c>
      <c r="AY214">
        <v>0</v>
      </c>
      <c r="AZ214">
        <v>0</v>
      </c>
      <c r="BA214">
        <f t="shared" si="245"/>
        <v>0</v>
      </c>
      <c r="BB214">
        <f t="shared" si="251"/>
        <v>0</v>
      </c>
      <c r="BC214">
        <f t="shared" si="246"/>
        <v>0</v>
      </c>
      <c r="BD214">
        <f t="shared" si="247"/>
        <v>0</v>
      </c>
      <c r="BE214">
        <f t="shared" si="248"/>
        <v>0</v>
      </c>
      <c r="BF214">
        <f t="shared" si="249"/>
        <v>0</v>
      </c>
      <c r="BG214">
        <f t="shared" si="250"/>
        <v>0</v>
      </c>
      <c r="BH214">
        <f t="shared" si="252"/>
        <v>0</v>
      </c>
      <c r="BI214">
        <f t="shared" si="253"/>
        <v>0</v>
      </c>
      <c r="BJ214">
        <f t="shared" si="254"/>
        <v>0</v>
      </c>
      <c r="BK214" s="7">
        <f t="shared" si="255"/>
        <v>2.6388906234863091E-2</v>
      </c>
      <c r="BL214" s="13"/>
      <c r="BM214" s="13"/>
      <c r="BN214" s="8">
        <f>BN$3*temperature!$I324+BN$4*temperature!$I324^2+BN$5*temperature!$I324^6</f>
        <v>-48.739537359944372</v>
      </c>
      <c r="BO214" s="8">
        <f>BO$3*temperature!$I324+BO$4*temperature!$I324^2+BO$5*temperature!$I324^6</f>
        <v>-40.643686502862032</v>
      </c>
      <c r="BP214" s="8">
        <f>BP$3*temperature!$I324+BP$4*temperature!$I324^2+BP$5*temperature!$I324^6</f>
        <v>-34.198522545932263</v>
      </c>
      <c r="BQ214" s="8">
        <f>BQ$3*temperature!$M324+BQ$4*temperature!$M324^2+BQ$5*temperature!$M324^6</f>
        <v>0</v>
      </c>
      <c r="BR214" s="8">
        <f>BR$3*temperature!$M324+BR$4*temperature!$M324^2+BR$5*temperature!$M324^6</f>
        <v>0</v>
      </c>
      <c r="BS214" s="8">
        <f>BS$3*temperature!$M324+BS$4*temperature!$M324^2+BS$5*temperature!$M324^6</f>
        <v>0</v>
      </c>
      <c r="BT214" s="14"/>
      <c r="BU214" s="14"/>
      <c r="BV214" s="14"/>
      <c r="BW214" s="14"/>
      <c r="BX214" s="14"/>
      <c r="BY214" s="14"/>
    </row>
    <row r="215" spans="1:77" x14ac:dyDescent="0.3">
      <c r="A215">
        <f t="shared" si="202"/>
        <v>2169</v>
      </c>
      <c r="B215" s="4">
        <f t="shared" si="203"/>
        <v>1165.3796841795681</v>
      </c>
      <c r="C215" s="4">
        <f t="shared" si="204"/>
        <v>2964.0396747368409</v>
      </c>
      <c r="D215" s="4">
        <f t="shared" si="205"/>
        <v>4369.5643972281514</v>
      </c>
      <c r="E215" s="11">
        <f t="shared" si="206"/>
        <v>1.179454557857257E-6</v>
      </c>
      <c r="F215" s="11">
        <f t="shared" si="207"/>
        <v>2.3236045678710851E-6</v>
      </c>
      <c r="G215" s="11">
        <f t="shared" si="208"/>
        <v>4.7435560697257315E-6</v>
      </c>
      <c r="H215" s="4">
        <f t="shared" si="209"/>
        <v>138823.38311616526</v>
      </c>
      <c r="I215" s="4">
        <f t="shared" si="210"/>
        <v>68151.846800320462</v>
      </c>
      <c r="J215" s="4">
        <f t="shared" si="211"/>
        <v>27376.818215225059</v>
      </c>
      <c r="K215" s="4">
        <f t="shared" si="212"/>
        <v>119122.87900736614</v>
      </c>
      <c r="L215" s="4">
        <f t="shared" si="213"/>
        <v>22992.892902613141</v>
      </c>
      <c r="M215" s="4">
        <f t="shared" si="214"/>
        <v>6265.3426580900468</v>
      </c>
      <c r="N215" s="11">
        <f t="shared" si="215"/>
        <v>-5.9190430898842239E-3</v>
      </c>
      <c r="O215" s="11">
        <f t="shared" si="216"/>
        <v>-8.7631774352847636E-4</v>
      </c>
      <c r="P215" s="11">
        <f t="shared" si="217"/>
        <v>7.239222740784701E-4</v>
      </c>
      <c r="Q215" s="4">
        <f t="shared" si="218"/>
        <v>3510.6935819040937</v>
      </c>
      <c r="R215" s="4">
        <f t="shared" si="219"/>
        <v>5819.9454841762163</v>
      </c>
      <c r="S215" s="4">
        <f t="shared" si="220"/>
        <v>3793.3107666081423</v>
      </c>
      <c r="T215" s="4">
        <f t="shared" si="221"/>
        <v>25.288921095997203</v>
      </c>
      <c r="U215" s="4">
        <f t="shared" si="222"/>
        <v>85.396739155553604</v>
      </c>
      <c r="V215" s="4">
        <f t="shared" si="223"/>
        <v>138.5592268899448</v>
      </c>
      <c r="W215" s="11">
        <f t="shared" si="224"/>
        <v>-1.0734613539272964E-2</v>
      </c>
      <c r="X215" s="11">
        <f t="shared" si="225"/>
        <v>-1.217998157191269E-2</v>
      </c>
      <c r="Y215" s="11">
        <f t="shared" si="226"/>
        <v>-9.7425357312937999E-3</v>
      </c>
      <c r="Z215" s="4">
        <f t="shared" si="239"/>
        <v>4334.323130107844</v>
      </c>
      <c r="AA215" s="4">
        <f t="shared" si="240"/>
        <v>17775.137104917565</v>
      </c>
      <c r="AB215" s="4">
        <f t="shared" si="241"/>
        <v>42322.558984231808</v>
      </c>
      <c r="AC215" s="12">
        <f t="shared" si="227"/>
        <v>1.2141251082901476</v>
      </c>
      <c r="AD215" s="12">
        <f t="shared" si="228"/>
        <v>3.0143392458408624</v>
      </c>
      <c r="AE215" s="12">
        <f t="shared" si="229"/>
        <v>11.056507420034102</v>
      </c>
      <c r="AF215" s="11">
        <f t="shared" si="230"/>
        <v>-4.0504037456468023E-3</v>
      </c>
      <c r="AG215" s="11">
        <f t="shared" si="231"/>
        <v>2.9673830763510267E-4</v>
      </c>
      <c r="AH215" s="11">
        <f t="shared" si="232"/>
        <v>9.7937136394747881E-3</v>
      </c>
      <c r="AI215" s="1">
        <f t="shared" si="196"/>
        <v>292046.88783599914</v>
      </c>
      <c r="AJ215" s="1">
        <f t="shared" si="197"/>
        <v>136465.95531802956</v>
      </c>
      <c r="AK215" s="1">
        <f t="shared" si="198"/>
        <v>54051.218710228015</v>
      </c>
      <c r="AL215" s="10">
        <f t="shared" si="233"/>
        <v>76.986687135965894</v>
      </c>
      <c r="AM215" s="10">
        <f t="shared" si="234"/>
        <v>18.009374742606152</v>
      </c>
      <c r="AN215" s="10">
        <f t="shared" si="235"/>
        <v>5.7575234262211712</v>
      </c>
      <c r="AO215" s="7">
        <f t="shared" si="236"/>
        <v>4.1716533284766651E-3</v>
      </c>
      <c r="AP215" s="7">
        <f t="shared" si="237"/>
        <v>5.2551829347775936E-3</v>
      </c>
      <c r="AQ215" s="7">
        <f t="shared" si="238"/>
        <v>4.7671139907976808E-3</v>
      </c>
      <c r="AR215" s="1">
        <f t="shared" si="244"/>
        <v>138823.38311616526</v>
      </c>
      <c r="AS215" s="1">
        <f t="shared" si="242"/>
        <v>68151.846800320462</v>
      </c>
      <c r="AT215" s="1">
        <f t="shared" si="243"/>
        <v>27376.818215225059</v>
      </c>
      <c r="AU215" s="1">
        <f t="shared" si="199"/>
        <v>27764.676623233056</v>
      </c>
      <c r="AV215" s="1">
        <f t="shared" si="200"/>
        <v>13630.369360064093</v>
      </c>
      <c r="AW215" s="1">
        <f t="shared" si="201"/>
        <v>5475.3636430450124</v>
      </c>
      <c r="AX215">
        <v>0</v>
      </c>
      <c r="AY215">
        <v>0</v>
      </c>
      <c r="AZ215">
        <v>0</v>
      </c>
      <c r="BA215">
        <f t="shared" si="245"/>
        <v>0</v>
      </c>
      <c r="BB215">
        <f t="shared" si="251"/>
        <v>0</v>
      </c>
      <c r="BC215">
        <f t="shared" si="246"/>
        <v>0</v>
      </c>
      <c r="BD215">
        <f t="shared" si="247"/>
        <v>0</v>
      </c>
      <c r="BE215">
        <f t="shared" si="248"/>
        <v>0</v>
      </c>
      <c r="BF215">
        <f t="shared" si="249"/>
        <v>0</v>
      </c>
      <c r="BG215">
        <f t="shared" si="250"/>
        <v>0</v>
      </c>
      <c r="BH215">
        <f t="shared" si="252"/>
        <v>0</v>
      </c>
      <c r="BI215">
        <f t="shared" si="253"/>
        <v>0</v>
      </c>
      <c r="BJ215">
        <f t="shared" si="254"/>
        <v>0</v>
      </c>
      <c r="BK215" s="7">
        <f t="shared" si="255"/>
        <v>2.6314437183479783E-2</v>
      </c>
      <c r="BL215" s="13"/>
      <c r="BM215" s="13"/>
      <c r="BN215" s="8">
        <f>BN$3*temperature!$I325+BN$4*temperature!$I325^2+BN$5*temperature!$I325^6</f>
        <v>-49.207036965504926</v>
      </c>
      <c r="BO215" s="8">
        <f>BO$3*temperature!$I325+BO$4*temperature!$I325^2+BO$5*temperature!$I325^6</f>
        <v>-41.005308224065217</v>
      </c>
      <c r="BP215" s="8">
        <f>BP$3*temperature!$I325+BP$4*temperature!$I325^2+BP$5*temperature!$I325^6</f>
        <v>-34.480552753273926</v>
      </c>
      <c r="BQ215" s="8">
        <f>BQ$3*temperature!$M325+BQ$4*temperature!$M325^2+BQ$5*temperature!$M325^6</f>
        <v>0</v>
      </c>
      <c r="BR215" s="8">
        <f>BR$3*temperature!$M325+BR$4*temperature!$M325^2+BR$5*temperature!$M325^6</f>
        <v>0</v>
      </c>
      <c r="BS215" s="8">
        <f>BS$3*temperature!$M325+BS$4*temperature!$M325^2+BS$5*temperature!$M325^6</f>
        <v>0</v>
      </c>
      <c r="BT215" s="14"/>
      <c r="BU215" s="14"/>
      <c r="BV215" s="14"/>
      <c r="BW215" s="14"/>
      <c r="BX215" s="14"/>
      <c r="BY215" s="14"/>
    </row>
    <row r="216" spans="1:77" x14ac:dyDescent="0.3">
      <c r="A216">
        <f t="shared" si="202"/>
        <v>2170</v>
      </c>
      <c r="B216" s="4">
        <f t="shared" si="203"/>
        <v>1165.3809899663293</v>
      </c>
      <c r="C216" s="4">
        <f t="shared" si="204"/>
        <v>2964.0462176301621</v>
      </c>
      <c r="D216" s="4">
        <f t="shared" si="205"/>
        <v>4369.5840881381846</v>
      </c>
      <c r="E216" s="11">
        <f t="shared" si="206"/>
        <v>1.120481829964394E-6</v>
      </c>
      <c r="F216" s="11">
        <f t="shared" si="207"/>
        <v>2.2074243394775306E-6</v>
      </c>
      <c r="G216" s="11">
        <f t="shared" si="208"/>
        <v>4.5063782662394447E-6</v>
      </c>
      <c r="H216" s="4">
        <f t="shared" si="209"/>
        <v>137989.04717653221</v>
      </c>
      <c r="I216" s="4">
        <f t="shared" si="210"/>
        <v>68087.548986497408</v>
      </c>
      <c r="J216" s="4">
        <f t="shared" si="211"/>
        <v>27395.342078643673</v>
      </c>
      <c r="K216" s="4">
        <f t="shared" si="212"/>
        <v>118406.81147589258</v>
      </c>
      <c r="L216" s="4">
        <f t="shared" si="213"/>
        <v>22971.149566262604</v>
      </c>
      <c r="M216" s="4">
        <f t="shared" si="214"/>
        <v>6269.5536980308852</v>
      </c>
      <c r="N216" s="11">
        <f t="shared" si="215"/>
        <v>-6.0111671027467395E-3</v>
      </c>
      <c r="O216" s="11">
        <f t="shared" si="216"/>
        <v>-9.456546613177963E-4</v>
      </c>
      <c r="P216" s="11">
        <f t="shared" si="217"/>
        <v>6.7211646204223818E-4</v>
      </c>
      <c r="Q216" s="4">
        <f t="shared" si="218"/>
        <v>3452.1346818059233</v>
      </c>
      <c r="R216" s="4">
        <f t="shared" si="219"/>
        <v>5743.6347099247869</v>
      </c>
      <c r="S216" s="4">
        <f t="shared" si="220"/>
        <v>3758.895947418147</v>
      </c>
      <c r="T216" s="4">
        <f t="shared" si="221"/>
        <v>25.017454301206506</v>
      </c>
      <c r="U216" s="4">
        <f t="shared" si="222"/>
        <v>84.356608446337532</v>
      </c>
      <c r="V216" s="4">
        <f t="shared" si="223"/>
        <v>137.20930867106907</v>
      </c>
      <c r="W216" s="11">
        <f t="shared" si="224"/>
        <v>-1.0734613539272964E-2</v>
      </c>
      <c r="X216" s="11">
        <f t="shared" si="225"/>
        <v>-1.217998157191269E-2</v>
      </c>
      <c r="Y216" s="11">
        <f t="shared" si="226"/>
        <v>-9.7425357312937999E-3</v>
      </c>
      <c r="Z216" s="4">
        <f t="shared" si="239"/>
        <v>4245.1566984063429</v>
      </c>
      <c r="AA216" s="4">
        <f t="shared" si="240"/>
        <v>17548.495847815837</v>
      </c>
      <c r="AB216" s="4">
        <f t="shared" si="241"/>
        <v>42351.524515353296</v>
      </c>
      <c r="AC216" s="12">
        <f t="shared" si="227"/>
        <v>1.2092074114038454</v>
      </c>
      <c r="AD216" s="12">
        <f t="shared" si="228"/>
        <v>3.0152337157673115</v>
      </c>
      <c r="AE216" s="12">
        <f t="shared" si="229"/>
        <v>11.164791687558644</v>
      </c>
      <c r="AF216" s="11">
        <f t="shared" si="230"/>
        <v>-4.0504037456468023E-3</v>
      </c>
      <c r="AG216" s="11">
        <f t="shared" si="231"/>
        <v>2.9673830763510267E-4</v>
      </c>
      <c r="AH216" s="11">
        <f t="shared" si="232"/>
        <v>9.7937136394747881E-3</v>
      </c>
      <c r="AI216" s="1">
        <f t="shared" si="196"/>
        <v>290606.87567563233</v>
      </c>
      <c r="AJ216" s="1">
        <f t="shared" si="197"/>
        <v>136449.72914629069</v>
      </c>
      <c r="AK216" s="1">
        <f t="shared" si="198"/>
        <v>54121.46048225023</v>
      </c>
      <c r="AL216" s="10">
        <f t="shared" si="233"/>
        <v>77.304637287908648</v>
      </c>
      <c r="AM216" s="10">
        <f t="shared" si="234"/>
        <v>18.103070875831378</v>
      </c>
      <c r="AN216" s="10">
        <f t="shared" si="235"/>
        <v>5.7846957289938805</v>
      </c>
      <c r="AO216" s="7">
        <f t="shared" si="236"/>
        <v>4.1299367951918983E-3</v>
      </c>
      <c r="AP216" s="7">
        <f t="shared" si="237"/>
        <v>5.2026311054298177E-3</v>
      </c>
      <c r="AQ216" s="7">
        <f t="shared" si="238"/>
        <v>4.7194428508897041E-3</v>
      </c>
      <c r="AR216" s="1">
        <f t="shared" si="244"/>
        <v>137989.04717653221</v>
      </c>
      <c r="AS216" s="1">
        <f t="shared" si="242"/>
        <v>68087.548986497408</v>
      </c>
      <c r="AT216" s="1">
        <f t="shared" si="243"/>
        <v>27395.342078643673</v>
      </c>
      <c r="AU216" s="1">
        <f t="shared" si="199"/>
        <v>27597.809435306444</v>
      </c>
      <c r="AV216" s="1">
        <f t="shared" si="200"/>
        <v>13617.509797299483</v>
      </c>
      <c r="AW216" s="1">
        <f t="shared" si="201"/>
        <v>5479.0684157287351</v>
      </c>
      <c r="AX216">
        <v>0</v>
      </c>
      <c r="AY216">
        <v>0</v>
      </c>
      <c r="AZ216">
        <v>0</v>
      </c>
      <c r="BA216">
        <f t="shared" si="245"/>
        <v>0</v>
      </c>
      <c r="BB216">
        <f t="shared" si="251"/>
        <v>0</v>
      </c>
      <c r="BC216">
        <f t="shared" si="246"/>
        <v>0</v>
      </c>
      <c r="BD216">
        <f t="shared" si="247"/>
        <v>0</v>
      </c>
      <c r="BE216">
        <f t="shared" si="248"/>
        <v>0</v>
      </c>
      <c r="BF216">
        <f t="shared" si="249"/>
        <v>0</v>
      </c>
      <c r="BG216">
        <f t="shared" si="250"/>
        <v>0</v>
      </c>
      <c r="BH216">
        <f t="shared" si="252"/>
        <v>0</v>
      </c>
      <c r="BI216">
        <f t="shared" si="253"/>
        <v>0</v>
      </c>
      <c r="BJ216">
        <f t="shared" si="254"/>
        <v>0</v>
      </c>
      <c r="BK216" s="7">
        <f t="shared" si="255"/>
        <v>2.6241268540731472E-2</v>
      </c>
      <c r="BL216" s="13"/>
      <c r="BM216" s="13"/>
      <c r="BN216" s="8">
        <f>BN$3*temperature!$I326+BN$4*temperature!$I326^2+BN$5*temperature!$I326^6</f>
        <v>-49.671770138139713</v>
      </c>
      <c r="BO216" s="8">
        <f>BO$3*temperature!$I326+BO$4*temperature!$I326^2+BO$5*temperature!$I326^6</f>
        <v>-41.364719016538864</v>
      </c>
      <c r="BP216" s="8">
        <f>BP$3*temperature!$I326+BP$4*temperature!$I326^2+BP$5*temperature!$I326^6</f>
        <v>-34.760798293161486</v>
      </c>
      <c r="BQ216" s="8">
        <f>BQ$3*temperature!$M326+BQ$4*temperature!$M326^2+BQ$5*temperature!$M326^6</f>
        <v>0</v>
      </c>
      <c r="BR216" s="8">
        <f>BR$3*temperature!$M326+BR$4*temperature!$M326^2+BR$5*temperature!$M326^6</f>
        <v>0</v>
      </c>
      <c r="BS216" s="8">
        <f>BS$3*temperature!$M326+BS$4*temperature!$M326^2+BS$5*temperature!$M326^6</f>
        <v>0</v>
      </c>
      <c r="BT216" s="14"/>
      <c r="BU216" s="14"/>
      <c r="BV216" s="14"/>
      <c r="BW216" s="14"/>
      <c r="BX216" s="14"/>
      <c r="BY216" s="14"/>
    </row>
    <row r="217" spans="1:77" x14ac:dyDescent="0.3">
      <c r="A217">
        <f t="shared" si="202"/>
        <v>2171</v>
      </c>
      <c r="B217" s="4">
        <f t="shared" si="203"/>
        <v>1165.3822304651421</v>
      </c>
      <c r="C217" s="4">
        <f t="shared" si="204"/>
        <v>2964.0524333925382</v>
      </c>
      <c r="D217" s="4">
        <f t="shared" si="205"/>
        <v>4369.6027945870137</v>
      </c>
      <c r="E217" s="11">
        <f t="shared" si="206"/>
        <v>1.0644577384661743E-6</v>
      </c>
      <c r="F217" s="11">
        <f t="shared" si="207"/>
        <v>2.097053122503654E-6</v>
      </c>
      <c r="G217" s="11">
        <f t="shared" si="208"/>
        <v>4.2810593529274726E-6</v>
      </c>
      <c r="H217" s="4">
        <f t="shared" si="209"/>
        <v>137147.1555262373</v>
      </c>
      <c r="I217" s="4">
        <f t="shared" si="210"/>
        <v>68018.673499128621</v>
      </c>
      <c r="J217" s="4">
        <f t="shared" si="211"/>
        <v>27412.482734875604</v>
      </c>
      <c r="K217" s="4">
        <f t="shared" si="212"/>
        <v>117684.2686810982</v>
      </c>
      <c r="L217" s="4">
        <f t="shared" si="213"/>
        <v>22947.864461789264</v>
      </c>
      <c r="M217" s="4">
        <f t="shared" si="214"/>
        <v>6273.4495613271074</v>
      </c>
      <c r="N217" s="11">
        <f t="shared" si="215"/>
        <v>-6.102206332458282E-3</v>
      </c>
      <c r="O217" s="11">
        <f t="shared" si="216"/>
        <v>-1.0136673572287425E-3</v>
      </c>
      <c r="P217" s="11">
        <f t="shared" si="217"/>
        <v>6.2139403917149671E-4</v>
      </c>
      <c r="Q217" s="4">
        <f t="shared" si="218"/>
        <v>3394.2414565022705</v>
      </c>
      <c r="R217" s="4">
        <f t="shared" si="219"/>
        <v>5667.9380094242051</v>
      </c>
      <c r="S217" s="4">
        <f t="shared" si="220"/>
        <v>3724.6037138753391</v>
      </c>
      <c r="T217" s="4">
        <f t="shared" si="221"/>
        <v>24.748901597546631</v>
      </c>
      <c r="U217" s="4">
        <f t="shared" si="222"/>
        <v>83.329146509992086</v>
      </c>
      <c r="V217" s="4">
        <f t="shared" si="223"/>
        <v>135.87254207867505</v>
      </c>
      <c r="W217" s="11">
        <f t="shared" si="224"/>
        <v>-1.0734613539272964E-2</v>
      </c>
      <c r="X217" s="11">
        <f t="shared" si="225"/>
        <v>-1.217998157191269E-2</v>
      </c>
      <c r="Y217" s="11">
        <f t="shared" si="226"/>
        <v>-9.7425357312937999E-3</v>
      </c>
      <c r="Z217" s="4">
        <f t="shared" si="239"/>
        <v>4157.4390523178754</v>
      </c>
      <c r="AA217" s="4">
        <f t="shared" si="240"/>
        <v>17323.540061428739</v>
      </c>
      <c r="AB217" s="4">
        <f t="shared" si="241"/>
        <v>42378.305850851058</v>
      </c>
      <c r="AC217" s="12">
        <f t="shared" si="227"/>
        <v>1.2043096331754313</v>
      </c>
      <c r="AD217" s="12">
        <f t="shared" si="228"/>
        <v>3.0161284511172526</v>
      </c>
      <c r="AE217" s="12">
        <f t="shared" si="229"/>
        <v>11.274136460190983</v>
      </c>
      <c r="AF217" s="11">
        <f t="shared" si="230"/>
        <v>-4.0504037456468023E-3</v>
      </c>
      <c r="AG217" s="11">
        <f t="shared" si="231"/>
        <v>2.9673830763510267E-4</v>
      </c>
      <c r="AH217" s="11">
        <f t="shared" si="232"/>
        <v>9.7937136394747881E-3</v>
      </c>
      <c r="AI217" s="1">
        <f t="shared" si="196"/>
        <v>289143.99754337553</v>
      </c>
      <c r="AJ217" s="1">
        <f t="shared" si="197"/>
        <v>136422.26602896111</v>
      </c>
      <c r="AK217" s="1">
        <f t="shared" si="198"/>
        <v>54188.382849753943</v>
      </c>
      <c r="AL217" s="10">
        <f t="shared" si="233"/>
        <v>77.6207079212232</v>
      </c>
      <c r="AM217" s="10">
        <f t="shared" si="234"/>
        <v>18.196312639477355</v>
      </c>
      <c r="AN217" s="10">
        <f t="shared" si="235"/>
        <v>5.8117232644876253</v>
      </c>
      <c r="AO217" s="7">
        <f t="shared" si="236"/>
        <v>4.0886374272399795E-3</v>
      </c>
      <c r="AP217" s="7">
        <f t="shared" si="237"/>
        <v>5.1506047943755198E-3</v>
      </c>
      <c r="AQ217" s="7">
        <f t="shared" si="238"/>
        <v>4.6722484223808069E-3</v>
      </c>
      <c r="AR217" s="1">
        <f t="shared" si="244"/>
        <v>137147.1555262373</v>
      </c>
      <c r="AS217" s="1">
        <f t="shared" si="242"/>
        <v>68018.673499128621</v>
      </c>
      <c r="AT217" s="1">
        <f t="shared" si="243"/>
        <v>27412.482734875604</v>
      </c>
      <c r="AU217" s="1">
        <f t="shared" si="199"/>
        <v>27429.431105247462</v>
      </c>
      <c r="AV217" s="1">
        <f t="shared" si="200"/>
        <v>13603.734699825725</v>
      </c>
      <c r="AW217" s="1">
        <f t="shared" si="201"/>
        <v>5482.4965469751214</v>
      </c>
      <c r="AX217">
        <v>0</v>
      </c>
      <c r="AY217">
        <v>0</v>
      </c>
      <c r="AZ217">
        <v>0</v>
      </c>
      <c r="BA217">
        <f t="shared" si="245"/>
        <v>0</v>
      </c>
      <c r="BB217">
        <f t="shared" si="251"/>
        <v>0</v>
      </c>
      <c r="BC217">
        <f t="shared" si="246"/>
        <v>0</v>
      </c>
      <c r="BD217">
        <f t="shared" si="247"/>
        <v>0</v>
      </c>
      <c r="BE217">
        <f t="shared" si="248"/>
        <v>0</v>
      </c>
      <c r="BF217">
        <f t="shared" si="249"/>
        <v>0</v>
      </c>
      <c r="BG217">
        <f t="shared" si="250"/>
        <v>0</v>
      </c>
      <c r="BH217">
        <f t="shared" si="252"/>
        <v>0</v>
      </c>
      <c r="BI217">
        <f t="shared" si="253"/>
        <v>0</v>
      </c>
      <c r="BJ217">
        <f t="shared" si="254"/>
        <v>0</v>
      </c>
      <c r="BK217" s="7">
        <f t="shared" si="255"/>
        <v>2.6169379338045834E-2</v>
      </c>
      <c r="BL217" s="13"/>
      <c r="BM217" s="13"/>
      <c r="BN217" s="8">
        <f>BN$3*temperature!$I327+BN$4*temperature!$I327^2+BN$5*temperature!$I327^6</f>
        <v>-50.133714667689873</v>
      </c>
      <c r="BO217" s="8">
        <f>BO$3*temperature!$I327+BO$4*temperature!$I327^2+BO$5*temperature!$I327^6</f>
        <v>-41.721903887324103</v>
      </c>
      <c r="BP217" s="8">
        <f>BP$3*temperature!$I327+BP$4*temperature!$I327^2+BP$5*temperature!$I327^6</f>
        <v>-35.039249330976723</v>
      </c>
      <c r="BQ217" s="8">
        <f>BQ$3*temperature!$M327+BQ$4*temperature!$M327^2+BQ$5*temperature!$M327^6</f>
        <v>0</v>
      </c>
      <c r="BR217" s="8">
        <f>BR$3*temperature!$M327+BR$4*temperature!$M327^2+BR$5*temperature!$M327^6</f>
        <v>0</v>
      </c>
      <c r="BS217" s="8">
        <f>BS$3*temperature!$M327+BS$4*temperature!$M327^2+BS$5*temperature!$M327^6</f>
        <v>0</v>
      </c>
      <c r="BT217" s="14"/>
      <c r="BU217" s="14"/>
      <c r="BV217" s="14"/>
      <c r="BW217" s="14"/>
      <c r="BX217" s="14"/>
      <c r="BY217" s="14"/>
    </row>
    <row r="218" spans="1:77" x14ac:dyDescent="0.3">
      <c r="A218">
        <f t="shared" si="202"/>
        <v>2172</v>
      </c>
      <c r="B218" s="4">
        <f t="shared" si="203"/>
        <v>1165.383408940269</v>
      </c>
      <c r="C218" s="4">
        <f t="shared" si="204"/>
        <v>2964.0583383791782</v>
      </c>
      <c r="D218" s="4">
        <f t="shared" si="205"/>
        <v>4369.6205657894798</v>
      </c>
      <c r="E218" s="11">
        <f t="shared" si="206"/>
        <v>1.0112348515428656E-6</v>
      </c>
      <c r="F218" s="11">
        <f t="shared" si="207"/>
        <v>1.9922004663784712E-6</v>
      </c>
      <c r="G218" s="11">
        <f t="shared" si="208"/>
        <v>4.0670063852810989E-6</v>
      </c>
      <c r="H218" s="4">
        <f t="shared" si="209"/>
        <v>136298.05282291118</v>
      </c>
      <c r="I218" s="4">
        <f t="shared" si="210"/>
        <v>67945.323004484759</v>
      </c>
      <c r="J218" s="4">
        <f t="shared" si="211"/>
        <v>27428.266963115897</v>
      </c>
      <c r="K218" s="4">
        <f t="shared" si="212"/>
        <v>116955.54594075833</v>
      </c>
      <c r="L218" s="4">
        <f t="shared" si="213"/>
        <v>22923.072101758626</v>
      </c>
      <c r="M218" s="4">
        <f t="shared" si="214"/>
        <v>6277.0363124561836</v>
      </c>
      <c r="N218" s="11">
        <f t="shared" si="215"/>
        <v>-6.1921848052144401E-3</v>
      </c>
      <c r="O218" s="11">
        <f t="shared" si="216"/>
        <v>-1.0803776565754264E-3</v>
      </c>
      <c r="P218" s="11">
        <f t="shared" si="217"/>
        <v>5.7173507079522068E-4</v>
      </c>
      <c r="Q218" s="4">
        <f t="shared" si="218"/>
        <v>3337.0168079822442</v>
      </c>
      <c r="R218" s="4">
        <f t="shared" si="219"/>
        <v>5592.8648417027962</v>
      </c>
      <c r="S218" s="4">
        <f t="shared" si="220"/>
        <v>3690.4403780605971</v>
      </c>
      <c r="T218" s="4">
        <f t="shared" si="221"/>
        <v>24.483231703375473</v>
      </c>
      <c r="U218" s="4">
        <f t="shared" si="222"/>
        <v>82.314199041097169</v>
      </c>
      <c r="V218" s="4">
        <f t="shared" si="223"/>
        <v>134.54879898257184</v>
      </c>
      <c r="W218" s="11">
        <f t="shared" si="224"/>
        <v>-1.0734613539272964E-2</v>
      </c>
      <c r="X218" s="11">
        <f t="shared" si="225"/>
        <v>-1.217998157191269E-2</v>
      </c>
      <c r="Y218" s="11">
        <f t="shared" si="226"/>
        <v>-9.7425357312937999E-3</v>
      </c>
      <c r="Z218" s="4">
        <f t="shared" si="239"/>
        <v>4071.1607763731449</v>
      </c>
      <c r="AA218" s="4">
        <f t="shared" si="240"/>
        <v>17100.301898741851</v>
      </c>
      <c r="AB218" s="4">
        <f t="shared" si="241"/>
        <v>42402.945122656536</v>
      </c>
      <c r="AC218" s="12">
        <f t="shared" si="227"/>
        <v>1.1994316929262989</v>
      </c>
      <c r="AD218" s="12">
        <f t="shared" si="228"/>
        <v>3.0170234519694472</v>
      </c>
      <c r="AE218" s="12">
        <f t="shared" si="229"/>
        <v>11.384552124214455</v>
      </c>
      <c r="AF218" s="11">
        <f t="shared" si="230"/>
        <v>-4.0504037456468023E-3</v>
      </c>
      <c r="AG218" s="11">
        <f t="shared" si="231"/>
        <v>2.9673830763510267E-4</v>
      </c>
      <c r="AH218" s="11">
        <f t="shared" si="232"/>
        <v>9.7937136394747881E-3</v>
      </c>
      <c r="AI218" s="1">
        <f t="shared" si="196"/>
        <v>287659.02889428544</v>
      </c>
      <c r="AJ218" s="1">
        <f t="shared" si="197"/>
        <v>136383.77412589072</v>
      </c>
      <c r="AK218" s="1">
        <f t="shared" si="198"/>
        <v>54252.041111753671</v>
      </c>
      <c r="AL218" s="10">
        <f t="shared" si="233"/>
        <v>77.934897223443414</v>
      </c>
      <c r="AM218" s="10">
        <f t="shared" si="234"/>
        <v>18.289097434446994</v>
      </c>
      <c r="AN218" s="10">
        <f t="shared" si="235"/>
        <v>5.8386055411929032</v>
      </c>
      <c r="AO218" s="7">
        <f t="shared" si="236"/>
        <v>4.0477510529675796E-3</v>
      </c>
      <c r="AP218" s="7">
        <f t="shared" si="237"/>
        <v>5.0990987464317643E-3</v>
      </c>
      <c r="AQ218" s="7">
        <f t="shared" si="238"/>
        <v>4.6255259381569984E-3</v>
      </c>
      <c r="AR218" s="1">
        <f t="shared" si="244"/>
        <v>136298.05282291118</v>
      </c>
      <c r="AS218" s="1">
        <f t="shared" si="242"/>
        <v>67945.323004484759</v>
      </c>
      <c r="AT218" s="1">
        <f t="shared" si="243"/>
        <v>27428.266963115897</v>
      </c>
      <c r="AU218" s="1">
        <f t="shared" si="199"/>
        <v>27259.610564582239</v>
      </c>
      <c r="AV218" s="1">
        <f t="shared" si="200"/>
        <v>13589.064600896952</v>
      </c>
      <c r="AW218" s="1">
        <f t="shared" si="201"/>
        <v>5485.6533926231796</v>
      </c>
      <c r="AX218">
        <v>0</v>
      </c>
      <c r="AY218">
        <v>0</v>
      </c>
      <c r="AZ218">
        <v>0</v>
      </c>
      <c r="BA218">
        <f t="shared" si="245"/>
        <v>0</v>
      </c>
      <c r="BB218">
        <f t="shared" si="251"/>
        <v>0</v>
      </c>
      <c r="BC218">
        <f t="shared" si="246"/>
        <v>0</v>
      </c>
      <c r="BD218">
        <f t="shared" si="247"/>
        <v>0</v>
      </c>
      <c r="BE218">
        <f t="shared" si="248"/>
        <v>0</v>
      </c>
      <c r="BF218">
        <f t="shared" si="249"/>
        <v>0</v>
      </c>
      <c r="BG218">
        <f t="shared" si="250"/>
        <v>0</v>
      </c>
      <c r="BH218">
        <f t="shared" si="252"/>
        <v>0</v>
      </c>
      <c r="BI218">
        <f t="shared" si="253"/>
        <v>0</v>
      </c>
      <c r="BJ218">
        <f t="shared" si="254"/>
        <v>0</v>
      </c>
      <c r="BK218" s="7">
        <f t="shared" si="255"/>
        <v>2.609874857380598E-2</v>
      </c>
      <c r="BL218" s="13"/>
      <c r="BM218" s="13"/>
      <c r="BN218" s="8">
        <f>BN$3*temperature!$I328+BN$4*temperature!$I328^2+BN$5*temperature!$I328^6</f>
        <v>-50.592850128292362</v>
      </c>
      <c r="BO218" s="8">
        <f>BO$3*temperature!$I328+BO$4*temperature!$I328^2+BO$5*temperature!$I328^6</f>
        <v>-42.076849176234511</v>
      </c>
      <c r="BP218" s="8">
        <f>BP$3*temperature!$I328+BP$4*temperature!$I328^2+BP$5*temperature!$I328^6</f>
        <v>-35.315897031240581</v>
      </c>
      <c r="BQ218" s="8">
        <f>BQ$3*temperature!$M328+BQ$4*temperature!$M328^2+BQ$5*temperature!$M328^6</f>
        <v>0</v>
      </c>
      <c r="BR218" s="8">
        <f>BR$3*temperature!$M328+BR$4*temperature!$M328^2+BR$5*temperature!$M328^6</f>
        <v>0</v>
      </c>
      <c r="BS218" s="8">
        <f>BS$3*temperature!$M328+BS$4*temperature!$M328^2+BS$5*temperature!$M328^6</f>
        <v>0</v>
      </c>
      <c r="BT218" s="14"/>
      <c r="BU218" s="14"/>
      <c r="BV218" s="14"/>
      <c r="BW218" s="14"/>
      <c r="BX218" s="14"/>
      <c r="BY218" s="14"/>
    </row>
    <row r="219" spans="1:77" x14ac:dyDescent="0.3">
      <c r="A219">
        <f t="shared" si="202"/>
        <v>2173</v>
      </c>
      <c r="B219" s="4">
        <f t="shared" si="203"/>
        <v>1165.3845284927718</v>
      </c>
      <c r="C219" s="4">
        <f t="shared" si="204"/>
        <v>2964.0639481276621</v>
      </c>
      <c r="D219" s="4">
        <f t="shared" si="205"/>
        <v>4369.6374485004844</v>
      </c>
      <c r="E219" s="11">
        <f t="shared" si="206"/>
        <v>9.6067310896572221E-7</v>
      </c>
      <c r="F219" s="11">
        <f t="shared" si="207"/>
        <v>1.8925904430595475E-6</v>
      </c>
      <c r="G219" s="11">
        <f t="shared" si="208"/>
        <v>3.8636560660170436E-6</v>
      </c>
      <c r="H219" s="4">
        <f t="shared" si="209"/>
        <v>135442.07760373381</v>
      </c>
      <c r="I219" s="4">
        <f t="shared" si="210"/>
        <v>67867.59920075936</v>
      </c>
      <c r="J219" s="4">
        <f t="shared" si="211"/>
        <v>27442.721260215643</v>
      </c>
      <c r="K219" s="4">
        <f t="shared" si="212"/>
        <v>116220.9333419805</v>
      </c>
      <c r="L219" s="4">
        <f t="shared" si="213"/>
        <v>22896.80667774726</v>
      </c>
      <c r="M219" s="4">
        <f t="shared" si="214"/>
        <v>6280.3199541493041</v>
      </c>
      <c r="N219" s="11">
        <f t="shared" si="215"/>
        <v>-6.2811266697000434E-3</v>
      </c>
      <c r="O219" s="11">
        <f t="shared" si="216"/>
        <v>-1.1458073287371473E-3</v>
      </c>
      <c r="P219" s="11">
        <f t="shared" si="217"/>
        <v>5.2311975423879886E-4</v>
      </c>
      <c r="Q219" s="4">
        <f t="shared" si="218"/>
        <v>3280.4631482723139</v>
      </c>
      <c r="R219" s="4">
        <f t="shared" si="219"/>
        <v>5518.4240030995534</v>
      </c>
      <c r="S219" s="4">
        <f t="shared" si="220"/>
        <v>3656.4119917635421</v>
      </c>
      <c r="T219" s="4">
        <f t="shared" si="221"/>
        <v>24.220413672847261</v>
      </c>
      <c r="U219" s="4">
        <f t="shared" si="222"/>
        <v>81.311613613669849</v>
      </c>
      <c r="V219" s="4">
        <f t="shared" si="223"/>
        <v>133.23795250088148</v>
      </c>
      <c r="W219" s="11">
        <f t="shared" si="224"/>
        <v>-1.0734613539272964E-2</v>
      </c>
      <c r="X219" s="11">
        <f t="shared" si="225"/>
        <v>-1.217998157191269E-2</v>
      </c>
      <c r="Y219" s="11">
        <f t="shared" si="226"/>
        <v>-9.7425357312937999E-3</v>
      </c>
      <c r="Z219" s="4">
        <f t="shared" si="239"/>
        <v>3986.3118822568763</v>
      </c>
      <c r="AA219" s="4">
        <f t="shared" si="240"/>
        <v>16878.811495271111</v>
      </c>
      <c r="AB219" s="4">
        <f t="shared" si="241"/>
        <v>42425.484036401584</v>
      </c>
      <c r="AC219" s="12">
        <f t="shared" si="227"/>
        <v>1.1945735103046227</v>
      </c>
      <c r="AD219" s="12">
        <f t="shared" si="228"/>
        <v>3.0179187184026799</v>
      </c>
      <c r="AE219" s="12">
        <f t="shared" si="229"/>
        <v>11.496049167632686</v>
      </c>
      <c r="AF219" s="11">
        <f t="shared" si="230"/>
        <v>-4.0504037456468023E-3</v>
      </c>
      <c r="AG219" s="11">
        <f t="shared" si="231"/>
        <v>2.9673830763510267E-4</v>
      </c>
      <c r="AH219" s="11">
        <f t="shared" si="232"/>
        <v>9.7937136394747881E-3</v>
      </c>
      <c r="AI219" s="1">
        <f t="shared" si="196"/>
        <v>286152.73656943912</v>
      </c>
      <c r="AJ219" s="1">
        <f t="shared" si="197"/>
        <v>136334.46131419862</v>
      </c>
      <c r="AK219" s="1">
        <f t="shared" si="198"/>
        <v>54312.490393201486</v>
      </c>
      <c r="AL219" s="10">
        <f t="shared" si="233"/>
        <v>78.247203675119536</v>
      </c>
      <c r="AM219" s="10">
        <f t="shared" si="234"/>
        <v>18.381422769110337</v>
      </c>
      <c r="AN219" s="10">
        <f t="shared" si="235"/>
        <v>5.8653420963526237</v>
      </c>
      <c r="AO219" s="7">
        <f t="shared" si="236"/>
        <v>4.0072735424379041E-3</v>
      </c>
      <c r="AP219" s="7">
        <f t="shared" si="237"/>
        <v>5.0481077589674466E-3</v>
      </c>
      <c r="AQ219" s="7">
        <f t="shared" si="238"/>
        <v>4.5792706787754281E-3</v>
      </c>
      <c r="AR219" s="1">
        <f t="shared" si="244"/>
        <v>135442.07760373381</v>
      </c>
      <c r="AS219" s="1">
        <f t="shared" si="242"/>
        <v>67867.59920075936</v>
      </c>
      <c r="AT219" s="1">
        <f t="shared" si="243"/>
        <v>27442.721260215643</v>
      </c>
      <c r="AU219" s="1">
        <f t="shared" si="199"/>
        <v>27088.415520746763</v>
      </c>
      <c r="AV219" s="1">
        <f t="shared" si="200"/>
        <v>13573.519840151872</v>
      </c>
      <c r="AW219" s="1">
        <f t="shared" si="201"/>
        <v>5488.5442520431288</v>
      </c>
      <c r="AX219">
        <v>0</v>
      </c>
      <c r="AY219">
        <v>0</v>
      </c>
      <c r="AZ219">
        <v>0</v>
      </c>
      <c r="BA219">
        <f t="shared" si="245"/>
        <v>0</v>
      </c>
      <c r="BB219">
        <f t="shared" si="251"/>
        <v>0</v>
      </c>
      <c r="BC219">
        <f t="shared" si="246"/>
        <v>0</v>
      </c>
      <c r="BD219">
        <f t="shared" si="247"/>
        <v>0</v>
      </c>
      <c r="BE219">
        <f t="shared" si="248"/>
        <v>0</v>
      </c>
      <c r="BF219">
        <f t="shared" si="249"/>
        <v>0</v>
      </c>
      <c r="BG219">
        <f t="shared" si="250"/>
        <v>0</v>
      </c>
      <c r="BH219">
        <f t="shared" si="252"/>
        <v>0</v>
      </c>
      <c r="BI219">
        <f t="shared" si="253"/>
        <v>0</v>
      </c>
      <c r="BJ219">
        <f t="shared" si="254"/>
        <v>0</v>
      </c>
      <c r="BK219" s="7">
        <f t="shared" si="255"/>
        <v>2.6029355224477774E-2</v>
      </c>
      <c r="BL219" s="13"/>
      <c r="BM219" s="13"/>
      <c r="BN219" s="8">
        <f>BN$3*temperature!$I329+BN$4*temperature!$I329^2+BN$5*temperature!$I329^6</f>
        <v>-51.049157834919882</v>
      </c>
      <c r="BO219" s="8">
        <f>BO$3*temperature!$I329+BO$4*temperature!$I329^2+BO$5*temperature!$I329^6</f>
        <v>-42.42954252258609</v>
      </c>
      <c r="BP219" s="8">
        <f>BP$3*temperature!$I329+BP$4*temperature!$I329^2+BP$5*temperature!$I329^6</f>
        <v>-35.590733531960765</v>
      </c>
      <c r="BQ219" s="8">
        <f>BQ$3*temperature!$M329+BQ$4*temperature!$M329^2+BQ$5*temperature!$M329^6</f>
        <v>0</v>
      </c>
      <c r="BR219" s="8">
        <f>BR$3*temperature!$M329+BR$4*temperature!$M329^2+BR$5*temperature!$M329^6</f>
        <v>0</v>
      </c>
      <c r="BS219" s="8">
        <f>BS$3*temperature!$M329+BS$4*temperature!$M329^2+BS$5*temperature!$M329^6</f>
        <v>0</v>
      </c>
      <c r="BT219" s="14"/>
      <c r="BU219" s="14"/>
      <c r="BV219" s="14"/>
      <c r="BW219" s="14"/>
      <c r="BX219" s="14"/>
      <c r="BY219" s="14"/>
    </row>
    <row r="220" spans="1:77" x14ac:dyDescent="0.3">
      <c r="A220">
        <f t="shared" si="202"/>
        <v>2174</v>
      </c>
      <c r="B220" s="4">
        <f t="shared" si="203"/>
        <v>1165.385592068671</v>
      </c>
      <c r="C220" s="4">
        <f t="shared" si="204"/>
        <v>2964.0692773988076</v>
      </c>
      <c r="D220" s="4">
        <f t="shared" si="205"/>
        <v>4369.6534871379063</v>
      </c>
      <c r="E220" s="11">
        <f t="shared" si="206"/>
        <v>9.1263945351743604E-7</v>
      </c>
      <c r="F220" s="11">
        <f t="shared" si="207"/>
        <v>1.7979609209065701E-6</v>
      </c>
      <c r="G220" s="11">
        <f t="shared" si="208"/>
        <v>3.6704732627161914E-6</v>
      </c>
      <c r="H220" s="4">
        <f t="shared" si="209"/>
        <v>134579.56222355779</v>
      </c>
      <c r="I220" s="4">
        <f t="shared" si="210"/>
        <v>67785.602769215591</v>
      </c>
      <c r="J220" s="4">
        <f t="shared" si="211"/>
        <v>27455.871829958211</v>
      </c>
      <c r="K220" s="4">
        <f t="shared" si="212"/>
        <v>115480.71568712822</v>
      </c>
      <c r="L220" s="4">
        <f t="shared" si="213"/>
        <v>22869.102043627849</v>
      </c>
      <c r="M220" s="4">
        <f t="shared" si="214"/>
        <v>6283.3064248171368</v>
      </c>
      <c r="N220" s="11">
        <f t="shared" si="215"/>
        <v>-6.3690561895092257E-3</v>
      </c>
      <c r="O220" s="11">
        <f t="shared" si="216"/>
        <v>-1.2099780772633073E-3</v>
      </c>
      <c r="P220" s="11">
        <f t="shared" si="217"/>
        <v>4.755284268374016E-4</v>
      </c>
      <c r="Q220" s="4">
        <f t="shared" si="218"/>
        <v>3224.582416060739</v>
      </c>
      <c r="R220" s="4">
        <f t="shared" si="219"/>
        <v>5444.6236454066493</v>
      </c>
      <c r="S220" s="4">
        <f t="shared" si="220"/>
        <v>3622.5243518396092</v>
      </c>
      <c r="T220" s="4">
        <f t="shared" si="221"/>
        <v>23.960416892307922</v>
      </c>
      <c r="U220" s="4">
        <f t="shared" si="222"/>
        <v>80.321239658272859</v>
      </c>
      <c r="V220" s="4">
        <f t="shared" si="223"/>
        <v>131.9398769878772</v>
      </c>
      <c r="W220" s="11">
        <f t="shared" si="224"/>
        <v>-1.0734613539272964E-2</v>
      </c>
      <c r="X220" s="11">
        <f t="shared" si="225"/>
        <v>-1.217998157191269E-2</v>
      </c>
      <c r="Y220" s="11">
        <f t="shared" si="226"/>
        <v>-9.7425357312937999E-3</v>
      </c>
      <c r="Z220" s="4">
        <f t="shared" si="239"/>
        <v>3902.8818410438412</v>
      </c>
      <c r="AA220" s="4">
        <f t="shared" si="240"/>
        <v>16659.097020834786</v>
      </c>
      <c r="AB220" s="4">
        <f t="shared" si="241"/>
        <v>42445.963853658759</v>
      </c>
      <c r="AC220" s="12">
        <f t="shared" si="227"/>
        <v>1.1897350052840343</v>
      </c>
      <c r="AD220" s="12">
        <f t="shared" si="228"/>
        <v>3.0188142504957591</v>
      </c>
      <c r="AE220" s="12">
        <f t="shared" si="229"/>
        <v>11.608638181165803</v>
      </c>
      <c r="AF220" s="11">
        <f t="shared" si="230"/>
        <v>-4.0504037456468023E-3</v>
      </c>
      <c r="AG220" s="11">
        <f t="shared" si="231"/>
        <v>2.9673830763510267E-4</v>
      </c>
      <c r="AH220" s="11">
        <f t="shared" si="232"/>
        <v>9.7937136394747881E-3</v>
      </c>
      <c r="AI220" s="1">
        <f t="shared" si="196"/>
        <v>284625.87843324197</v>
      </c>
      <c r="AJ220" s="1">
        <f t="shared" si="197"/>
        <v>136274.53502293065</v>
      </c>
      <c r="AK220" s="1">
        <f t="shared" si="198"/>
        <v>54369.785605924473</v>
      </c>
      <c r="AL220" s="10">
        <f t="shared" si="233"/>
        <v>78.557626044686018</v>
      </c>
      <c r="AM220" s="10">
        <f t="shared" si="234"/>
        <v>18.473286257982927</v>
      </c>
      <c r="AN220" s="10">
        <f t="shared" si="235"/>
        <v>5.8919324955446104</v>
      </c>
      <c r="AO220" s="7">
        <f t="shared" si="236"/>
        <v>3.9672008070135252E-3</v>
      </c>
      <c r="AP220" s="7">
        <f t="shared" si="237"/>
        <v>4.9976266813777717E-3</v>
      </c>
      <c r="AQ220" s="7">
        <f t="shared" si="238"/>
        <v>4.5334779719876737E-3</v>
      </c>
      <c r="AR220" s="1">
        <f t="shared" si="244"/>
        <v>134579.56222355779</v>
      </c>
      <c r="AS220" s="1">
        <f t="shared" si="242"/>
        <v>67785.602769215591</v>
      </c>
      <c r="AT220" s="1">
        <f t="shared" si="243"/>
        <v>27455.871829958211</v>
      </c>
      <c r="AU220" s="1">
        <f t="shared" si="199"/>
        <v>26915.912444711561</v>
      </c>
      <c r="AV220" s="1">
        <f t="shared" si="200"/>
        <v>13557.120553843119</v>
      </c>
      <c r="AW220" s="1">
        <f t="shared" si="201"/>
        <v>5491.1743659916428</v>
      </c>
      <c r="AX220">
        <v>0</v>
      </c>
      <c r="AY220">
        <v>0</v>
      </c>
      <c r="AZ220">
        <v>0</v>
      </c>
      <c r="BA220">
        <f t="shared" si="245"/>
        <v>0</v>
      </c>
      <c r="BB220">
        <f t="shared" si="251"/>
        <v>0</v>
      </c>
      <c r="BC220">
        <f t="shared" si="246"/>
        <v>0</v>
      </c>
      <c r="BD220">
        <f t="shared" si="247"/>
        <v>0</v>
      </c>
      <c r="BE220">
        <f t="shared" si="248"/>
        <v>0</v>
      </c>
      <c r="BF220">
        <f t="shared" si="249"/>
        <v>0</v>
      </c>
      <c r="BG220">
        <f t="shared" si="250"/>
        <v>0</v>
      </c>
      <c r="BH220">
        <f t="shared" si="252"/>
        <v>0</v>
      </c>
      <c r="BI220">
        <f t="shared" si="253"/>
        <v>0</v>
      </c>
      <c r="BJ220">
        <f t="shared" si="254"/>
        <v>0</v>
      </c>
      <c r="BK220" s="7">
        <f t="shared" si="255"/>
        <v>2.5961178255491574E-2</v>
      </c>
      <c r="BL220" s="13"/>
      <c r="BM220" s="13"/>
      <c r="BN220" s="8">
        <f>BN$3*temperature!$I330+BN$4*temperature!$I330^2+BN$5*temperature!$I330^6</f>
        <v>-51.502620799849389</v>
      </c>
      <c r="BO220" s="8">
        <f>BO$3*temperature!$I330+BO$4*temperature!$I330^2+BO$5*temperature!$I330^6</f>
        <v>-42.779972831904885</v>
      </c>
      <c r="BP220" s="8">
        <f>BP$3*temperature!$I330+BP$4*temperature!$I330^2+BP$5*temperature!$I330^6</f>
        <v>-35.863751918990154</v>
      </c>
      <c r="BQ220" s="8">
        <f>BQ$3*temperature!$M330+BQ$4*temperature!$M330^2+BQ$5*temperature!$M330^6</f>
        <v>0</v>
      </c>
      <c r="BR220" s="8">
        <f>BR$3*temperature!$M330+BR$4*temperature!$M330^2+BR$5*temperature!$M330^6</f>
        <v>0</v>
      </c>
      <c r="BS220" s="8">
        <f>BS$3*temperature!$M330+BS$4*temperature!$M330^2+BS$5*temperature!$M330^6</f>
        <v>0</v>
      </c>
      <c r="BT220" s="14"/>
      <c r="BU220" s="14"/>
      <c r="BV220" s="14"/>
      <c r="BW220" s="14"/>
      <c r="BX220" s="14"/>
      <c r="BY220" s="14"/>
    </row>
    <row r="221" spans="1:77" x14ac:dyDescent="0.3">
      <c r="A221">
        <f t="shared" si="202"/>
        <v>2175</v>
      </c>
      <c r="B221" s="4">
        <f t="shared" si="203"/>
        <v>1165.3866024666975</v>
      </c>
      <c r="C221" s="4">
        <f t="shared" si="204"/>
        <v>2964.074340215499</v>
      </c>
      <c r="D221" s="4">
        <f t="shared" si="205"/>
        <v>4369.6687238993836</v>
      </c>
      <c r="E221" s="11">
        <f t="shared" si="206"/>
        <v>8.6700748084156423E-7</v>
      </c>
      <c r="F221" s="11">
        <f t="shared" si="207"/>
        <v>1.7080628748612415E-6</v>
      </c>
      <c r="G221" s="11">
        <f t="shared" si="208"/>
        <v>3.4869495995803815E-6</v>
      </c>
      <c r="H221" s="4">
        <f t="shared" si="209"/>
        <v>133710.83280275317</v>
      </c>
      <c r="I221" s="4">
        <f t="shared" si="210"/>
        <v>67699.433328560699</v>
      </c>
      <c r="J221" s="4">
        <f t="shared" si="211"/>
        <v>27467.744573135617</v>
      </c>
      <c r="K221" s="4">
        <f t="shared" si="212"/>
        <v>114735.17244812683</v>
      </c>
      <c r="L221" s="4">
        <f t="shared" si="213"/>
        <v>22839.991699951326</v>
      </c>
      <c r="M221" s="4">
        <f t="shared" si="214"/>
        <v>6286.001596163127</v>
      </c>
      <c r="N221" s="11">
        <f t="shared" si="215"/>
        <v>-6.4559977357716569E-3</v>
      </c>
      <c r="O221" s="11">
        <f t="shared" si="216"/>
        <v>-1.2729115301942651E-3</v>
      </c>
      <c r="P221" s="11">
        <f t="shared" si="217"/>
        <v>4.2894157371420327E-4</v>
      </c>
      <c r="Q221" s="4">
        <f t="shared" si="218"/>
        <v>3169.3760931688957</v>
      </c>
      <c r="R221" s="4">
        <f t="shared" si="219"/>
        <v>5371.4712939760529</v>
      </c>
      <c r="S221" s="4">
        <f t="shared" si="220"/>
        <v>3588.7830056106795</v>
      </c>
      <c r="T221" s="4">
        <f t="shared" si="221"/>
        <v>23.703211076729129</v>
      </c>
      <c r="U221" s="4">
        <f t="shared" si="222"/>
        <v>79.342928439401916</v>
      </c>
      <c r="V221" s="4">
        <f t="shared" si="223"/>
        <v>130.65444802194028</v>
      </c>
      <c r="W221" s="11">
        <f t="shared" si="224"/>
        <v>-1.0734613539272964E-2</v>
      </c>
      <c r="X221" s="11">
        <f t="shared" si="225"/>
        <v>-1.217998157191269E-2</v>
      </c>
      <c r="Y221" s="11">
        <f t="shared" si="226"/>
        <v>-9.7425357312937999E-3</v>
      </c>
      <c r="Z221" s="4">
        <f t="shared" si="239"/>
        <v>3820.8596146414684</v>
      </c>
      <c r="AA221" s="4">
        <f t="shared" si="240"/>
        <v>16441.18473139605</v>
      </c>
      <c r="AB221" s="4">
        <f t="shared" si="241"/>
        <v>42464.425375452935</v>
      </c>
      <c r="AC221" s="12">
        <f t="shared" si="227"/>
        <v>1.1849160981623048</v>
      </c>
      <c r="AD221" s="12">
        <f t="shared" si="228"/>
        <v>3.0197100483275161</v>
      </c>
      <c r="AE221" s="12">
        <f t="shared" si="229"/>
        <v>11.722329859256414</v>
      </c>
      <c r="AF221" s="11">
        <f t="shared" si="230"/>
        <v>-4.0504037456468023E-3</v>
      </c>
      <c r="AG221" s="11">
        <f t="shared" si="231"/>
        <v>2.9673830763510267E-4</v>
      </c>
      <c r="AH221" s="11">
        <f t="shared" si="232"/>
        <v>9.7937136394747881E-3</v>
      </c>
      <c r="AI221" s="1">
        <f t="shared" si="196"/>
        <v>283079.20303462935</v>
      </c>
      <c r="AJ221" s="1">
        <f t="shared" si="197"/>
        <v>136204.20207448071</v>
      </c>
      <c r="AK221" s="1">
        <f t="shared" si="198"/>
        <v>54423.981411323664</v>
      </c>
      <c r="AL221" s="10">
        <f t="shared" si="233"/>
        <v>78.86616338335314</v>
      </c>
      <c r="AM221" s="10">
        <f t="shared" si="234"/>
        <v>18.564685620395597</v>
      </c>
      <c r="AN221" s="10">
        <f t="shared" si="235"/>
        <v>5.918376332263791</v>
      </c>
      <c r="AO221" s="7">
        <f t="shared" si="236"/>
        <v>3.9275287989433902E-3</v>
      </c>
      <c r="AP221" s="7">
        <f t="shared" si="237"/>
        <v>4.9476504145639939E-3</v>
      </c>
      <c r="AQ221" s="7">
        <f t="shared" si="238"/>
        <v>4.4881431922677972E-3</v>
      </c>
      <c r="AR221" s="1">
        <f t="shared" si="244"/>
        <v>133710.83280275317</v>
      </c>
      <c r="AS221" s="1">
        <f t="shared" si="242"/>
        <v>67699.433328560699</v>
      </c>
      <c r="AT221" s="1">
        <f t="shared" si="243"/>
        <v>27467.744573135617</v>
      </c>
      <c r="AU221" s="1">
        <f t="shared" si="199"/>
        <v>26742.166560550635</v>
      </c>
      <c r="AV221" s="1">
        <f t="shared" si="200"/>
        <v>13539.88666571214</v>
      </c>
      <c r="AW221" s="1">
        <f t="shared" si="201"/>
        <v>5493.5489146271238</v>
      </c>
      <c r="AX221">
        <v>0</v>
      </c>
      <c r="AY221">
        <v>0</v>
      </c>
      <c r="AZ221">
        <v>0</v>
      </c>
      <c r="BA221">
        <f t="shared" si="245"/>
        <v>0</v>
      </c>
      <c r="BB221">
        <f t="shared" si="251"/>
        <v>0</v>
      </c>
      <c r="BC221">
        <f t="shared" si="246"/>
        <v>0</v>
      </c>
      <c r="BD221">
        <f t="shared" si="247"/>
        <v>0</v>
      </c>
      <c r="BE221">
        <f t="shared" si="248"/>
        <v>0</v>
      </c>
      <c r="BF221">
        <f t="shared" si="249"/>
        <v>0</v>
      </c>
      <c r="BG221">
        <f t="shared" si="250"/>
        <v>0</v>
      </c>
      <c r="BH221">
        <f t="shared" si="252"/>
        <v>0</v>
      </c>
      <c r="BI221">
        <f t="shared" si="253"/>
        <v>0</v>
      </c>
      <c r="BJ221">
        <f t="shared" si="254"/>
        <v>0</v>
      </c>
      <c r="BK221" s="7">
        <f t="shared" si="255"/>
        <v>2.5894196631943672E-2</v>
      </c>
      <c r="BL221" s="13"/>
      <c r="BM221" s="13"/>
      <c r="BN221" s="8">
        <f>BN$3*temperature!$I331+BN$4*temperature!$I331^2+BN$5*temperature!$I331^6</f>
        <v>-51.953223689115717</v>
      </c>
      <c r="BO221" s="8">
        <f>BO$3*temperature!$I331+BO$4*temperature!$I331^2+BO$5*temperature!$I331^6</f>
        <v>-43.128130242653953</v>
      </c>
      <c r="BP221" s="8">
        <f>BP$3*temperature!$I331+BP$4*temperature!$I331^2+BP$5*temperature!$I331^6</f>
        <v>-36.134946200426128</v>
      </c>
      <c r="BQ221" s="8">
        <f>BQ$3*temperature!$M331+BQ$4*temperature!$M331^2+BQ$5*temperature!$M331^6</f>
        <v>0</v>
      </c>
      <c r="BR221" s="8">
        <f>BR$3*temperature!$M331+BR$4*temperature!$M331^2+BR$5*temperature!$M331^6</f>
        <v>0</v>
      </c>
      <c r="BS221" s="8">
        <f>BS$3*temperature!$M331+BS$4*temperature!$M331^2+BS$5*temperature!$M331^6</f>
        <v>0</v>
      </c>
      <c r="BT221" s="14"/>
      <c r="BU221" s="14"/>
      <c r="BV221" s="14"/>
      <c r="BW221" s="14"/>
      <c r="BX221" s="14"/>
      <c r="BY221" s="14"/>
    </row>
    <row r="222" spans="1:77" x14ac:dyDescent="0.3">
      <c r="A222">
        <f t="shared" si="202"/>
        <v>2176</v>
      </c>
      <c r="B222" s="4">
        <f t="shared" si="203"/>
        <v>1165.3875623456547</v>
      </c>
      <c r="C222" s="4">
        <f t="shared" si="204"/>
        <v>2964.0791498995704</v>
      </c>
      <c r="D222" s="4">
        <f t="shared" si="205"/>
        <v>4369.6831988732602</v>
      </c>
      <c r="E222" s="11">
        <f t="shared" si="206"/>
        <v>8.2365710679948601E-7</v>
      </c>
      <c r="F222" s="11">
        <f t="shared" si="207"/>
        <v>1.6226597311181794E-6</v>
      </c>
      <c r="G222" s="11">
        <f t="shared" si="208"/>
        <v>3.3126021196013625E-6</v>
      </c>
      <c r="H222" s="4">
        <f t="shared" si="209"/>
        <v>132836.20918442504</v>
      </c>
      <c r="I222" s="4">
        <f t="shared" si="210"/>
        <v>67609.189392474334</v>
      </c>
      <c r="J222" s="4">
        <f t="shared" si="211"/>
        <v>27478.365078403054</v>
      </c>
      <c r="K222" s="4">
        <f t="shared" si="212"/>
        <v>113984.57772885149</v>
      </c>
      <c r="L222" s="4">
        <f t="shared" si="213"/>
        <v>22809.508779401214</v>
      </c>
      <c r="M222" s="4">
        <f t="shared" si="214"/>
        <v>6288.4112709791998</v>
      </c>
      <c r="N222" s="11">
        <f t="shared" si="215"/>
        <v>-6.541975780048559E-3</v>
      </c>
      <c r="O222" s="11">
        <f t="shared" si="216"/>
        <v>-1.3346292306304353E-3</v>
      </c>
      <c r="P222" s="11">
        <f t="shared" si="217"/>
        <v>3.8333983522109705E-4</v>
      </c>
      <c r="Q222" s="4">
        <f t="shared" si="218"/>
        <v>3114.8452208510589</v>
      </c>
      <c r="R222" s="4">
        <f t="shared" si="219"/>
        <v>5298.9738657636517</v>
      </c>
      <c r="S222" s="4">
        <f t="shared" si="220"/>
        <v>3555.1932562991583</v>
      </c>
      <c r="T222" s="4">
        <f t="shared" si="221"/>
        <v>23.448766266180627</v>
      </c>
      <c r="U222" s="4">
        <f t="shared" si="222"/>
        <v>78.376533033148419</v>
      </c>
      <c r="V222" s="4">
        <f t="shared" si="223"/>
        <v>129.38154239363405</v>
      </c>
      <c r="W222" s="11">
        <f t="shared" si="224"/>
        <v>-1.0734613539272964E-2</v>
      </c>
      <c r="X222" s="11">
        <f t="shared" si="225"/>
        <v>-1.217998157191269E-2</v>
      </c>
      <c r="Y222" s="11">
        <f t="shared" si="226"/>
        <v>-9.7425357312937999E-3</v>
      </c>
      <c r="Z222" s="4">
        <f t="shared" si="239"/>
        <v>3740.233686428704</v>
      </c>
      <c r="AA222" s="4">
        <f t="shared" si="240"/>
        <v>16225.099020892027</v>
      </c>
      <c r="AB222" s="4">
        <f t="shared" si="241"/>
        <v>42480.908927014767</v>
      </c>
      <c r="AC222" s="12">
        <f t="shared" si="227"/>
        <v>1.1801167095600311</v>
      </c>
      <c r="AD222" s="12">
        <f t="shared" si="228"/>
        <v>3.0206061119768055</v>
      </c>
      <c r="AE222" s="12">
        <f t="shared" si="229"/>
        <v>11.837135001085436</v>
      </c>
      <c r="AF222" s="11">
        <f t="shared" si="230"/>
        <v>-4.0504037456468023E-3</v>
      </c>
      <c r="AG222" s="11">
        <f t="shared" si="231"/>
        <v>2.9673830763510267E-4</v>
      </c>
      <c r="AH222" s="11">
        <f t="shared" si="232"/>
        <v>9.7937136394747881E-3</v>
      </c>
      <c r="AI222" s="1">
        <f t="shared" si="196"/>
        <v>281513.44929171709</v>
      </c>
      <c r="AJ222" s="1">
        <f t="shared" si="197"/>
        <v>136123.66853274478</v>
      </c>
      <c r="AK222" s="1">
        <f t="shared" si="198"/>
        <v>54475.132184818423</v>
      </c>
      <c r="AL222" s="10">
        <f t="shared" si="233"/>
        <v>79.172815020023933</v>
      </c>
      <c r="AM222" s="10">
        <f t="shared" si="234"/>
        <v>18.655618679156536</v>
      </c>
      <c r="AN222" s="10">
        <f t="shared" si="235"/>
        <v>5.9446732275042704</v>
      </c>
      <c r="AO222" s="7">
        <f t="shared" si="236"/>
        <v>3.8882535109539562E-3</v>
      </c>
      <c r="AP222" s="7">
        <f t="shared" si="237"/>
        <v>4.898173910418354E-3</v>
      </c>
      <c r="AQ222" s="7">
        <f t="shared" si="238"/>
        <v>4.4432617603451189E-3</v>
      </c>
      <c r="AR222" s="1">
        <f t="shared" si="244"/>
        <v>132836.20918442504</v>
      </c>
      <c r="AS222" s="1">
        <f t="shared" si="242"/>
        <v>67609.189392474334</v>
      </c>
      <c r="AT222" s="1">
        <f t="shared" si="243"/>
        <v>27478.365078403054</v>
      </c>
      <c r="AU222" s="1">
        <f t="shared" si="199"/>
        <v>26567.241836885009</v>
      </c>
      <c r="AV222" s="1">
        <f t="shared" si="200"/>
        <v>13521.837878494867</v>
      </c>
      <c r="AW222" s="1">
        <f t="shared" si="201"/>
        <v>5495.6730156806116</v>
      </c>
      <c r="AX222">
        <v>0</v>
      </c>
      <c r="AY222">
        <v>0</v>
      </c>
      <c r="AZ222">
        <v>0</v>
      </c>
      <c r="BA222">
        <f t="shared" si="245"/>
        <v>0</v>
      </c>
      <c r="BB222">
        <f t="shared" si="251"/>
        <v>0</v>
      </c>
      <c r="BC222">
        <f t="shared" si="246"/>
        <v>0</v>
      </c>
      <c r="BD222">
        <f t="shared" si="247"/>
        <v>0</v>
      </c>
      <c r="BE222">
        <f t="shared" si="248"/>
        <v>0</v>
      </c>
      <c r="BF222">
        <f t="shared" si="249"/>
        <v>0</v>
      </c>
      <c r="BG222">
        <f t="shared" si="250"/>
        <v>0</v>
      </c>
      <c r="BH222">
        <f t="shared" si="252"/>
        <v>0</v>
      </c>
      <c r="BI222">
        <f t="shared" si="253"/>
        <v>0</v>
      </c>
      <c r="BJ222">
        <f t="shared" si="254"/>
        <v>0</v>
      </c>
      <c r="BK222" s="7">
        <f t="shared" si="255"/>
        <v>2.5828389329046603E-2</v>
      </c>
      <c r="BL222" s="13"/>
      <c r="BM222" s="13"/>
      <c r="BN222" s="8">
        <f>BN$3*temperature!$I332+BN$4*temperature!$I332^2+BN$5*temperature!$I332^6</f>
        <v>-52.400952779004164</v>
      </c>
      <c r="BO222" s="8">
        <f>BO$3*temperature!$I332+BO$4*temperature!$I332^2+BO$5*temperature!$I332^6</f>
        <v>-43.474006093019121</v>
      </c>
      <c r="BP222" s="8">
        <f>BP$3*temperature!$I332+BP$4*temperature!$I332^2+BP$5*temperature!$I332^6</f>
        <v>-36.404311281080538</v>
      </c>
      <c r="BQ222" s="8">
        <f>BQ$3*temperature!$M332+BQ$4*temperature!$M332^2+BQ$5*temperature!$M332^6</f>
        <v>0</v>
      </c>
      <c r="BR222" s="8">
        <f>BR$3*temperature!$M332+BR$4*temperature!$M332^2+BR$5*temperature!$M332^6</f>
        <v>0</v>
      </c>
      <c r="BS222" s="8">
        <f>BS$3*temperature!$M332+BS$4*temperature!$M332^2+BS$5*temperature!$M332^6</f>
        <v>0</v>
      </c>
      <c r="BT222" s="14"/>
      <c r="BU222" s="14"/>
      <c r="BV222" s="14"/>
      <c r="BW222" s="14"/>
      <c r="BX222" s="14"/>
      <c r="BY222" s="14"/>
    </row>
    <row r="223" spans="1:77" x14ac:dyDescent="0.3">
      <c r="A223">
        <f t="shared" si="202"/>
        <v>2177</v>
      </c>
      <c r="B223" s="4">
        <f t="shared" si="203"/>
        <v>1165.3884742314151</v>
      </c>
      <c r="C223" s="4">
        <f t="shared" si="204"/>
        <v>2964.0837191068526</v>
      </c>
      <c r="D223" s="4">
        <f t="shared" si="205"/>
        <v>4369.6969501439953</v>
      </c>
      <c r="E223" s="11">
        <f t="shared" si="206"/>
        <v>7.8247425145951167E-7</v>
      </c>
      <c r="F223" s="11">
        <f t="shared" si="207"/>
        <v>1.5415267445622704E-6</v>
      </c>
      <c r="G223" s="11">
        <f t="shared" si="208"/>
        <v>3.1469720136212941E-6</v>
      </c>
      <c r="H223" s="4">
        <f t="shared" si="209"/>
        <v>131956.00490066296</v>
      </c>
      <c r="I223" s="4">
        <f t="shared" si="210"/>
        <v>67514.968330215648</v>
      </c>
      <c r="J223" s="4">
        <f t="shared" si="211"/>
        <v>27487.75861389115</v>
      </c>
      <c r="K223" s="4">
        <f t="shared" si="212"/>
        <v>113229.20023530282</v>
      </c>
      <c r="L223" s="4">
        <f t="shared" si="213"/>
        <v>22777.686033294456</v>
      </c>
      <c r="M223" s="4">
        <f t="shared" si="214"/>
        <v>6290.541181119057</v>
      </c>
      <c r="N223" s="11">
        <f t="shared" si="215"/>
        <v>-6.6270148874488788E-3</v>
      </c>
      <c r="O223" s="11">
        <f t="shared" si="216"/>
        <v>-1.3951526275522985E-3</v>
      </c>
      <c r="P223" s="11">
        <f t="shared" si="217"/>
        <v>3.387040141102915E-4</v>
      </c>
      <c r="Q223" s="4">
        <f t="shared" si="218"/>
        <v>3060.9904159056923</v>
      </c>
      <c r="R223" s="4">
        <f t="shared" si="219"/>
        <v>5227.1376872860001</v>
      </c>
      <c r="S223" s="4">
        <f t="shared" si="220"/>
        <v>3521.7601684861156</v>
      </c>
      <c r="T223" s="4">
        <f t="shared" si="221"/>
        <v>23.197052822340439</v>
      </c>
      <c r="U223" s="4">
        <f t="shared" si="222"/>
        <v>77.421908305134266</v>
      </c>
      <c r="V223" s="4">
        <f t="shared" si="223"/>
        <v>128.12103809389416</v>
      </c>
      <c r="W223" s="11">
        <f t="shared" si="224"/>
        <v>-1.0734613539272964E-2</v>
      </c>
      <c r="X223" s="11">
        <f t="shared" si="225"/>
        <v>-1.217998157191269E-2</v>
      </c>
      <c r="Y223" s="11">
        <f t="shared" si="226"/>
        <v>-9.7425357312937999E-3</v>
      </c>
      <c r="Z223" s="4">
        <f t="shared" si="239"/>
        <v>3660.9920910827122</v>
      </c>
      <c r="AA223" s="4">
        <f t="shared" si="240"/>
        <v>16010.862472968824</v>
      </c>
      <c r="AB223" s="4">
        <f t="shared" si="241"/>
        <v>42495.454343741541</v>
      </c>
      <c r="AC223" s="12">
        <f t="shared" si="227"/>
        <v>1.1753367604193288</v>
      </c>
      <c r="AD223" s="12">
        <f t="shared" si="228"/>
        <v>3.0215024415225056</v>
      </c>
      <c r="AE223" s="12">
        <f t="shared" si="229"/>
        <v>11.953064511597871</v>
      </c>
      <c r="AF223" s="11">
        <f t="shared" si="230"/>
        <v>-4.0504037456468023E-3</v>
      </c>
      <c r="AG223" s="11">
        <f t="shared" si="231"/>
        <v>2.9673830763510267E-4</v>
      </c>
      <c r="AH223" s="11">
        <f t="shared" si="232"/>
        <v>9.7937136394747881E-3</v>
      </c>
      <c r="AI223" s="1">
        <f t="shared" si="196"/>
        <v>279929.34619943041</v>
      </c>
      <c r="AJ223" s="1">
        <f t="shared" si="197"/>
        <v>136033.13955796516</v>
      </c>
      <c r="AK223" s="1">
        <f t="shared" si="198"/>
        <v>54523.291982017196</v>
      </c>
      <c r="AL223" s="10">
        <f t="shared" si="233"/>
        <v>79.477580556237911</v>
      </c>
      <c r="AM223" s="10">
        <f t="shared" si="234"/>
        <v>18.746083359206523</v>
      </c>
      <c r="AN223" s="10">
        <f t="shared" si="235"/>
        <v>5.9708228293414924</v>
      </c>
      <c r="AO223" s="7">
        <f t="shared" si="236"/>
        <v>3.8493709758444165E-3</v>
      </c>
      <c r="AP223" s="7">
        <f t="shared" si="237"/>
        <v>4.8491921713141707E-3</v>
      </c>
      <c r="AQ223" s="7">
        <f t="shared" si="238"/>
        <v>4.3988291427416674E-3</v>
      </c>
      <c r="AR223" s="1">
        <f t="shared" si="244"/>
        <v>131956.00490066296</v>
      </c>
      <c r="AS223" s="1">
        <f t="shared" si="242"/>
        <v>67514.968330215648</v>
      </c>
      <c r="AT223" s="1">
        <f t="shared" si="243"/>
        <v>27487.75861389115</v>
      </c>
      <c r="AU223" s="1">
        <f t="shared" si="199"/>
        <v>26391.200980132591</v>
      </c>
      <c r="AV223" s="1">
        <f t="shared" si="200"/>
        <v>13502.99366604313</v>
      </c>
      <c r="AW223" s="1">
        <f t="shared" si="201"/>
        <v>5497.5517227782302</v>
      </c>
      <c r="AX223">
        <v>0</v>
      </c>
      <c r="AY223">
        <v>0</v>
      </c>
      <c r="AZ223">
        <v>0</v>
      </c>
      <c r="BA223">
        <f t="shared" si="245"/>
        <v>0</v>
      </c>
      <c r="BB223">
        <f t="shared" si="251"/>
        <v>0</v>
      </c>
      <c r="BC223">
        <f t="shared" si="246"/>
        <v>0</v>
      </c>
      <c r="BD223">
        <f t="shared" si="247"/>
        <v>0</v>
      </c>
      <c r="BE223">
        <f t="shared" si="248"/>
        <v>0</v>
      </c>
      <c r="BF223">
        <f t="shared" si="249"/>
        <v>0</v>
      </c>
      <c r="BG223">
        <f t="shared" si="250"/>
        <v>0</v>
      </c>
      <c r="BH223">
        <f t="shared" si="252"/>
        <v>0</v>
      </c>
      <c r="BI223">
        <f t="shared" si="253"/>
        <v>0</v>
      </c>
      <c r="BJ223">
        <f t="shared" si="254"/>
        <v>0</v>
      </c>
      <c r="BK223" s="7">
        <f t="shared" si="255"/>
        <v>2.5763735342386268E-2</v>
      </c>
      <c r="BL223" s="13"/>
      <c r="BM223" s="13"/>
      <c r="BN223" s="8">
        <f>BN$3*temperature!$I333+BN$4*temperature!$I333^2+BN$5*temperature!$I333^6</f>
        <v>-52.845795912633314</v>
      </c>
      <c r="BO223" s="8">
        <f>BO$3*temperature!$I333+BO$4*temperature!$I333^2+BO$5*temperature!$I333^6</f>
        <v>-43.817592887791257</v>
      </c>
      <c r="BP223" s="8">
        <f>BP$3*temperature!$I333+BP$4*temperature!$I333^2+BP$5*temperature!$I333^6</f>
        <v>-36.671842937047288</v>
      </c>
      <c r="BQ223" s="8">
        <f>BQ$3*temperature!$M333+BQ$4*temperature!$M333^2+BQ$5*temperature!$M333^6</f>
        <v>0</v>
      </c>
      <c r="BR223" s="8">
        <f>BR$3*temperature!$M333+BR$4*temperature!$M333^2+BR$5*temperature!$M333^6</f>
        <v>0</v>
      </c>
      <c r="BS223" s="8">
        <f>BS$3*temperature!$M333+BS$4*temperature!$M333^2+BS$5*temperature!$M333^6</f>
        <v>0</v>
      </c>
      <c r="BT223" s="14"/>
      <c r="BU223" s="14"/>
      <c r="BV223" s="14"/>
      <c r="BW223" s="14"/>
      <c r="BX223" s="14"/>
      <c r="BY223" s="14"/>
    </row>
    <row r="224" spans="1:77" x14ac:dyDescent="0.3">
      <c r="A224">
        <f t="shared" si="202"/>
        <v>2178</v>
      </c>
      <c r="B224" s="4">
        <f t="shared" si="203"/>
        <v>1165.3893405235654</v>
      </c>
      <c r="C224" s="4">
        <f t="shared" si="204"/>
        <v>2964.0880598604626</v>
      </c>
      <c r="D224" s="4">
        <f t="shared" si="205"/>
        <v>4369.7100138923042</v>
      </c>
      <c r="E224" s="11">
        <f t="shared" si="206"/>
        <v>7.4335053888653601E-7</v>
      </c>
      <c r="F224" s="11">
        <f t="shared" si="207"/>
        <v>1.4644504073341569E-6</v>
      </c>
      <c r="G224" s="11">
        <f t="shared" si="208"/>
        <v>2.9896234129402294E-6</v>
      </c>
      <c r="H224" s="4">
        <f t="shared" si="209"/>
        <v>131070.52714747323</v>
      </c>
      <c r="I224" s="4">
        <f t="shared" si="210"/>
        <v>67416.866330232486</v>
      </c>
      <c r="J224" s="4">
        <f t="shared" si="211"/>
        <v>27495.950119554527</v>
      </c>
      <c r="K224" s="4">
        <f t="shared" si="212"/>
        <v>112469.30325327002</v>
      </c>
      <c r="L224" s="4">
        <f t="shared" si="213"/>
        <v>22744.555819102825</v>
      </c>
      <c r="M224" s="4">
        <f t="shared" si="214"/>
        <v>6292.3969856440435</v>
      </c>
      <c r="N224" s="11">
        <f t="shared" si="215"/>
        <v>-6.7111397100187986E-3</v>
      </c>
      <c r="O224" s="11">
        <f t="shared" si="216"/>
        <v>-1.4545030668701164E-3</v>
      </c>
      <c r="P224" s="11">
        <f t="shared" si="217"/>
        <v>2.9501508241569496E-4</v>
      </c>
      <c r="Q224" s="4">
        <f t="shared" si="218"/>
        <v>3007.8118865823744</v>
      </c>
      <c r="R224" s="4">
        <f t="shared" si="219"/>
        <v>5155.9685124662892</v>
      </c>
      <c r="S224" s="4">
        <f t="shared" si="220"/>
        <v>3488.4885735844778</v>
      </c>
      <c r="T224" s="4">
        <f t="shared" si="221"/>
        <v>22.948041425042511</v>
      </c>
      <c r="U224" s="4">
        <f t="shared" si="222"/>
        <v>76.478910888715419</v>
      </c>
      <c r="V224" s="4">
        <f t="shared" si="223"/>
        <v>126.87281430233394</v>
      </c>
      <c r="W224" s="11">
        <f t="shared" si="224"/>
        <v>-1.0734613539272964E-2</v>
      </c>
      <c r="X224" s="11">
        <f t="shared" si="225"/>
        <v>-1.217998157191269E-2</v>
      </c>
      <c r="Y224" s="11">
        <f t="shared" si="226"/>
        <v>-9.7425357312937999E-3</v>
      </c>
      <c r="Z224" s="4">
        <f t="shared" si="239"/>
        <v>3583.1224435873178</v>
      </c>
      <c r="AA224" s="4">
        <f t="shared" si="240"/>
        <v>15798.495912547089</v>
      </c>
      <c r="AB224" s="4">
        <f t="shared" si="241"/>
        <v>42508.100958333664</v>
      </c>
      <c r="AC224" s="12">
        <f t="shared" si="227"/>
        <v>1.1705761720025301</v>
      </c>
      <c r="AD224" s="12">
        <f t="shared" si="228"/>
        <v>3.0223990370435181</v>
      </c>
      <c r="AE224" s="12">
        <f t="shared" si="229"/>
        <v>12.07012940253863</v>
      </c>
      <c r="AF224" s="11">
        <f t="shared" si="230"/>
        <v>-4.0504037456468023E-3</v>
      </c>
      <c r="AG224" s="11">
        <f t="shared" si="231"/>
        <v>2.9673830763510267E-4</v>
      </c>
      <c r="AH224" s="11">
        <f t="shared" si="232"/>
        <v>9.7937136394747881E-3</v>
      </c>
      <c r="AI224" s="1">
        <f t="shared" si="196"/>
        <v>278327.61255961994</v>
      </c>
      <c r="AJ224" s="1">
        <f t="shared" si="197"/>
        <v>135932.81926821178</v>
      </c>
      <c r="AK224" s="1">
        <f t="shared" si="198"/>
        <v>54568.51450659371</v>
      </c>
      <c r="AL224" s="10">
        <f t="shared" si="233"/>
        <v>79.780459861143186</v>
      </c>
      <c r="AM224" s="10">
        <f t="shared" si="234"/>
        <v>18.836077686268109</v>
      </c>
      <c r="AN224" s="10">
        <f t="shared" si="235"/>
        <v>5.996824812514669</v>
      </c>
      <c r="AO224" s="7">
        <f t="shared" si="236"/>
        <v>3.8108772660859721E-3</v>
      </c>
      <c r="AP224" s="7">
        <f t="shared" si="237"/>
        <v>4.8007002496010288E-3</v>
      </c>
      <c r="AQ224" s="7">
        <f t="shared" si="238"/>
        <v>4.3548408513142504E-3</v>
      </c>
      <c r="AR224" s="1">
        <f t="shared" si="244"/>
        <v>131070.52714747323</v>
      </c>
      <c r="AS224" s="1">
        <f t="shared" si="242"/>
        <v>67416.866330232486</v>
      </c>
      <c r="AT224" s="1">
        <f t="shared" si="243"/>
        <v>27495.950119554527</v>
      </c>
      <c r="AU224" s="1">
        <f t="shared" si="199"/>
        <v>26214.105429494648</v>
      </c>
      <c r="AV224" s="1">
        <f t="shared" si="200"/>
        <v>13483.373266046498</v>
      </c>
      <c r="AW224" s="1">
        <f t="shared" si="201"/>
        <v>5499.1900239109054</v>
      </c>
      <c r="AX224">
        <v>0</v>
      </c>
      <c r="AY224">
        <v>0</v>
      </c>
      <c r="AZ224">
        <v>0</v>
      </c>
      <c r="BA224">
        <f t="shared" si="245"/>
        <v>0</v>
      </c>
      <c r="BB224">
        <f t="shared" si="251"/>
        <v>0</v>
      </c>
      <c r="BC224">
        <f t="shared" si="246"/>
        <v>0</v>
      </c>
      <c r="BD224">
        <f t="shared" si="247"/>
        <v>0</v>
      </c>
      <c r="BE224">
        <f t="shared" si="248"/>
        <v>0</v>
      </c>
      <c r="BF224">
        <f t="shared" si="249"/>
        <v>0</v>
      </c>
      <c r="BG224">
        <f t="shared" si="250"/>
        <v>0</v>
      </c>
      <c r="BH224">
        <f t="shared" si="252"/>
        <v>0</v>
      </c>
      <c r="BI224">
        <f t="shared" si="253"/>
        <v>0</v>
      </c>
      <c r="BJ224">
        <f t="shared" si="254"/>
        <v>0</v>
      </c>
      <c r="BK224" s="7">
        <f t="shared" si="255"/>
        <v>2.5700213697937041E-2</v>
      </c>
      <c r="BL224" s="13"/>
      <c r="BM224" s="13"/>
      <c r="BN224" s="8">
        <f>BN$3*temperature!$I334+BN$4*temperature!$I334^2+BN$5*temperature!$I334^6</f>
        <v>-53.287742456676838</v>
      </c>
      <c r="BO224" s="8">
        <f>BO$3*temperature!$I334+BO$4*temperature!$I334^2+BO$5*temperature!$I334^6</f>
        <v>-44.158884265380863</v>
      </c>
      <c r="BP224" s="8">
        <f>BP$3*temperature!$I334+BP$4*temperature!$I334^2+BP$5*temperature!$I334^6</f>
        <v>-36.937537790394316</v>
      </c>
      <c r="BQ224" s="8">
        <f>BQ$3*temperature!$M334+BQ$4*temperature!$M334^2+BQ$5*temperature!$M334^6</f>
        <v>0</v>
      </c>
      <c r="BR224" s="8">
        <f>BR$3*temperature!$M334+BR$4*temperature!$M334^2+BR$5*temperature!$M334^6</f>
        <v>0</v>
      </c>
      <c r="BS224" s="8">
        <f>BS$3*temperature!$M334+BS$4*temperature!$M334^2+BS$5*temperature!$M334^6</f>
        <v>0</v>
      </c>
      <c r="BT224" s="14"/>
      <c r="BU224" s="14"/>
      <c r="BV224" s="14"/>
      <c r="BW224" s="14"/>
      <c r="BX224" s="14"/>
      <c r="BY224" s="14"/>
    </row>
    <row r="225" spans="1:77" x14ac:dyDescent="0.3">
      <c r="A225">
        <f t="shared" si="202"/>
        <v>2179</v>
      </c>
      <c r="B225" s="4">
        <f t="shared" si="203"/>
        <v>1165.3901635017198</v>
      </c>
      <c r="C225" s="4">
        <f t="shared" si="204"/>
        <v>2964.0921835824306</v>
      </c>
      <c r="D225" s="4">
        <f t="shared" si="205"/>
        <v>4369.7224244903009</v>
      </c>
      <c r="E225" s="11">
        <f t="shared" si="206"/>
        <v>7.0618301194220917E-7</v>
      </c>
      <c r="F225" s="11">
        <f t="shared" si="207"/>
        <v>1.3912278869674491E-6</v>
      </c>
      <c r="G225" s="11">
        <f t="shared" si="208"/>
        <v>2.8401422422932177E-6</v>
      </c>
      <c r="H225" s="4">
        <f t="shared" si="209"/>
        <v>130180.07676805275</v>
      </c>
      <c r="I225" s="4">
        <f t="shared" si="210"/>
        <v>67314.978366692478</v>
      </c>
      <c r="J225" s="4">
        <f t="shared" si="211"/>
        <v>27502.964200234652</v>
      </c>
      <c r="K225" s="4">
        <f t="shared" si="212"/>
        <v>111705.14463318673</v>
      </c>
      <c r="L225" s="4">
        <f t="shared" si="213"/>
        <v>22710.150088967523</v>
      </c>
      <c r="M225" s="4">
        <f t="shared" si="214"/>
        <v>6293.9842691364283</v>
      </c>
      <c r="N225" s="11">
        <f t="shared" si="215"/>
        <v>-6.7943749803666131E-3</v>
      </c>
      <c r="O225" s="11">
        <f t="shared" si="216"/>
        <v>-1.5127017827450961E-3</v>
      </c>
      <c r="P225" s="11">
        <f t="shared" si="217"/>
        <v>2.5225418803143107E-4</v>
      </c>
      <c r="Q225" s="4">
        <f t="shared" si="218"/>
        <v>2955.3094482699221</v>
      </c>
      <c r="R225" s="4">
        <f t="shared" si="219"/>
        <v>5085.4715403475802</v>
      </c>
      <c r="S225" s="4">
        <f t="shared" si="220"/>
        <v>3455.3830753186594</v>
      </c>
      <c r="T225" s="4">
        <f t="shared" si="221"/>
        <v>22.701703068861452</v>
      </c>
      <c r="U225" s="4">
        <f t="shared" si="222"/>
        <v>75.547399163450919</v>
      </c>
      <c r="V225" s="4">
        <f t="shared" si="223"/>
        <v>125.63675137566365</v>
      </c>
      <c r="W225" s="11">
        <f t="shared" si="224"/>
        <v>-1.0734613539272964E-2</v>
      </c>
      <c r="X225" s="11">
        <f t="shared" si="225"/>
        <v>-1.217998157191269E-2</v>
      </c>
      <c r="Y225" s="11">
        <f t="shared" si="226"/>
        <v>-9.7425357312937999E-3</v>
      </c>
      <c r="Z225" s="4">
        <f t="shared" si="239"/>
        <v>3506.6119674187757</v>
      </c>
      <c r="AA225" s="4">
        <f t="shared" si="240"/>
        <v>15588.018457146844</v>
      </c>
      <c r="AB225" s="4">
        <f t="shared" si="241"/>
        <v>42518.887589073078</v>
      </c>
      <c r="AC225" s="12">
        <f t="shared" si="227"/>
        <v>1.1658348658908861</v>
      </c>
      <c r="AD225" s="12">
        <f t="shared" si="228"/>
        <v>3.0232958986187684</v>
      </c>
      <c r="AE225" s="12">
        <f t="shared" si="229"/>
        <v>12.188340793498497</v>
      </c>
      <c r="AF225" s="11">
        <f t="shared" si="230"/>
        <v>-4.0504037456468023E-3</v>
      </c>
      <c r="AG225" s="11">
        <f t="shared" si="231"/>
        <v>2.9673830763510267E-4</v>
      </c>
      <c r="AH225" s="11">
        <f t="shared" si="232"/>
        <v>9.7937136394747881E-3</v>
      </c>
      <c r="AI225" s="1">
        <f t="shared" si="196"/>
        <v>276708.95673315262</v>
      </c>
      <c r="AJ225" s="1">
        <f t="shared" si="197"/>
        <v>135822.91060743711</v>
      </c>
      <c r="AK225" s="1">
        <f t="shared" si="198"/>
        <v>54610.853079845241</v>
      </c>
      <c r="AL225" s="10">
        <f t="shared" si="233"/>
        <v>80.08145306649827</v>
      </c>
      <c r="AM225" s="10">
        <f t="shared" si="234"/>
        <v>18.925599785489577</v>
      </c>
      <c r="AN225" s="10">
        <f t="shared" si="235"/>
        <v>6.0226788780096649</v>
      </c>
      <c r="AO225" s="7">
        <f t="shared" si="236"/>
        <v>3.7727684934251125E-3</v>
      </c>
      <c r="AP225" s="7">
        <f t="shared" si="237"/>
        <v>4.7526932471050184E-3</v>
      </c>
      <c r="AQ225" s="7">
        <f t="shared" si="238"/>
        <v>4.3112924428011078E-3</v>
      </c>
      <c r="AR225" s="1">
        <f t="shared" si="244"/>
        <v>130180.07676805275</v>
      </c>
      <c r="AS225" s="1">
        <f t="shared" si="242"/>
        <v>67314.978366692478</v>
      </c>
      <c r="AT225" s="1">
        <f t="shared" si="243"/>
        <v>27502.964200234652</v>
      </c>
      <c r="AU225" s="1">
        <f t="shared" si="199"/>
        <v>26036.01535361055</v>
      </c>
      <c r="AV225" s="1">
        <f t="shared" si="200"/>
        <v>13462.995673338497</v>
      </c>
      <c r="AW225" s="1">
        <f t="shared" si="201"/>
        <v>5500.5928400469311</v>
      </c>
      <c r="AX225">
        <v>0</v>
      </c>
      <c r="AY225">
        <v>0</v>
      </c>
      <c r="AZ225">
        <v>0</v>
      </c>
      <c r="BA225">
        <f t="shared" si="245"/>
        <v>0</v>
      </c>
      <c r="BB225">
        <f t="shared" si="251"/>
        <v>0</v>
      </c>
      <c r="BC225">
        <f t="shared" si="246"/>
        <v>0</v>
      </c>
      <c r="BD225">
        <f t="shared" si="247"/>
        <v>0</v>
      </c>
      <c r="BE225">
        <f t="shared" si="248"/>
        <v>0</v>
      </c>
      <c r="BF225">
        <f t="shared" si="249"/>
        <v>0</v>
      </c>
      <c r="BG225">
        <f t="shared" si="250"/>
        <v>0</v>
      </c>
      <c r="BH225">
        <f t="shared" si="252"/>
        <v>0</v>
      </c>
      <c r="BI225">
        <f t="shared" si="253"/>
        <v>0</v>
      </c>
      <c r="BJ225">
        <f t="shared" si="254"/>
        <v>0</v>
      </c>
      <c r="BK225" s="7">
        <f t="shared" si="255"/>
        <v>2.5637803461865699E-2</v>
      </c>
      <c r="BL225" s="13"/>
      <c r="BM225" s="13"/>
      <c r="BN225" s="8">
        <f>BN$3*temperature!$I335+BN$4*temperature!$I335^2+BN$5*temperature!$I335^6</f>
        <v>-53.726783258270494</v>
      </c>
      <c r="BO225" s="8">
        <f>BO$3*temperature!$I335+BO$4*temperature!$I335^2+BO$5*temperature!$I335^6</f>
        <v>-44.497874964998637</v>
      </c>
      <c r="BP225" s="8">
        <f>BP$3*temperature!$I335+BP$4*temperature!$I335^2+BP$5*temperature!$I335^6</f>
        <v>-37.201393284004496</v>
      </c>
      <c r="BQ225" s="8">
        <f>BQ$3*temperature!$M335+BQ$4*temperature!$M335^2+BQ$5*temperature!$M335^6</f>
        <v>0</v>
      </c>
      <c r="BR225" s="8">
        <f>BR$3*temperature!$M335+BR$4*temperature!$M335^2+BR$5*temperature!$M335^6</f>
        <v>0</v>
      </c>
      <c r="BS225" s="8">
        <f>BS$3*temperature!$M335+BS$4*temperature!$M335^2+BS$5*temperature!$M335^6</f>
        <v>0</v>
      </c>
      <c r="BT225" s="14"/>
      <c r="BU225" s="14"/>
      <c r="BV225" s="14"/>
      <c r="BW225" s="14"/>
      <c r="BX225" s="14"/>
      <c r="BY225" s="14"/>
    </row>
    <row r="226" spans="1:77" x14ac:dyDescent="0.3">
      <c r="A226">
        <f t="shared" si="202"/>
        <v>2180</v>
      </c>
      <c r="B226" s="4">
        <f t="shared" si="203"/>
        <v>1165.3909453315189</v>
      </c>
      <c r="C226" s="4">
        <f t="shared" si="204"/>
        <v>2964.0961011237509</v>
      </c>
      <c r="D226" s="4">
        <f t="shared" si="205"/>
        <v>4369.7342145918838</v>
      </c>
      <c r="E226" s="11">
        <f t="shared" si="206"/>
        <v>6.7087386134509864E-7</v>
      </c>
      <c r="F226" s="11">
        <f t="shared" si="207"/>
        <v>1.3216664926190767E-6</v>
      </c>
      <c r="G226" s="11">
        <f t="shared" si="208"/>
        <v>2.6981351301785565E-6</v>
      </c>
      <c r="H226" s="4">
        <f t="shared" si="209"/>
        <v>129284.94824405917</v>
      </c>
      <c r="I226" s="4">
        <f t="shared" si="210"/>
        <v>67209.398168856511</v>
      </c>
      <c r="J226" s="4">
        <f t="shared" si="211"/>
        <v>27508.825119415022</v>
      </c>
      <c r="K226" s="4">
        <f t="shared" si="212"/>
        <v>110936.97678188281</v>
      </c>
      <c r="L226" s="4">
        <f t="shared" si="213"/>
        <v>22674.500379180019</v>
      </c>
      <c r="M226" s="4">
        <f t="shared" si="214"/>
        <v>6295.3085401749631</v>
      </c>
      <c r="N226" s="11">
        <f t="shared" si="215"/>
        <v>-6.8767455055575022E-3</v>
      </c>
      <c r="O226" s="11">
        <f t="shared" si="216"/>
        <v>-1.5697698891397049E-3</v>
      </c>
      <c r="P226" s="11">
        <f t="shared" si="217"/>
        <v>2.1040266100258442E-4</v>
      </c>
      <c r="Q226" s="4">
        <f t="shared" si="218"/>
        <v>2903.4825389523089</v>
      </c>
      <c r="R226" s="4">
        <f t="shared" si="219"/>
        <v>5015.6514326528813</v>
      </c>
      <c r="S226" s="4">
        <f t="shared" si="220"/>
        <v>3422.4480552024988</v>
      </c>
      <c r="T226" s="4">
        <f t="shared" si="221"/>
        <v>22.458009059733897</v>
      </c>
      <c r="U226" s="4">
        <f t="shared" si="222"/>
        <v>74.627233233834161</v>
      </c>
      <c r="V226" s="4">
        <f t="shared" si="223"/>
        <v>124.41273083622256</v>
      </c>
      <c r="W226" s="11">
        <f t="shared" si="224"/>
        <v>-1.0734613539272964E-2</v>
      </c>
      <c r="X226" s="11">
        <f t="shared" si="225"/>
        <v>-1.217998157191269E-2</v>
      </c>
      <c r="Y226" s="11">
        <f t="shared" si="226"/>
        <v>-9.7425357312937999E-3</v>
      </c>
      <c r="Z226" s="4">
        <f t="shared" si="239"/>
        <v>3431.4475219065798</v>
      </c>
      <c r="AA226" s="4">
        <f t="shared" si="240"/>
        <v>15379.447567904621</v>
      </c>
      <c r="AB226" s="4">
        <f t="shared" si="241"/>
        <v>42527.852529209442</v>
      </c>
      <c r="AC226" s="12">
        <f t="shared" si="227"/>
        <v>1.1611127639832761</v>
      </c>
      <c r="AD226" s="12">
        <f t="shared" si="228"/>
        <v>3.0241930263272048</v>
      </c>
      <c r="AE226" s="12">
        <f t="shared" si="229"/>
        <v>12.307709912970351</v>
      </c>
      <c r="AF226" s="11">
        <f t="shared" si="230"/>
        <v>-4.0504037456468023E-3</v>
      </c>
      <c r="AG226" s="11">
        <f t="shared" si="231"/>
        <v>2.9673830763510267E-4</v>
      </c>
      <c r="AH226" s="11">
        <f t="shared" si="232"/>
        <v>9.7937136394747881E-3</v>
      </c>
      <c r="AI226" s="1">
        <f t="shared" si="196"/>
        <v>275074.07641344791</v>
      </c>
      <c r="AJ226" s="1">
        <f t="shared" si="197"/>
        <v>135703.6152200319</v>
      </c>
      <c r="AK226" s="1">
        <f t="shared" si="198"/>
        <v>54650.360611907643</v>
      </c>
      <c r="AL226" s="10">
        <f t="shared" si="233"/>
        <v>80.380560561704883</v>
      </c>
      <c r="AM226" s="10">
        <f t="shared" si="234"/>
        <v>19.014647880084507</v>
      </c>
      <c r="AN226" s="10">
        <f t="shared" si="235"/>
        <v>6.0483847526425238</v>
      </c>
      <c r="AO226" s="7">
        <f t="shared" si="236"/>
        <v>3.7350408084908613E-3</v>
      </c>
      <c r="AP226" s="7">
        <f t="shared" si="237"/>
        <v>4.7051663146339684E-3</v>
      </c>
      <c r="AQ226" s="7">
        <f t="shared" si="238"/>
        <v>4.2681795183730966E-3</v>
      </c>
      <c r="AR226" s="1">
        <f t="shared" si="244"/>
        <v>129284.94824405917</v>
      </c>
      <c r="AS226" s="1">
        <f t="shared" si="242"/>
        <v>67209.398168856511</v>
      </c>
      <c r="AT226" s="1">
        <f t="shared" si="243"/>
        <v>27508.825119415022</v>
      </c>
      <c r="AU226" s="1">
        <f t="shared" si="199"/>
        <v>25856.989648811836</v>
      </c>
      <c r="AV226" s="1">
        <f t="shared" si="200"/>
        <v>13441.879633771303</v>
      </c>
      <c r="AW226" s="1">
        <f t="shared" si="201"/>
        <v>5501.7650238830047</v>
      </c>
      <c r="AX226">
        <v>0</v>
      </c>
      <c r="AY226">
        <v>0</v>
      </c>
      <c r="AZ226">
        <v>0</v>
      </c>
      <c r="BA226">
        <f t="shared" si="245"/>
        <v>0</v>
      </c>
      <c r="BB226">
        <f t="shared" si="251"/>
        <v>0</v>
      </c>
      <c r="BC226">
        <f t="shared" si="246"/>
        <v>0</v>
      </c>
      <c r="BD226">
        <f t="shared" si="247"/>
        <v>0</v>
      </c>
      <c r="BE226">
        <f t="shared" si="248"/>
        <v>0</v>
      </c>
      <c r="BF226">
        <f t="shared" si="249"/>
        <v>0</v>
      </c>
      <c r="BG226">
        <f t="shared" si="250"/>
        <v>0</v>
      </c>
      <c r="BH226">
        <f t="shared" si="252"/>
        <v>0</v>
      </c>
      <c r="BI226">
        <f t="shared" si="253"/>
        <v>0</v>
      </c>
      <c r="BJ226">
        <f t="shared" si="254"/>
        <v>0</v>
      </c>
      <c r="BK226" s="7">
        <f t="shared" si="255"/>
        <v>2.5576483750108542E-2</v>
      </c>
      <c r="BL226" s="13"/>
      <c r="BM226" s="13"/>
      <c r="BN226" s="8">
        <f>BN$3*temperature!$I336+BN$4*temperature!$I336^2+BN$5*temperature!$I336^6</f>
        <v>-54.162910602148443</v>
      </c>
      <c r="BO226" s="8">
        <f>BO$3*temperature!$I336+BO$4*temperature!$I336^2+BO$5*temperature!$I336^6</f>
        <v>-44.83456079403463</v>
      </c>
      <c r="BP226" s="8">
        <f>BP$3*temperature!$I336+BP$4*temperature!$I336^2+BP$5*temperature!$I336^6</f>
        <v>-37.463407656589105</v>
      </c>
      <c r="BQ226" s="8">
        <f>BQ$3*temperature!$M336+BQ$4*temperature!$M336^2+BQ$5*temperature!$M336^6</f>
        <v>0</v>
      </c>
      <c r="BR226" s="8">
        <f>BR$3*temperature!$M336+BR$4*temperature!$M336^2+BR$5*temperature!$M336^6</f>
        <v>0</v>
      </c>
      <c r="BS226" s="8">
        <f>BS$3*temperature!$M336+BS$4*temperature!$M336^2+BS$5*temperature!$M336^6</f>
        <v>0</v>
      </c>
      <c r="BT226" s="14"/>
      <c r="BU226" s="14"/>
      <c r="BV226" s="14"/>
      <c r="BW226" s="14"/>
      <c r="BX226" s="14"/>
      <c r="BY226" s="14"/>
    </row>
    <row r="227" spans="1:77" x14ac:dyDescent="0.3">
      <c r="A227">
        <f t="shared" si="202"/>
        <v>2181</v>
      </c>
      <c r="B227" s="4">
        <f t="shared" si="203"/>
        <v>1165.3916880703262</v>
      </c>
      <c r="C227" s="4">
        <f t="shared" si="204"/>
        <v>2964.0998227929235</v>
      </c>
      <c r="D227" s="4">
        <f t="shared" si="205"/>
        <v>4369.7454152186083</v>
      </c>
      <c r="E227" s="11">
        <f t="shared" si="206"/>
        <v>6.3733016827784372E-7</v>
      </c>
      <c r="F227" s="11">
        <f t="shared" si="207"/>
        <v>1.2555831679881227E-6</v>
      </c>
      <c r="G227" s="11">
        <f t="shared" si="208"/>
        <v>2.5632283736696284E-6</v>
      </c>
      <c r="H227" s="4">
        <f t="shared" si="209"/>
        <v>128385.42969453601</v>
      </c>
      <c r="I227" s="4">
        <f t="shared" si="210"/>
        <v>67100.218193211243</v>
      </c>
      <c r="J227" s="4">
        <f t="shared" si="211"/>
        <v>27513.556793646458</v>
      </c>
      <c r="K227" s="4">
        <f t="shared" si="212"/>
        <v>110165.04666093734</v>
      </c>
      <c r="L227" s="4">
        <f t="shared" si="213"/>
        <v>22637.637800600805</v>
      </c>
      <c r="M227" s="4">
        <f t="shared" si="214"/>
        <v>6296.3752299674916</v>
      </c>
      <c r="N227" s="11">
        <f t="shared" si="215"/>
        <v>-6.9582761612766442E-3</v>
      </c>
      <c r="O227" s="11">
        <f t="shared" si="216"/>
        <v>-1.6257283716408777E-3</v>
      </c>
      <c r="P227" s="11">
        <f t="shared" si="217"/>
        <v>1.6944201951685223E-4</v>
      </c>
      <c r="Q227" s="4">
        <f t="shared" si="218"/>
        <v>2852.3302344202034</v>
      </c>
      <c r="R227" s="4">
        <f t="shared" si="219"/>
        <v>4946.5123311729349</v>
      </c>
      <c r="S227" s="4">
        <f t="shared" si="220"/>
        <v>3389.6876780078242</v>
      </c>
      <c r="T227" s="4">
        <f t="shared" si="221"/>
        <v>22.216931011616161</v>
      </c>
      <c r="U227" s="4">
        <f t="shared" si="222"/>
        <v>73.718274908283234</v>
      </c>
      <c r="V227" s="4">
        <f t="shared" si="223"/>
        <v>123.20063536062283</v>
      </c>
      <c r="W227" s="11">
        <f t="shared" si="224"/>
        <v>-1.0734613539272964E-2</v>
      </c>
      <c r="X227" s="11">
        <f t="shared" si="225"/>
        <v>-1.217998157191269E-2</v>
      </c>
      <c r="Y227" s="11">
        <f t="shared" si="226"/>
        <v>-9.7425357312937999E-3</v>
      </c>
      <c r="Z227" s="4">
        <f t="shared" si="239"/>
        <v>3357.615628768533</v>
      </c>
      <c r="AA227" s="4">
        <f t="shared" si="240"/>
        <v>15172.79910022038</v>
      </c>
      <c r="AB227" s="4">
        <f t="shared" si="241"/>
        <v>42535.03353741944</v>
      </c>
      <c r="AC227" s="12">
        <f t="shared" si="227"/>
        <v>1.15640978849492</v>
      </c>
      <c r="AD227" s="12">
        <f t="shared" si="228"/>
        <v>3.0250904202477988</v>
      </c>
      <c r="AE227" s="12">
        <f t="shared" si="229"/>
        <v>12.428248099415708</v>
      </c>
      <c r="AF227" s="11">
        <f t="shared" si="230"/>
        <v>-4.0504037456468023E-3</v>
      </c>
      <c r="AG227" s="11">
        <f t="shared" si="231"/>
        <v>2.9673830763510267E-4</v>
      </c>
      <c r="AH227" s="11">
        <f t="shared" si="232"/>
        <v>9.7937136394747881E-3</v>
      </c>
      <c r="AI227" s="1">
        <f t="shared" si="196"/>
        <v>273423.65842091496</v>
      </c>
      <c r="AJ227" s="1">
        <f t="shared" si="197"/>
        <v>135575.13333180003</v>
      </c>
      <c r="AK227" s="1">
        <f t="shared" si="198"/>
        <v>54687.089574599886</v>
      </c>
      <c r="AL227" s="10">
        <f t="shared" si="233"/>
        <v>80.677782988873147</v>
      </c>
      <c r="AM227" s="10">
        <f t="shared" si="234"/>
        <v>19.103220289967609</v>
      </c>
      <c r="AN227" s="10">
        <f t="shared" si="235"/>
        <v>6.0739421886437892</v>
      </c>
      <c r="AO227" s="7">
        <f t="shared" si="236"/>
        <v>3.6976904004059528E-3</v>
      </c>
      <c r="AP227" s="7">
        <f t="shared" si="237"/>
        <v>4.6581146514876283E-3</v>
      </c>
      <c r="AQ227" s="7">
        <f t="shared" si="238"/>
        <v>4.225497723189366E-3</v>
      </c>
      <c r="AR227" s="1">
        <f t="shared" si="244"/>
        <v>128385.42969453601</v>
      </c>
      <c r="AS227" s="1">
        <f t="shared" si="242"/>
        <v>67100.218193211243</v>
      </c>
      <c r="AT227" s="1">
        <f t="shared" si="243"/>
        <v>27513.556793646458</v>
      </c>
      <c r="AU227" s="1">
        <f t="shared" si="199"/>
        <v>25677.085938907203</v>
      </c>
      <c r="AV227" s="1">
        <f t="shared" si="200"/>
        <v>13420.04363864225</v>
      </c>
      <c r="AW227" s="1">
        <f t="shared" si="201"/>
        <v>5502.7113587292915</v>
      </c>
      <c r="AX227">
        <v>0</v>
      </c>
      <c r="AY227">
        <v>0</v>
      </c>
      <c r="AZ227">
        <v>0</v>
      </c>
      <c r="BA227">
        <f t="shared" si="245"/>
        <v>0</v>
      </c>
      <c r="BB227">
        <f t="shared" si="251"/>
        <v>0</v>
      </c>
      <c r="BC227">
        <f t="shared" si="246"/>
        <v>0</v>
      </c>
      <c r="BD227">
        <f t="shared" si="247"/>
        <v>0</v>
      </c>
      <c r="BE227">
        <f t="shared" si="248"/>
        <v>0</v>
      </c>
      <c r="BF227">
        <f t="shared" si="249"/>
        <v>0</v>
      </c>
      <c r="BG227">
        <f t="shared" si="250"/>
        <v>0</v>
      </c>
      <c r="BH227">
        <f t="shared" si="252"/>
        <v>0</v>
      </c>
      <c r="BI227">
        <f t="shared" si="253"/>
        <v>0</v>
      </c>
      <c r="BJ227">
        <f t="shared" si="254"/>
        <v>0</v>
      </c>
      <c r="BK227" s="7">
        <f t="shared" si="255"/>
        <v>2.5516233737712696E-2</v>
      </c>
      <c r="BL227" s="13"/>
      <c r="BM227" s="13"/>
      <c r="BN227" s="8">
        <f>BN$3*temperature!$I337+BN$4*temperature!$I337^2+BN$5*temperature!$I337^6</f>
        <v>-54.596118168049792</v>
      </c>
      <c r="BO227" s="8">
        <f>BO$3*temperature!$I337+BO$4*temperature!$I337^2+BO$5*temperature!$I337^6</f>
        <v>-45.168938595665637</v>
      </c>
      <c r="BP227" s="8">
        <f>BP$3*temperature!$I337+BP$4*temperature!$I337^2+BP$5*temperature!$I337^6</f>
        <v>-37.723579917895925</v>
      </c>
      <c r="BQ227" s="8">
        <f>BQ$3*temperature!$M337+BQ$4*temperature!$M337^2+BQ$5*temperature!$M337^6</f>
        <v>0</v>
      </c>
      <c r="BR227" s="8">
        <f>BR$3*temperature!$M337+BR$4*temperature!$M337^2+BR$5*temperature!$M337^6</f>
        <v>0</v>
      </c>
      <c r="BS227" s="8">
        <f>BS$3*temperature!$M337+BS$4*temperature!$M337^2+BS$5*temperature!$M337^6</f>
        <v>0</v>
      </c>
      <c r="BT227" s="14"/>
      <c r="BU227" s="14"/>
      <c r="BV227" s="14"/>
      <c r="BW227" s="14"/>
      <c r="BX227" s="14"/>
      <c r="BY227" s="14"/>
    </row>
    <row r="228" spans="1:77" x14ac:dyDescent="0.3">
      <c r="A228">
        <f t="shared" si="202"/>
        <v>2182</v>
      </c>
      <c r="B228" s="4">
        <f t="shared" si="203"/>
        <v>1165.3923936726428</v>
      </c>
      <c r="C228" s="4">
        <f t="shared" si="204"/>
        <v>2964.1033583830767</v>
      </c>
      <c r="D228" s="4">
        <f t="shared" si="205"/>
        <v>4369.7560558412706</v>
      </c>
      <c r="E228" s="11">
        <f t="shared" si="206"/>
        <v>6.0546365986395154E-7</v>
      </c>
      <c r="F228" s="11">
        <f t="shared" si="207"/>
        <v>1.1928040095887166E-6</v>
      </c>
      <c r="G228" s="11">
        <f t="shared" si="208"/>
        <v>2.4350669549861471E-6</v>
      </c>
      <c r="H228" s="4">
        <f t="shared" si="209"/>
        <v>127481.80288215671</v>
      </c>
      <c r="I228" s="4">
        <f t="shared" si="210"/>
        <v>66987.52959827811</v>
      </c>
      <c r="J228" s="4">
        <f t="shared" si="211"/>
        <v>27517.18278762071</v>
      </c>
      <c r="K228" s="4">
        <f t="shared" si="212"/>
        <v>109389.59579134356</v>
      </c>
      <c r="L228" s="4">
        <f t="shared" si="213"/>
        <v>22599.593029987969</v>
      </c>
      <c r="M228" s="4">
        <f t="shared" si="214"/>
        <v>6297.1896911355316</v>
      </c>
      <c r="N228" s="11">
        <f t="shared" si="215"/>
        <v>-7.0389918862417966E-3</v>
      </c>
      <c r="O228" s="11">
        <f t="shared" si="216"/>
        <v>-1.6805980795322473E-3</v>
      </c>
      <c r="P228" s="11">
        <f t="shared" si="217"/>
        <v>1.2935397562774398E-4</v>
      </c>
      <c r="Q228" s="4">
        <f t="shared" si="218"/>
        <v>2801.8512632271309</v>
      </c>
      <c r="R228" s="4">
        <f t="shared" si="219"/>
        <v>4878.0578749640454</v>
      </c>
      <c r="S228" s="4">
        <f t="shared" si="220"/>
        <v>3357.1058972163978</v>
      </c>
      <c r="T228" s="4">
        <f t="shared" si="221"/>
        <v>21.978440843177772</v>
      </c>
      <c r="U228" s="4">
        <f t="shared" si="222"/>
        <v>72.820387678387149</v>
      </c>
      <c r="V228" s="4">
        <f t="shared" si="223"/>
        <v>122.00034876850386</v>
      </c>
      <c r="W228" s="11">
        <f t="shared" si="224"/>
        <v>-1.0734613539272964E-2</v>
      </c>
      <c r="X228" s="11">
        <f t="shared" si="225"/>
        <v>-1.217998157191269E-2</v>
      </c>
      <c r="Y228" s="11">
        <f t="shared" si="226"/>
        <v>-9.7425357312937999E-3</v>
      </c>
      <c r="Z228" s="4">
        <f t="shared" si="239"/>
        <v>3285.1024978210462</v>
      </c>
      <c r="AA228" s="4">
        <f t="shared" si="240"/>
        <v>14968.087353975465</v>
      </c>
      <c r="AB228" s="4">
        <f t="shared" si="241"/>
        <v>42540.467829305024</v>
      </c>
      <c r="AC228" s="12">
        <f t="shared" si="227"/>
        <v>1.1517258619560975</v>
      </c>
      <c r="AD228" s="12">
        <f t="shared" si="228"/>
        <v>3.0259880804595465</v>
      </c>
      <c r="AE228" s="12">
        <f t="shared" si="229"/>
        <v>12.549966802341732</v>
      </c>
      <c r="AF228" s="11">
        <f t="shared" si="230"/>
        <v>-4.0504037456468023E-3</v>
      </c>
      <c r="AG228" s="11">
        <f t="shared" si="231"/>
        <v>2.9673830763510267E-4</v>
      </c>
      <c r="AH228" s="11">
        <f t="shared" si="232"/>
        <v>9.7937136394747881E-3</v>
      </c>
      <c r="AI228" s="1">
        <f t="shared" si="196"/>
        <v>271758.37851773069</v>
      </c>
      <c r="AJ228" s="1">
        <f t="shared" si="197"/>
        <v>135437.66363726227</v>
      </c>
      <c r="AK228" s="1">
        <f t="shared" si="198"/>
        <v>54721.091975869189</v>
      </c>
      <c r="AL228" s="10">
        <f t="shared" si="233"/>
        <v>80.97312123792031</v>
      </c>
      <c r="AM228" s="10">
        <f t="shared" si="234"/>
        <v>19.191315430387672</v>
      </c>
      <c r="AN228" s="10">
        <f t="shared" si="235"/>
        <v>6.0993509632437979</v>
      </c>
      <c r="AO228" s="7">
        <f t="shared" si="236"/>
        <v>3.660713496401893E-3</v>
      </c>
      <c r="AP228" s="7">
        <f t="shared" si="237"/>
        <v>4.6115335049727521E-3</v>
      </c>
      <c r="AQ228" s="7">
        <f t="shared" si="238"/>
        <v>4.1832427459574722E-3</v>
      </c>
      <c r="AR228" s="1">
        <f t="shared" si="244"/>
        <v>127481.80288215671</v>
      </c>
      <c r="AS228" s="1">
        <f t="shared" si="242"/>
        <v>66987.52959827811</v>
      </c>
      <c r="AT228" s="1">
        <f t="shared" si="243"/>
        <v>27517.18278762071</v>
      </c>
      <c r="AU228" s="1">
        <f t="shared" si="199"/>
        <v>25496.360576431343</v>
      </c>
      <c r="AV228" s="1">
        <f t="shared" si="200"/>
        <v>13397.505919655623</v>
      </c>
      <c r="AW228" s="1">
        <f t="shared" si="201"/>
        <v>5503.4365575241427</v>
      </c>
      <c r="AX228">
        <v>0</v>
      </c>
      <c r="AY228">
        <v>0</v>
      </c>
      <c r="AZ228">
        <v>0</v>
      </c>
      <c r="BA228">
        <f t="shared" si="245"/>
        <v>0</v>
      </c>
      <c r="BB228">
        <f t="shared" si="251"/>
        <v>0</v>
      </c>
      <c r="BC228">
        <f t="shared" si="246"/>
        <v>0</v>
      </c>
      <c r="BD228">
        <f t="shared" si="247"/>
        <v>0</v>
      </c>
      <c r="BE228">
        <f t="shared" si="248"/>
        <v>0</v>
      </c>
      <c r="BF228">
        <f t="shared" si="249"/>
        <v>0</v>
      </c>
      <c r="BG228">
        <f t="shared" si="250"/>
        <v>0</v>
      </c>
      <c r="BH228">
        <f t="shared" si="252"/>
        <v>0</v>
      </c>
      <c r="BI228">
        <f t="shared" si="253"/>
        <v>0</v>
      </c>
      <c r="BJ228">
        <f t="shared" si="254"/>
        <v>0</v>
      </c>
      <c r="BK228" s="7">
        <f t="shared" si="255"/>
        <v>2.545703266796337E-2</v>
      </c>
      <c r="BL228" s="13"/>
      <c r="BM228" s="13"/>
      <c r="BN228" s="8">
        <f>BN$3*temperature!$I338+BN$4*temperature!$I338^2+BN$5*temperature!$I338^6</f>
        <v>-55.026400988435356</v>
      </c>
      <c r="BO228" s="8">
        <f>BO$3*temperature!$I338+BO$4*temperature!$I338^2+BO$5*temperature!$I338^6</f>
        <v>-45.501006216720185</v>
      </c>
      <c r="BP228" s="8">
        <f>BP$3*temperature!$I338+BP$4*temperature!$I338^2+BP$5*temperature!$I338^6</f>
        <v>-37.98190982413302</v>
      </c>
      <c r="BQ228" s="8">
        <f>BQ$3*temperature!$M338+BQ$4*temperature!$M338^2+BQ$5*temperature!$M338^6</f>
        <v>0</v>
      </c>
      <c r="BR228" s="8">
        <f>BR$3*temperature!$M338+BR$4*temperature!$M338^2+BR$5*temperature!$M338^6</f>
        <v>0</v>
      </c>
      <c r="BS228" s="8">
        <f>BS$3*temperature!$M338+BS$4*temperature!$M338^2+BS$5*temperature!$M338^6</f>
        <v>0</v>
      </c>
      <c r="BT228" s="14"/>
      <c r="BU228" s="14"/>
      <c r="BV228" s="14"/>
      <c r="BW228" s="14"/>
      <c r="BX228" s="14"/>
      <c r="BY228" s="14"/>
    </row>
    <row r="229" spans="1:77" x14ac:dyDescent="0.3">
      <c r="A229">
        <f t="shared" si="202"/>
        <v>2183</v>
      </c>
      <c r="B229" s="4">
        <f t="shared" si="203"/>
        <v>1165.3930639952493</v>
      </c>
      <c r="C229" s="4">
        <f t="shared" si="204"/>
        <v>2964.1067171977288</v>
      </c>
      <c r="D229" s="4">
        <f t="shared" si="205"/>
        <v>4369.7661644574155</v>
      </c>
      <c r="E229" s="11">
        <f t="shared" si="206"/>
        <v>5.7519047687075398E-7</v>
      </c>
      <c r="F229" s="11">
        <f t="shared" si="207"/>
        <v>1.1331638091092807E-6</v>
      </c>
      <c r="G229" s="11">
        <f t="shared" si="208"/>
        <v>2.3133136072368396E-6</v>
      </c>
      <c r="H229" s="4">
        <f t="shared" si="209"/>
        <v>126574.34322644895</v>
      </c>
      <c r="I229" s="4">
        <f t="shared" si="210"/>
        <v>66871.422222014269</v>
      </c>
      <c r="J229" s="4">
        <f t="shared" si="211"/>
        <v>27519.726309868853</v>
      </c>
      <c r="K229" s="4">
        <f t="shared" si="212"/>
        <v>108610.86026419404</v>
      </c>
      <c r="L229" s="4">
        <f t="shared" si="213"/>
        <v>22560.396302206897</v>
      </c>
      <c r="M229" s="4">
        <f t="shared" si="214"/>
        <v>6297.7571966453079</v>
      </c>
      <c r="N229" s="11">
        <f t="shared" si="215"/>
        <v>-7.1189176769144158E-3</v>
      </c>
      <c r="O229" s="11">
        <f t="shared" si="216"/>
        <v>-1.7343997181303861E-3</v>
      </c>
      <c r="P229" s="11">
        <f t="shared" si="217"/>
        <v>9.0120440642715849E-5</v>
      </c>
      <c r="Q229" s="4">
        <f t="shared" si="218"/>
        <v>2752.0440213801867</v>
      </c>
      <c r="R229" s="4">
        <f t="shared" si="219"/>
        <v>4810.291217339568</v>
      </c>
      <c r="S229" s="4">
        <f t="shared" si="220"/>
        <v>3324.7064604482816</v>
      </c>
      <c r="T229" s="4">
        <f t="shared" si="221"/>
        <v>21.742510774530487</v>
      </c>
      <c r="U229" s="4">
        <f t="shared" si="222"/>
        <v>71.933436698404861</v>
      </c>
      <c r="V229" s="4">
        <f t="shared" si="223"/>
        <v>120.8117560113964</v>
      </c>
      <c r="W229" s="11">
        <f t="shared" si="224"/>
        <v>-1.0734613539272964E-2</v>
      </c>
      <c r="X229" s="11">
        <f t="shared" si="225"/>
        <v>-1.217998157191269E-2</v>
      </c>
      <c r="Y229" s="11">
        <f t="shared" si="226"/>
        <v>-9.7425357312937999E-3</v>
      </c>
      <c r="Z229" s="4">
        <f t="shared" si="239"/>
        <v>3213.8940518672407</v>
      </c>
      <c r="AA229" s="4">
        <f t="shared" si="240"/>
        <v>14765.325123267097</v>
      </c>
      <c r="AB229" s="4">
        <f t="shared" si="241"/>
        <v>42544.192069895973</v>
      </c>
      <c r="AC229" s="12">
        <f t="shared" si="227"/>
        <v>1.1470609072108722</v>
      </c>
      <c r="AD229" s="12">
        <f t="shared" si="228"/>
        <v>3.0268860070414658</v>
      </c>
      <c r="AE229" s="12">
        <f t="shared" si="229"/>
        <v>12.672877583388782</v>
      </c>
      <c r="AF229" s="11">
        <f t="shared" si="230"/>
        <v>-4.0504037456468023E-3</v>
      </c>
      <c r="AG229" s="11">
        <f t="shared" si="231"/>
        <v>2.9673830763510267E-4</v>
      </c>
      <c r="AH229" s="11">
        <f t="shared" si="232"/>
        <v>9.7937136394747881E-3</v>
      </c>
      <c r="AI229" s="1">
        <f t="shared" si="196"/>
        <v>270078.90124238894</v>
      </c>
      <c r="AJ229" s="1">
        <f t="shared" si="197"/>
        <v>135291.40319319165</v>
      </c>
      <c r="AK229" s="1">
        <f t="shared" si="198"/>
        <v>54752.419335806408</v>
      </c>
      <c r="AL229" s="10">
        <f t="shared" si="233"/>
        <v>81.266576441704146</v>
      </c>
      <c r="AM229" s="10">
        <f t="shared" si="234"/>
        <v>19.278931810558287</v>
      </c>
      <c r="AN229" s="10">
        <f t="shared" si="235"/>
        <v>6.1246108782591149</v>
      </c>
      <c r="AO229" s="7">
        <f t="shared" si="236"/>
        <v>3.6241063614378742E-3</v>
      </c>
      <c r="AP229" s="7">
        <f t="shared" si="237"/>
        <v>4.5654181699230243E-3</v>
      </c>
      <c r="AQ229" s="7">
        <f t="shared" si="238"/>
        <v>4.1414103184978972E-3</v>
      </c>
      <c r="AR229" s="1">
        <f t="shared" si="244"/>
        <v>126574.34322644895</v>
      </c>
      <c r="AS229" s="1">
        <f t="shared" si="242"/>
        <v>66871.422222014269</v>
      </c>
      <c r="AT229" s="1">
        <f t="shared" si="243"/>
        <v>27519.726309868853</v>
      </c>
      <c r="AU229" s="1">
        <f t="shared" si="199"/>
        <v>25314.868645289793</v>
      </c>
      <c r="AV229" s="1">
        <f t="shared" si="200"/>
        <v>13374.284444402854</v>
      </c>
      <c r="AW229" s="1">
        <f t="shared" si="201"/>
        <v>5503.9452619737713</v>
      </c>
      <c r="AX229">
        <v>0</v>
      </c>
      <c r="AY229">
        <v>0</v>
      </c>
      <c r="AZ229">
        <v>0</v>
      </c>
      <c r="BA229">
        <f t="shared" si="245"/>
        <v>0</v>
      </c>
      <c r="BB229">
        <f t="shared" si="251"/>
        <v>0</v>
      </c>
      <c r="BC229">
        <f t="shared" si="246"/>
        <v>0</v>
      </c>
      <c r="BD229">
        <f t="shared" si="247"/>
        <v>0</v>
      </c>
      <c r="BE229">
        <f t="shared" si="248"/>
        <v>0</v>
      </c>
      <c r="BF229">
        <f t="shared" si="249"/>
        <v>0</v>
      </c>
      <c r="BG229">
        <f t="shared" si="250"/>
        <v>0</v>
      </c>
      <c r="BH229">
        <f t="shared" si="252"/>
        <v>0</v>
      </c>
      <c r="BI229">
        <f t="shared" si="253"/>
        <v>0</v>
      </c>
      <c r="BJ229">
        <f t="shared" si="254"/>
        <v>0</v>
      </c>
      <c r="BK229" s="7">
        <f t="shared" si="255"/>
        <v>2.5398859861266304E-2</v>
      </c>
      <c r="BL229" s="13"/>
      <c r="BM229" s="13"/>
      <c r="BN229" s="8">
        <f>BN$3*temperature!$I339+BN$4*temperature!$I339^2+BN$5*temperature!$I339^6</f>
        <v>-55.453755406550449</v>
      </c>
      <c r="BO229" s="8">
        <f>BO$3*temperature!$I339+BO$4*temperature!$I339^2+BO$5*temperature!$I339^6</f>
        <v>-45.8307624758272</v>
      </c>
      <c r="BP229" s="8">
        <f>BP$3*temperature!$I339+BP$4*temperature!$I339^2+BP$5*temperature!$I339^6</f>
        <v>-38.238397853627525</v>
      </c>
      <c r="BQ229" s="8">
        <f>BQ$3*temperature!$M339+BQ$4*temperature!$M339^2+BQ$5*temperature!$M339^6</f>
        <v>0</v>
      </c>
      <c r="BR229" s="8">
        <f>BR$3*temperature!$M339+BR$4*temperature!$M339^2+BR$5*temperature!$M339^6</f>
        <v>0</v>
      </c>
      <c r="BS229" s="8">
        <f>BS$3*temperature!$M339+BS$4*temperature!$M339^2+BS$5*temperature!$M339^6</f>
        <v>0</v>
      </c>
      <c r="BT229" s="14"/>
      <c r="BU229" s="14"/>
      <c r="BV229" s="14"/>
      <c r="BW229" s="14"/>
      <c r="BX229" s="14"/>
      <c r="BY229" s="14"/>
    </row>
    <row r="230" spans="1:77" x14ac:dyDescent="0.3">
      <c r="A230">
        <f t="shared" si="202"/>
        <v>2184</v>
      </c>
      <c r="B230" s="4">
        <f t="shared" si="203"/>
        <v>1165.3937008020919</v>
      </c>
      <c r="C230" s="4">
        <f t="shared" si="204"/>
        <v>2964.1099080752642</v>
      </c>
      <c r="D230" s="4">
        <f t="shared" si="205"/>
        <v>4369.775767664968</v>
      </c>
      <c r="E230" s="11">
        <f t="shared" si="206"/>
        <v>5.4643095302721625E-7</v>
      </c>
      <c r="F230" s="11">
        <f t="shared" si="207"/>
        <v>1.0765056186538167E-6</v>
      </c>
      <c r="G230" s="11">
        <f t="shared" si="208"/>
        <v>2.1976479268749977E-6</v>
      </c>
      <c r="H230" s="4">
        <f t="shared" si="209"/>
        <v>125663.31982367039</v>
      </c>
      <c r="I230" s="4">
        <f t="shared" si="210"/>
        <v>66751.984561721867</v>
      </c>
      <c r="J230" s="4">
        <f t="shared" si="211"/>
        <v>27521.210209063385</v>
      </c>
      <c r="K230" s="4">
        <f t="shared" si="212"/>
        <v>107829.07075710257</v>
      </c>
      <c r="L230" s="4">
        <f t="shared" si="213"/>
        <v>22520.077403292737</v>
      </c>
      <c r="M230" s="4">
        <f t="shared" si="214"/>
        <v>6298.0829388803195</v>
      </c>
      <c r="N230" s="11">
        <f t="shared" si="215"/>
        <v>-7.1980785824712346E-3</v>
      </c>
      <c r="O230" s="11">
        <f t="shared" si="216"/>
        <v>-1.7871538413629651E-3</v>
      </c>
      <c r="P230" s="11">
        <f t="shared" si="217"/>
        <v>5.1723530272829166E-5</v>
      </c>
      <c r="Q230" s="4">
        <f t="shared" si="218"/>
        <v>2702.90658675643</v>
      </c>
      <c r="R230" s="4">
        <f t="shared" si="219"/>
        <v>4743.2150426400231</v>
      </c>
      <c r="S230" s="4">
        <f t="shared" si="220"/>
        <v>3292.4929148603169</v>
      </c>
      <c r="T230" s="4">
        <f t="shared" si="221"/>
        <v>21.509113323992423</v>
      </c>
      <c r="U230" s="4">
        <f t="shared" si="222"/>
        <v>71.057288765013936</v>
      </c>
      <c r="V230" s="4">
        <f t="shared" si="223"/>
        <v>119.63474316169501</v>
      </c>
      <c r="W230" s="11">
        <f t="shared" si="224"/>
        <v>-1.0734613539272964E-2</v>
      </c>
      <c r="X230" s="11">
        <f t="shared" si="225"/>
        <v>-1.217998157191269E-2</v>
      </c>
      <c r="Y230" s="11">
        <f t="shared" si="226"/>
        <v>-9.7425357312937999E-3</v>
      </c>
      <c r="Z230" s="4">
        <f t="shared" si="239"/>
        <v>3143.9759507666663</v>
      </c>
      <c r="AA230" s="4">
        <f t="shared" si="240"/>
        <v>14564.523745608736</v>
      </c>
      <c r="AB230" s="4">
        <f t="shared" si="241"/>
        <v>42546.242367120642</v>
      </c>
      <c r="AC230" s="12">
        <f t="shared" si="227"/>
        <v>1.1424148474158202</v>
      </c>
      <c r="AD230" s="12">
        <f t="shared" si="228"/>
        <v>3.0277842000725999</v>
      </c>
      <c r="AE230" s="12">
        <f t="shared" si="229"/>
        <v>12.796992117428612</v>
      </c>
      <c r="AF230" s="11">
        <f t="shared" si="230"/>
        <v>-4.0504037456468023E-3</v>
      </c>
      <c r="AG230" s="11">
        <f t="shared" si="231"/>
        <v>2.9673830763510267E-4</v>
      </c>
      <c r="AH230" s="11">
        <f t="shared" si="232"/>
        <v>9.7937136394747881E-3</v>
      </c>
      <c r="AI230" s="1">
        <f t="shared" si="196"/>
        <v>268385.87976343982</v>
      </c>
      <c r="AJ230" s="1">
        <f t="shared" si="197"/>
        <v>135136.54731827535</v>
      </c>
      <c r="AK230" s="1">
        <f t="shared" si="198"/>
        <v>54781.122664199538</v>
      </c>
      <c r="AL230" s="10">
        <f t="shared" si="233"/>
        <v>81.55814997119225</v>
      </c>
      <c r="AM230" s="10">
        <f t="shared" si="234"/>
        <v>19.366068032287071</v>
      </c>
      <c r="AN230" s="10">
        <f t="shared" si="235"/>
        <v>6.1497217596802418</v>
      </c>
      <c r="AO230" s="7">
        <f t="shared" si="236"/>
        <v>3.5878652978234954E-3</v>
      </c>
      <c r="AP230" s="7">
        <f t="shared" si="237"/>
        <v>4.519763988223794E-3</v>
      </c>
      <c r="AQ230" s="7">
        <f t="shared" si="238"/>
        <v>4.0999962153129184E-3</v>
      </c>
      <c r="AR230" s="1">
        <f t="shared" si="244"/>
        <v>125663.31982367039</v>
      </c>
      <c r="AS230" s="1">
        <f t="shared" si="242"/>
        <v>66751.984561721867</v>
      </c>
      <c r="AT230" s="1">
        <f t="shared" si="243"/>
        <v>27521.210209063385</v>
      </c>
      <c r="AU230" s="1">
        <f t="shared" si="199"/>
        <v>25132.663964734078</v>
      </c>
      <c r="AV230" s="1">
        <f t="shared" si="200"/>
        <v>13350.396912344375</v>
      </c>
      <c r="AW230" s="1">
        <f t="shared" si="201"/>
        <v>5504.2420418126776</v>
      </c>
      <c r="AX230">
        <v>0</v>
      </c>
      <c r="AY230">
        <v>0</v>
      </c>
      <c r="AZ230">
        <v>0</v>
      </c>
      <c r="BA230">
        <f t="shared" si="245"/>
        <v>0</v>
      </c>
      <c r="BB230">
        <f t="shared" si="251"/>
        <v>0</v>
      </c>
      <c r="BC230">
        <f t="shared" si="246"/>
        <v>0</v>
      </c>
      <c r="BD230">
        <f t="shared" si="247"/>
        <v>0</v>
      </c>
      <c r="BE230">
        <f t="shared" si="248"/>
        <v>0</v>
      </c>
      <c r="BF230">
        <f t="shared" si="249"/>
        <v>0</v>
      </c>
      <c r="BG230">
        <f t="shared" si="250"/>
        <v>0</v>
      </c>
      <c r="BH230">
        <f t="shared" si="252"/>
        <v>0</v>
      </c>
      <c r="BI230">
        <f t="shared" si="253"/>
        <v>0</v>
      </c>
      <c r="BJ230">
        <f t="shared" si="254"/>
        <v>0</v>
      </c>
      <c r="BK230" s="7">
        <f t="shared" si="255"/>
        <v>2.5341694723812175E-2</v>
      </c>
      <c r="BL230" s="13"/>
      <c r="BM230" s="13"/>
      <c r="BN230" s="8">
        <f>BN$3*temperature!$I340+BN$4*temperature!$I340^2+BN$5*temperature!$I340^6</f>
        <v>-55.878179034869234</v>
      </c>
      <c r="BO230" s="8">
        <f>BO$3*temperature!$I340+BO$4*temperature!$I340^2+BO$5*temperature!$I340^6</f>
        <v>-46.158207131874249</v>
      </c>
      <c r="BP230" s="8">
        <f>BP$3*temperature!$I340+BP$4*temperature!$I340^2+BP$5*temperature!$I340^6</f>
        <v>-38.49304518273803</v>
      </c>
      <c r="BQ230" s="8">
        <f>BQ$3*temperature!$M340+BQ$4*temperature!$M340^2+BQ$5*temperature!$M340^6</f>
        <v>0</v>
      </c>
      <c r="BR230" s="8">
        <f>BR$3*temperature!$M340+BR$4*temperature!$M340^2+BR$5*temperature!$M340^6</f>
        <v>0</v>
      </c>
      <c r="BS230" s="8">
        <f>BS$3*temperature!$M340+BS$4*temperature!$M340^2+BS$5*temperature!$M340^6</f>
        <v>0</v>
      </c>
      <c r="BT230" s="14"/>
      <c r="BU230" s="14"/>
      <c r="BV230" s="14"/>
      <c r="BW230" s="14"/>
      <c r="BX230" s="14"/>
      <c r="BY230" s="14"/>
    </row>
    <row r="231" spans="1:77" x14ac:dyDescent="0.3">
      <c r="A231">
        <f t="shared" si="202"/>
        <v>2185</v>
      </c>
      <c r="B231" s="4">
        <f t="shared" si="203"/>
        <v>1165.394305768923</v>
      </c>
      <c r="C231" s="4">
        <f t="shared" si="204"/>
        <v>2964.1129394121863</v>
      </c>
      <c r="D231" s="4">
        <f t="shared" si="205"/>
        <v>4369.7848907321913</v>
      </c>
      <c r="E231" s="11">
        <f t="shared" si="206"/>
        <v>5.1910940537585537E-7</v>
      </c>
      <c r="F231" s="11">
        <f t="shared" si="207"/>
        <v>1.0226803377211258E-6</v>
      </c>
      <c r="G231" s="11">
        <f t="shared" si="208"/>
        <v>2.0877655305312479E-6</v>
      </c>
      <c r="H231" s="4">
        <f t="shared" si="209"/>
        <v>124748.99547300745</v>
      </c>
      <c r="I231" s="4">
        <f t="shared" si="210"/>
        <v>66629.303756378911</v>
      </c>
      <c r="J231" s="4">
        <f t="shared" si="211"/>
        <v>27521.656970900651</v>
      </c>
      <c r="K231" s="4">
        <f t="shared" si="212"/>
        <v>107044.45255608016</v>
      </c>
      <c r="L231" s="4">
        <f t="shared" si="213"/>
        <v>22478.665664336047</v>
      </c>
      <c r="M231" s="4">
        <f t="shared" si="214"/>
        <v>6298.1720288499564</v>
      </c>
      <c r="N231" s="11">
        <f t="shared" si="215"/>
        <v>-7.2764997000656084E-3</v>
      </c>
      <c r="O231" s="11">
        <f t="shared" si="216"/>
        <v>-1.8388808446383464E-3</v>
      </c>
      <c r="P231" s="11">
        <f t="shared" si="217"/>
        <v>1.4145569453560825E-5</v>
      </c>
      <c r="Q231" s="4">
        <f t="shared" si="218"/>
        <v>2654.4367332369911</v>
      </c>
      <c r="R231" s="4">
        <f t="shared" si="219"/>
        <v>4676.8315827679335</v>
      </c>
      <c r="S231" s="4">
        <f t="shared" si="220"/>
        <v>3260.4686125085491</v>
      </c>
      <c r="T231" s="4">
        <f t="shared" si="221"/>
        <v>21.278221304886937</v>
      </c>
      <c r="U231" s="4">
        <f t="shared" si="222"/>
        <v>70.191812297305987</v>
      </c>
      <c r="V231" s="4">
        <f t="shared" si="223"/>
        <v>118.46919740173804</v>
      </c>
      <c r="W231" s="11">
        <f t="shared" si="224"/>
        <v>-1.0734613539272964E-2</v>
      </c>
      <c r="X231" s="11">
        <f t="shared" si="225"/>
        <v>-1.217998157191269E-2</v>
      </c>
      <c r="Y231" s="11">
        <f t="shared" si="226"/>
        <v>-9.7425357312937999E-3</v>
      </c>
      <c r="Z231" s="4">
        <f t="shared" si="239"/>
        <v>3075.3336146920069</v>
      </c>
      <c r="AA231" s="4">
        <f t="shared" si="240"/>
        <v>14365.693150549561</v>
      </c>
      <c r="AB231" s="4">
        <f t="shared" si="241"/>
        <v>42546.654266211648</v>
      </c>
      <c r="AC231" s="12">
        <f t="shared" si="227"/>
        <v>1.1377876060387646</v>
      </c>
      <c r="AD231" s="12">
        <f t="shared" si="228"/>
        <v>3.0286826596320138</v>
      </c>
      <c r="AE231" s="12">
        <f t="shared" si="229"/>
        <v>12.922322193673324</v>
      </c>
      <c r="AF231" s="11">
        <f t="shared" si="230"/>
        <v>-4.0504037456468023E-3</v>
      </c>
      <c r="AG231" s="11">
        <f t="shared" si="231"/>
        <v>2.9673830763510267E-4</v>
      </c>
      <c r="AH231" s="11">
        <f t="shared" si="232"/>
        <v>9.7937136394747881E-3</v>
      </c>
      <c r="AI231" s="1">
        <f t="shared" si="196"/>
        <v>266679.9557518299</v>
      </c>
      <c r="AJ231" s="1">
        <f t="shared" si="197"/>
        <v>134973.2894987922</v>
      </c>
      <c r="AK231" s="1">
        <f t="shared" si="198"/>
        <v>54807.252439592266</v>
      </c>
      <c r="AL231" s="10">
        <f t="shared" si="233"/>
        <v>81.847843430668206</v>
      </c>
      <c r="AM231" s="10">
        <f t="shared" si="234"/>
        <v>19.452722788604039</v>
      </c>
      <c r="AN231" s="10">
        <f t="shared" si="235"/>
        <v>6.1746834572607598</v>
      </c>
      <c r="AO231" s="7">
        <f t="shared" si="236"/>
        <v>3.5519866448452606E-3</v>
      </c>
      <c r="AP231" s="7">
        <f t="shared" si="237"/>
        <v>4.4745663483415563E-3</v>
      </c>
      <c r="AQ231" s="7">
        <f t="shared" si="238"/>
        <v>4.0589962531597888E-3</v>
      </c>
      <c r="AR231" s="1">
        <f t="shared" si="244"/>
        <v>124748.99547300745</v>
      </c>
      <c r="AS231" s="1">
        <f t="shared" si="242"/>
        <v>66629.303756378911</v>
      </c>
      <c r="AT231" s="1">
        <f t="shared" si="243"/>
        <v>27521.656970900651</v>
      </c>
      <c r="AU231" s="1">
        <f t="shared" si="199"/>
        <v>24949.799094601491</v>
      </c>
      <c r="AV231" s="1">
        <f t="shared" si="200"/>
        <v>13325.860751275783</v>
      </c>
      <c r="AW231" s="1">
        <f t="shared" si="201"/>
        <v>5504.3313941801307</v>
      </c>
      <c r="AX231">
        <v>0</v>
      </c>
      <c r="AY231">
        <v>0</v>
      </c>
      <c r="AZ231">
        <v>0</v>
      </c>
      <c r="BA231">
        <f t="shared" si="245"/>
        <v>0</v>
      </c>
      <c r="BB231">
        <f t="shared" si="251"/>
        <v>0</v>
      </c>
      <c r="BC231">
        <f t="shared" si="246"/>
        <v>0</v>
      </c>
      <c r="BD231">
        <f t="shared" si="247"/>
        <v>0</v>
      </c>
      <c r="BE231">
        <f t="shared" si="248"/>
        <v>0</v>
      </c>
      <c r="BF231">
        <f t="shared" si="249"/>
        <v>0</v>
      </c>
      <c r="BG231">
        <f t="shared" si="250"/>
        <v>0</v>
      </c>
      <c r="BH231">
        <f t="shared" si="252"/>
        <v>0</v>
      </c>
      <c r="BI231">
        <f t="shared" si="253"/>
        <v>0</v>
      </c>
      <c r="BJ231">
        <f t="shared" si="254"/>
        <v>0</v>
      </c>
      <c r="BK231" s="7">
        <f t="shared" si="255"/>
        <v>2.5285516755997745E-2</v>
      </c>
      <c r="BL231" s="13"/>
      <c r="BM231" s="13"/>
      <c r="BN231" s="8">
        <f>BN$3*temperature!$I341+BN$4*temperature!$I341^2+BN$5*temperature!$I341^6</f>
        <v>-56.299670713952452</v>
      </c>
      <c r="BO231" s="8">
        <f>BO$3*temperature!$I341+BO$4*temperature!$I341^2+BO$5*temperature!$I341^6</f>
        <v>-46.48334085279852</v>
      </c>
      <c r="BP231" s="8">
        <f>BP$3*temperature!$I341+BP$4*temperature!$I341^2+BP$5*temperature!$I341^6</f>
        <v>-38.745853662037533</v>
      </c>
      <c r="BQ231" s="8">
        <f>BQ$3*temperature!$M341+BQ$4*temperature!$M341^2+BQ$5*temperature!$M341^6</f>
        <v>0</v>
      </c>
      <c r="BR231" s="8">
        <f>BR$3*temperature!$M341+BR$4*temperature!$M341^2+BR$5*temperature!$M341^6</f>
        <v>0</v>
      </c>
      <c r="BS231" s="8">
        <f>BS$3*temperature!$M341+BS$4*temperature!$M341^2+BS$5*temperature!$M341^6</f>
        <v>0</v>
      </c>
      <c r="BT231" s="14"/>
      <c r="BU231" s="14"/>
      <c r="BV231" s="14"/>
      <c r="BW231" s="14"/>
      <c r="BX231" s="14"/>
      <c r="BY231" s="14"/>
    </row>
    <row r="232" spans="1:77" x14ac:dyDescent="0.3">
      <c r="A232">
        <f t="shared" si="202"/>
        <v>2186</v>
      </c>
      <c r="B232" s="4">
        <f t="shared" si="203"/>
        <v>1165.3948804877107</v>
      </c>
      <c r="C232" s="4">
        <f t="shared" si="204"/>
        <v>2964.1158191852069</v>
      </c>
      <c r="D232" s="4">
        <f t="shared" si="205"/>
        <v>4369.7935576641485</v>
      </c>
      <c r="E232" s="11">
        <f t="shared" si="206"/>
        <v>4.9315393510706261E-7</v>
      </c>
      <c r="F232" s="11">
        <f t="shared" si="207"/>
        <v>9.7154632083506949E-7</v>
      </c>
      <c r="G232" s="11">
        <f t="shared" si="208"/>
        <v>1.9833772540046856E-6</v>
      </c>
      <c r="H232" s="4">
        <f t="shared" si="209"/>
        <v>123831.62670877563</v>
      </c>
      <c r="I232" s="4">
        <f t="shared" si="210"/>
        <v>66503.465571307606</v>
      </c>
      <c r="J232" s="4">
        <f t="shared" si="211"/>
        <v>27521.088715541806</v>
      </c>
      <c r="K232" s="4">
        <f t="shared" si="212"/>
        <v>106257.22558258781</v>
      </c>
      <c r="L232" s="4">
        <f t="shared" si="213"/>
        <v>22436.189956163205</v>
      </c>
      <c r="M232" s="4">
        <f t="shared" si="214"/>
        <v>6298.0294955290901</v>
      </c>
      <c r="N232" s="11">
        <f t="shared" si="215"/>
        <v>-7.3542061703750772E-3</v>
      </c>
      <c r="O232" s="11">
        <f t="shared" si="216"/>
        <v>-1.8896009579533191E-3</v>
      </c>
      <c r="P232" s="11">
        <f t="shared" si="217"/>
        <v>-2.2630903095954835E-5</v>
      </c>
      <c r="Q232" s="4">
        <f t="shared" si="218"/>
        <v>2606.6319445519116</v>
      </c>
      <c r="R232" s="4">
        <f t="shared" si="219"/>
        <v>4611.1426334747939</v>
      </c>
      <c r="S232" s="4">
        <f t="shared" si="220"/>
        <v>3228.6367156690144</v>
      </c>
      <c r="T232" s="4">
        <f t="shared" si="221"/>
        <v>21.04980782237585</v>
      </c>
      <c r="U232" s="4">
        <f t="shared" si="222"/>
        <v>69.336877317025639</v>
      </c>
      <c r="V232" s="4">
        <f t="shared" si="223"/>
        <v>117.31500701299392</v>
      </c>
      <c r="W232" s="11">
        <f t="shared" si="224"/>
        <v>-1.0734613539272964E-2</v>
      </c>
      <c r="X232" s="11">
        <f t="shared" si="225"/>
        <v>-1.217998157191269E-2</v>
      </c>
      <c r="Y232" s="11">
        <f t="shared" si="226"/>
        <v>-9.7425357312937999E-3</v>
      </c>
      <c r="Z232" s="4">
        <f t="shared" si="239"/>
        <v>3007.9522465792729</v>
      </c>
      <c r="AA232" s="4">
        <f t="shared" si="240"/>
        <v>14168.841907669655</v>
      </c>
      <c r="AB232" s="4">
        <f t="shared" si="241"/>
        <v>42545.462745010162</v>
      </c>
      <c r="AC232" s="12">
        <f t="shared" si="227"/>
        <v>1.1331791068575148</v>
      </c>
      <c r="AD232" s="12">
        <f t="shared" si="228"/>
        <v>3.0295813857987968</v>
      </c>
      <c r="AE232" s="12">
        <f t="shared" si="229"/>
        <v>13.04887971679519</v>
      </c>
      <c r="AF232" s="11">
        <f t="shared" si="230"/>
        <v>-4.0504037456468023E-3</v>
      </c>
      <c r="AG232" s="11">
        <f t="shared" si="231"/>
        <v>2.9673830763510267E-4</v>
      </c>
      <c r="AH232" s="11">
        <f t="shared" si="232"/>
        <v>9.7937136394747881E-3</v>
      </c>
      <c r="AI232" s="1">
        <f t="shared" si="196"/>
        <v>264961.75927124842</v>
      </c>
      <c r="AJ232" s="1">
        <f t="shared" si="197"/>
        <v>134801.82130018878</v>
      </c>
      <c r="AK232" s="1">
        <f t="shared" si="198"/>
        <v>54830.858589813171</v>
      </c>
      <c r="AL232" s="10">
        <f t="shared" si="233"/>
        <v>82.135658652975579</v>
      </c>
      <c r="AM232" s="10">
        <f t="shared" si="234"/>
        <v>19.538894862389807</v>
      </c>
      <c r="AN232" s="10">
        <f t="shared" si="235"/>
        <v>6.1994958441080534</v>
      </c>
      <c r="AO232" s="7">
        <f t="shared" si="236"/>
        <v>3.5164667783968077E-3</v>
      </c>
      <c r="AP232" s="7">
        <f t="shared" si="237"/>
        <v>4.4298206848581408E-3</v>
      </c>
      <c r="AQ232" s="7">
        <f t="shared" si="238"/>
        <v>4.0184062906281912E-3</v>
      </c>
      <c r="AR232" s="1">
        <f t="shared" si="244"/>
        <v>123831.62670877563</v>
      </c>
      <c r="AS232" s="1">
        <f t="shared" si="242"/>
        <v>66503.465571307606</v>
      </c>
      <c r="AT232" s="1">
        <f t="shared" si="243"/>
        <v>27521.088715541806</v>
      </c>
      <c r="AU232" s="1">
        <f t="shared" si="199"/>
        <v>24766.325341755128</v>
      </c>
      <c r="AV232" s="1">
        <f t="shared" si="200"/>
        <v>13300.693114261521</v>
      </c>
      <c r="AW232" s="1">
        <f t="shared" si="201"/>
        <v>5504.2177431083619</v>
      </c>
      <c r="AX232">
        <v>0</v>
      </c>
      <c r="AY232">
        <v>0</v>
      </c>
      <c r="AZ232">
        <v>0</v>
      </c>
      <c r="BA232">
        <f t="shared" si="245"/>
        <v>0</v>
      </c>
      <c r="BB232">
        <f t="shared" si="251"/>
        <v>0</v>
      </c>
      <c r="BC232">
        <f t="shared" si="246"/>
        <v>0</v>
      </c>
      <c r="BD232">
        <f t="shared" si="247"/>
        <v>0</v>
      </c>
      <c r="BE232">
        <f t="shared" si="248"/>
        <v>0</v>
      </c>
      <c r="BF232">
        <f t="shared" si="249"/>
        <v>0</v>
      </c>
      <c r="BG232">
        <f t="shared" si="250"/>
        <v>0</v>
      </c>
      <c r="BH232">
        <f t="shared" si="252"/>
        <v>0</v>
      </c>
      <c r="BI232">
        <f t="shared" si="253"/>
        <v>0</v>
      </c>
      <c r="BJ232">
        <f t="shared" si="254"/>
        <v>0</v>
      </c>
      <c r="BK232" s="7">
        <f t="shared" si="255"/>
        <v>2.5230305560621752E-2</v>
      </c>
      <c r="BL232" s="13"/>
      <c r="BM232" s="13"/>
      <c r="BN232" s="8">
        <f>BN$3*temperature!$I342+BN$4*temperature!$I342^2+BN$5*temperature!$I342^6</f>
        <v>-56.718230471749123</v>
      </c>
      <c r="BO232" s="8">
        <f>BO$3*temperature!$I342+BO$4*temperature!$I342^2+BO$5*temperature!$I342^6</f>
        <v>-46.806165184732791</v>
      </c>
      <c r="BP232" s="8">
        <f>BP$3*temperature!$I342+BP$4*temperature!$I342^2+BP$5*temperature!$I342^6</f>
        <v>-38.996825792783014</v>
      </c>
      <c r="BQ232" s="8">
        <f>BQ$3*temperature!$M342+BQ$4*temperature!$M342^2+BQ$5*temperature!$M342^6</f>
        <v>0</v>
      </c>
      <c r="BR232" s="8">
        <f>BR$3*temperature!$M342+BR$4*temperature!$M342^2+BR$5*temperature!$M342^6</f>
        <v>0</v>
      </c>
      <c r="BS232" s="8">
        <f>BS$3*temperature!$M342+BS$4*temperature!$M342^2+BS$5*temperature!$M342^6</f>
        <v>0</v>
      </c>
      <c r="BT232" s="14"/>
      <c r="BU232" s="14"/>
      <c r="BV232" s="14"/>
      <c r="BW232" s="14"/>
      <c r="BX232" s="14"/>
      <c r="BY232" s="14"/>
    </row>
    <row r="233" spans="1:77" x14ac:dyDescent="0.3">
      <c r="A233">
        <f t="shared" si="202"/>
        <v>2187</v>
      </c>
      <c r="B233" s="4">
        <f t="shared" si="203"/>
        <v>1165.3954264708282</v>
      </c>
      <c r="C233" s="4">
        <f t="shared" si="204"/>
        <v>2964.1185549722345</v>
      </c>
      <c r="D233" s="4">
        <f t="shared" si="205"/>
        <v>4369.8017912658379</v>
      </c>
      <c r="E233" s="11">
        <f t="shared" si="206"/>
        <v>4.6849623835170947E-7</v>
      </c>
      <c r="F233" s="11">
        <f t="shared" si="207"/>
        <v>9.2296900479331592E-7</v>
      </c>
      <c r="G233" s="11">
        <f t="shared" si="208"/>
        <v>1.8842083913044511E-6</v>
      </c>
      <c r="H233" s="4">
        <f t="shared" si="209"/>
        <v>122911.4638383034</v>
      </c>
      <c r="I233" s="4">
        <f t="shared" si="210"/>
        <v>66374.554385094802</v>
      </c>
      <c r="J233" s="4">
        <f t="shared" si="211"/>
        <v>27519.527195590104</v>
      </c>
      <c r="K233" s="4">
        <f t="shared" si="212"/>
        <v>105467.60442549246</v>
      </c>
      <c r="L233" s="4">
        <f t="shared" si="213"/>
        <v>22392.678684782415</v>
      </c>
      <c r="M233" s="4">
        <f t="shared" si="214"/>
        <v>6297.6602853234417</v>
      </c>
      <c r="N233" s="11">
        <f t="shared" si="215"/>
        <v>-7.431223173445467E-3</v>
      </c>
      <c r="O233" s="11">
        <f t="shared" si="216"/>
        <v>-1.9393342392716173E-3</v>
      </c>
      <c r="P233" s="11">
        <f t="shared" si="217"/>
        <v>-5.8623130601453965E-5</v>
      </c>
      <c r="Q233" s="4">
        <f t="shared" si="218"/>
        <v>2559.489427829647</v>
      </c>
      <c r="R233" s="4">
        <f t="shared" si="219"/>
        <v>4546.1495703887422</v>
      </c>
      <c r="S233" s="4">
        <f t="shared" si="220"/>
        <v>3197.0002021115902</v>
      </c>
      <c r="T233" s="4">
        <f t="shared" si="221"/>
        <v>20.82384627032668</v>
      </c>
      <c r="U233" s="4">
        <f t="shared" si="222"/>
        <v>68.492355429050292</v>
      </c>
      <c r="V233" s="4">
        <f t="shared" si="223"/>
        <v>116.17206136535285</v>
      </c>
      <c r="W233" s="11">
        <f t="shared" si="224"/>
        <v>-1.0734613539272964E-2</v>
      </c>
      <c r="X233" s="11">
        <f t="shared" si="225"/>
        <v>-1.217998157191269E-2</v>
      </c>
      <c r="Y233" s="11">
        <f t="shared" si="226"/>
        <v>-9.7425357312937999E-3</v>
      </c>
      <c r="Z233" s="4">
        <f t="shared" si="239"/>
        <v>2941.8168537791626</v>
      </c>
      <c r="AA233" s="4">
        <f t="shared" si="240"/>
        <v>13973.977273911358</v>
      </c>
      <c r="AB233" s="4">
        <f t="shared" si="241"/>
        <v>42542.70221013495</v>
      </c>
      <c r="AC233" s="12">
        <f t="shared" si="227"/>
        <v>1.1285892739586103</v>
      </c>
      <c r="AD233" s="12">
        <f t="shared" si="228"/>
        <v>3.0304803786520615</v>
      </c>
      <c r="AE233" s="12">
        <f t="shared" si="229"/>
        <v>13.176676708057432</v>
      </c>
      <c r="AF233" s="11">
        <f t="shared" si="230"/>
        <v>-4.0504037456468023E-3</v>
      </c>
      <c r="AG233" s="11">
        <f t="shared" si="231"/>
        <v>2.9673830763510267E-4</v>
      </c>
      <c r="AH233" s="11">
        <f t="shared" si="232"/>
        <v>9.7937136394747881E-3</v>
      </c>
      <c r="AI233" s="1">
        <f t="shared" si="196"/>
        <v>263231.90868587873</v>
      </c>
      <c r="AJ233" s="1">
        <f t="shared" si="197"/>
        <v>134622.33228443144</v>
      </c>
      <c r="AK233" s="1">
        <f t="shared" si="198"/>
        <v>54851.990473940219</v>
      </c>
      <c r="AL233" s="10">
        <f t="shared" si="233"/>
        <v>82.421597694800752</v>
      </c>
      <c r="AM233" s="10">
        <f t="shared" si="234"/>
        <v>19.624583125004282</v>
      </c>
      <c r="AN233" s="10">
        <f t="shared" si="235"/>
        <v>6.2241588162757528</v>
      </c>
      <c r="AO233" s="7">
        <f t="shared" si="236"/>
        <v>3.4813021106128396E-3</v>
      </c>
      <c r="AP233" s="7">
        <f t="shared" si="237"/>
        <v>4.3855224780095592E-3</v>
      </c>
      <c r="AQ233" s="7">
        <f t="shared" si="238"/>
        <v>3.978222227721909E-3</v>
      </c>
      <c r="AR233" s="1">
        <f t="shared" si="244"/>
        <v>122911.4638383034</v>
      </c>
      <c r="AS233" s="1">
        <f t="shared" si="242"/>
        <v>66374.554385094802</v>
      </c>
      <c r="AT233" s="1">
        <f t="shared" si="243"/>
        <v>27519.527195590104</v>
      </c>
      <c r="AU233" s="1">
        <f t="shared" si="199"/>
        <v>24582.292767660681</v>
      </c>
      <c r="AV233" s="1">
        <f t="shared" si="200"/>
        <v>13274.910877018961</v>
      </c>
      <c r="AW233" s="1">
        <f t="shared" si="201"/>
        <v>5503.9054391180216</v>
      </c>
      <c r="AX233">
        <v>0</v>
      </c>
      <c r="AY233">
        <v>0</v>
      </c>
      <c r="AZ233">
        <v>0</v>
      </c>
      <c r="BA233">
        <f t="shared" si="245"/>
        <v>0</v>
      </c>
      <c r="BB233">
        <f t="shared" si="251"/>
        <v>0</v>
      </c>
      <c r="BC233">
        <f t="shared" si="246"/>
        <v>0</v>
      </c>
      <c r="BD233">
        <f t="shared" si="247"/>
        <v>0</v>
      </c>
      <c r="BE233">
        <f t="shared" si="248"/>
        <v>0</v>
      </c>
      <c r="BF233">
        <f t="shared" si="249"/>
        <v>0</v>
      </c>
      <c r="BG233">
        <f t="shared" si="250"/>
        <v>0</v>
      </c>
      <c r="BH233">
        <f t="shared" si="252"/>
        <v>0</v>
      </c>
      <c r="BI233">
        <f t="shared" si="253"/>
        <v>0</v>
      </c>
      <c r="BJ233">
        <f t="shared" si="254"/>
        <v>0</v>
      </c>
      <c r="BK233" s="7">
        <f t="shared" si="255"/>
        <v>2.5176040850844211E-2</v>
      </c>
      <c r="BL233" s="13"/>
      <c r="BM233" s="13"/>
      <c r="BN233" s="8">
        <f>BN$3*temperature!$I343+BN$4*temperature!$I343^2+BN$5*temperature!$I343^6</f>
        <v>-57.1338594833706</v>
      </c>
      <c r="BO233" s="8">
        <f>BO$3*temperature!$I343+BO$4*temperature!$I343^2+BO$5*temperature!$I343^6</f>
        <v>-47.126682521526803</v>
      </c>
      <c r="BP233" s="8">
        <f>BP$3*temperature!$I343+BP$4*temperature!$I343^2+BP$5*temperature!$I343^6</f>
        <v>-39.245964703686482</v>
      </c>
      <c r="BQ233" s="8">
        <f>BQ$3*temperature!$M343+BQ$4*temperature!$M343^2+BQ$5*temperature!$M343^6</f>
        <v>0</v>
      </c>
      <c r="BR233" s="8">
        <f>BR$3*temperature!$M343+BR$4*temperature!$M343^2+BR$5*temperature!$M343^6</f>
        <v>0</v>
      </c>
      <c r="BS233" s="8">
        <f>BS$3*temperature!$M343+BS$4*temperature!$M343^2+BS$5*temperature!$M343^6</f>
        <v>0</v>
      </c>
      <c r="BT233" s="14"/>
      <c r="BU233" s="14"/>
      <c r="BV233" s="14"/>
      <c r="BW233" s="14"/>
      <c r="BX233" s="14"/>
      <c r="BY233" s="14"/>
    </row>
    <row r="234" spans="1:77" x14ac:dyDescent="0.3">
      <c r="A234">
        <f t="shared" si="202"/>
        <v>2188</v>
      </c>
      <c r="B234" s="4">
        <f t="shared" si="203"/>
        <v>1165.3959451550329</v>
      </c>
      <c r="C234" s="4">
        <f t="shared" si="204"/>
        <v>2964.1211539723099</v>
      </c>
      <c r="D234" s="4">
        <f t="shared" si="205"/>
        <v>4369.8096132021819</v>
      </c>
      <c r="E234" s="11">
        <f t="shared" si="206"/>
        <v>4.4507142643412396E-7</v>
      </c>
      <c r="F234" s="11">
        <f t="shared" si="207"/>
        <v>8.768205545536501E-7</v>
      </c>
      <c r="G234" s="11">
        <f t="shared" si="208"/>
        <v>1.7899979717392285E-6</v>
      </c>
      <c r="H234" s="4">
        <f t="shared" si="209"/>
        <v>121988.75098518873</v>
      </c>
      <c r="I234" s="4">
        <f t="shared" si="210"/>
        <v>66242.653178679218</v>
      </c>
      <c r="J234" s="4">
        <f t="shared" si="211"/>
        <v>27516.993794582075</v>
      </c>
      <c r="K234" s="4">
        <f t="shared" si="212"/>
        <v>104675.79837765828</v>
      </c>
      <c r="L234" s="4">
        <f t="shared" si="213"/>
        <v>22348.159787566514</v>
      </c>
      <c r="M234" s="4">
        <f t="shared" si="214"/>
        <v>6297.0692616554779</v>
      </c>
      <c r="N234" s="11">
        <f t="shared" si="215"/>
        <v>-7.5075759248286467E-3</v>
      </c>
      <c r="O234" s="11">
        <f t="shared" si="216"/>
        <v>-1.9881005681626762E-3</v>
      </c>
      <c r="P234" s="11">
        <f t="shared" si="217"/>
        <v>-9.3848134257279447E-5</v>
      </c>
      <c r="Q234" s="4">
        <f t="shared" si="218"/>
        <v>2513.0061268460472</v>
      </c>
      <c r="R234" s="4">
        <f t="shared" si="219"/>
        <v>4481.8533647725399</v>
      </c>
      <c r="S234" s="4">
        <f t="shared" si="220"/>
        <v>3165.5618703219543</v>
      </c>
      <c r="T234" s="4">
        <f t="shared" si="221"/>
        <v>20.600310328213492</v>
      </c>
      <c r="U234" s="4">
        <f t="shared" si="222"/>
        <v>67.658119802107564</v>
      </c>
      <c r="V234" s="4">
        <f t="shared" si="223"/>
        <v>115.04025090652284</v>
      </c>
      <c r="W234" s="11">
        <f t="shared" si="224"/>
        <v>-1.0734613539272964E-2</v>
      </c>
      <c r="X234" s="11">
        <f t="shared" si="225"/>
        <v>-1.217998157191269E-2</v>
      </c>
      <c r="Y234" s="11">
        <f t="shared" si="226"/>
        <v>-9.7425357312937999E-3</v>
      </c>
      <c r="Z234" s="4">
        <f t="shared" si="239"/>
        <v>2876.9122689183637</v>
      </c>
      <c r="AA234" s="4">
        <f t="shared" si="240"/>
        <v>13781.105240210634</v>
      </c>
      <c r="AB234" s="4">
        <f t="shared" si="241"/>
        <v>42538.406493981405</v>
      </c>
      <c r="AC234" s="12">
        <f t="shared" si="227"/>
        <v>1.1240180317360715</v>
      </c>
      <c r="AD234" s="12">
        <f t="shared" si="228"/>
        <v>3.0313796382709444</v>
      </c>
      <c r="AE234" s="12">
        <f t="shared" si="229"/>
        <v>13.305725306456084</v>
      </c>
      <c r="AF234" s="11">
        <f t="shared" si="230"/>
        <v>-4.0504037456468023E-3</v>
      </c>
      <c r="AG234" s="11">
        <f t="shared" si="231"/>
        <v>2.9673830763510267E-4</v>
      </c>
      <c r="AH234" s="11">
        <f t="shared" si="232"/>
        <v>9.7937136394747881E-3</v>
      </c>
      <c r="AI234" s="1">
        <f t="shared" si="196"/>
        <v>261491.01058495155</v>
      </c>
      <c r="AJ234" s="1">
        <f t="shared" si="197"/>
        <v>134435.00993300724</v>
      </c>
      <c r="AK234" s="1">
        <f t="shared" si="198"/>
        <v>54870.696865664213</v>
      </c>
      <c r="AL234" s="10">
        <f t="shared" si="233"/>
        <v>82.705662831995596</v>
      </c>
      <c r="AM234" s="10">
        <f t="shared" si="234"/>
        <v>19.709786534916393</v>
      </c>
      <c r="AN234" s="10">
        <f t="shared" si="235"/>
        <v>6.2486722923580151</v>
      </c>
      <c r="AO234" s="7">
        <f t="shared" si="236"/>
        <v>3.4464890895067111E-3</v>
      </c>
      <c r="AP234" s="7">
        <f t="shared" si="237"/>
        <v>4.3416672532294639E-3</v>
      </c>
      <c r="AQ234" s="7">
        <f t="shared" si="238"/>
        <v>3.9384400054446895E-3</v>
      </c>
      <c r="AR234" s="1">
        <f t="shared" si="244"/>
        <v>121988.75098518873</v>
      </c>
      <c r="AS234" s="1">
        <f t="shared" si="242"/>
        <v>66242.653178679218</v>
      </c>
      <c r="AT234" s="1">
        <f t="shared" si="243"/>
        <v>27516.993794582075</v>
      </c>
      <c r="AU234" s="1">
        <f t="shared" si="199"/>
        <v>24397.750197037749</v>
      </c>
      <c r="AV234" s="1">
        <f t="shared" si="200"/>
        <v>13248.530635735844</v>
      </c>
      <c r="AW234" s="1">
        <f t="shared" si="201"/>
        <v>5503.3987589164153</v>
      </c>
      <c r="AX234">
        <v>0</v>
      </c>
      <c r="AY234">
        <v>0</v>
      </c>
      <c r="AZ234">
        <v>0</v>
      </c>
      <c r="BA234">
        <f t="shared" si="245"/>
        <v>0</v>
      </c>
      <c r="BB234">
        <f t="shared" si="251"/>
        <v>0</v>
      </c>
      <c r="BC234">
        <f t="shared" si="246"/>
        <v>0</v>
      </c>
      <c r="BD234">
        <f t="shared" si="247"/>
        <v>0</v>
      </c>
      <c r="BE234">
        <f t="shared" si="248"/>
        <v>0</v>
      </c>
      <c r="BF234">
        <f t="shared" si="249"/>
        <v>0</v>
      </c>
      <c r="BG234">
        <f t="shared" si="250"/>
        <v>0</v>
      </c>
      <c r="BH234">
        <f t="shared" si="252"/>
        <v>0</v>
      </c>
      <c r="BI234">
        <f t="shared" si="253"/>
        <v>0</v>
      </c>
      <c r="BJ234">
        <f t="shared" si="254"/>
        <v>0</v>
      </c>
      <c r="BK234" s="7">
        <f t="shared" si="255"/>
        <v>2.5122702457906348E-2</v>
      </c>
      <c r="BL234" s="13"/>
      <c r="BM234" s="13"/>
      <c r="BN234" s="8">
        <f>BN$3*temperature!$I344+BN$4*temperature!$I344^2+BN$5*temperature!$I344^6</f>
        <v>-57.546560031362745</v>
      </c>
      <c r="BO234" s="8">
        <f>BO$3*temperature!$I344+BO$4*temperature!$I344^2+BO$5*temperature!$I344^6</f>
        <v>-47.444896074662957</v>
      </c>
      <c r="BP234" s="8">
        <f>BP$3*temperature!$I344+BP$4*temperature!$I344^2+BP$5*temperature!$I344^6</f>
        <v>-39.493274128001048</v>
      </c>
      <c r="BQ234" s="8">
        <f>BQ$3*temperature!$M344+BQ$4*temperature!$M344^2+BQ$5*temperature!$M344^6</f>
        <v>0</v>
      </c>
      <c r="BR234" s="8">
        <f>BR$3*temperature!$M344+BR$4*temperature!$M344^2+BR$5*temperature!$M344^6</f>
        <v>0</v>
      </c>
      <c r="BS234" s="8">
        <f>BS$3*temperature!$M344+BS$4*temperature!$M344^2+BS$5*temperature!$M344^6</f>
        <v>0</v>
      </c>
      <c r="BT234" s="14"/>
      <c r="BU234" s="14"/>
      <c r="BV234" s="14"/>
      <c r="BW234" s="14"/>
      <c r="BX234" s="14"/>
      <c r="BY234" s="14"/>
    </row>
    <row r="235" spans="1:77" x14ac:dyDescent="0.3">
      <c r="A235">
        <f t="shared" si="202"/>
        <v>2189</v>
      </c>
      <c r="B235" s="4">
        <f t="shared" si="203"/>
        <v>1165.3964379052468</v>
      </c>
      <c r="C235" s="4">
        <f t="shared" si="204"/>
        <v>2964.1236230245463</v>
      </c>
      <c r="D235" s="4">
        <f t="shared" si="205"/>
        <v>4369.8170440550093</v>
      </c>
      <c r="E235" s="11">
        <f t="shared" si="206"/>
        <v>4.2281785511241776E-7</v>
      </c>
      <c r="F235" s="11">
        <f t="shared" si="207"/>
        <v>8.3297952682596752E-7</v>
      </c>
      <c r="G235" s="11">
        <f t="shared" si="208"/>
        <v>1.700498073152267E-6</v>
      </c>
      <c r="H235" s="4">
        <f t="shared" si="209"/>
        <v>121063.72613762289</v>
      </c>
      <c r="I235" s="4">
        <f t="shared" si="210"/>
        <v>66107.843526520111</v>
      </c>
      <c r="J235" s="4">
        <f t="shared" si="211"/>
        <v>27513.509525971389</v>
      </c>
      <c r="K235" s="4">
        <f t="shared" si="212"/>
        <v>103882.01147691</v>
      </c>
      <c r="L235" s="4">
        <f t="shared" si="213"/>
        <v>22302.660730143463</v>
      </c>
      <c r="M235" s="4">
        <f t="shared" si="214"/>
        <v>6296.2612046659033</v>
      </c>
      <c r="N235" s="11">
        <f t="shared" si="215"/>
        <v>-7.5832896720251508E-3</v>
      </c>
      <c r="O235" s="11">
        <f t="shared" si="216"/>
        <v>-2.0359196397174983E-3</v>
      </c>
      <c r="P235" s="11">
        <f t="shared" si="217"/>
        <v>-1.2832270950158264E-4</v>
      </c>
      <c r="Q235" s="4">
        <f t="shared" si="218"/>
        <v>2467.178734968466</v>
      </c>
      <c r="R235" s="4">
        <f t="shared" si="219"/>
        <v>4418.2545990025747</v>
      </c>
      <c r="S235" s="4">
        <f t="shared" si="220"/>
        <v>3134.3243446671786</v>
      </c>
      <c r="T235" s="4">
        <f t="shared" si="221"/>
        <v>20.379173958051027</v>
      </c>
      <c r="U235" s="4">
        <f t="shared" si="222"/>
        <v>66.834045149727629</v>
      </c>
      <c r="V235" s="4">
        <f t="shared" si="223"/>
        <v>113.91946715152903</v>
      </c>
      <c r="W235" s="11">
        <f t="shared" si="224"/>
        <v>-1.0734613539272964E-2</v>
      </c>
      <c r="X235" s="11">
        <f t="shared" si="225"/>
        <v>-1.217998157191269E-2</v>
      </c>
      <c r="Y235" s="11">
        <f t="shared" si="226"/>
        <v>-9.7425357312937999E-3</v>
      </c>
      <c r="Z235" s="4">
        <f t="shared" si="239"/>
        <v>2813.2231699805334</v>
      </c>
      <c r="AA235" s="4">
        <f t="shared" si="240"/>
        <v>13590.230577395454</v>
      </c>
      <c r="AB235" s="4">
        <f t="shared" si="241"/>
        <v>42532.608852515681</v>
      </c>
      <c r="AC235" s="12">
        <f t="shared" si="227"/>
        <v>1.1194653048901533</v>
      </c>
      <c r="AD235" s="12">
        <f t="shared" si="228"/>
        <v>3.0322791647346046</v>
      </c>
      <c r="AE235" s="12">
        <f t="shared" si="229"/>
        <v>13.436037769873028</v>
      </c>
      <c r="AF235" s="11">
        <f t="shared" si="230"/>
        <v>-4.0504037456468023E-3</v>
      </c>
      <c r="AG235" s="11">
        <f t="shared" si="231"/>
        <v>2.9673830763510267E-4</v>
      </c>
      <c r="AH235" s="11">
        <f t="shared" si="232"/>
        <v>9.7937136394747881E-3</v>
      </c>
      <c r="AI235" s="1">
        <f t="shared" si="196"/>
        <v>259739.65972349414</v>
      </c>
      <c r="AJ235" s="1">
        <f t="shared" si="197"/>
        <v>134240.03957544235</v>
      </c>
      <c r="AK235" s="1">
        <f t="shared" si="198"/>
        <v>54887.025938014209</v>
      </c>
      <c r="AL235" s="10">
        <f t="shared" si="233"/>
        <v>82.987856554940592</v>
      </c>
      <c r="AM235" s="10">
        <f t="shared" si="234"/>
        <v>19.794504136335515</v>
      </c>
      <c r="AN235" s="10">
        <f t="shared" si="235"/>
        <v>6.2730362130857795</v>
      </c>
      <c r="AO235" s="7">
        <f t="shared" si="236"/>
        <v>3.4120241986116441E-3</v>
      </c>
      <c r="AP235" s="7">
        <f t="shared" si="237"/>
        <v>4.2982505806971692E-3</v>
      </c>
      <c r="AQ235" s="7">
        <f t="shared" si="238"/>
        <v>3.8990556053902425E-3</v>
      </c>
      <c r="AR235" s="1">
        <f t="shared" si="244"/>
        <v>121063.72613762289</v>
      </c>
      <c r="AS235" s="1">
        <f t="shared" si="242"/>
        <v>66107.843526520111</v>
      </c>
      <c r="AT235" s="1">
        <f t="shared" si="243"/>
        <v>27513.509525971389</v>
      </c>
      <c r="AU235" s="1">
        <f t="shared" si="199"/>
        <v>24212.745227524578</v>
      </c>
      <c r="AV235" s="1">
        <f t="shared" si="200"/>
        <v>13221.568705304024</v>
      </c>
      <c r="AW235" s="1">
        <f t="shared" si="201"/>
        <v>5502.701905194278</v>
      </c>
      <c r="AX235">
        <v>0</v>
      </c>
      <c r="AY235">
        <v>0</v>
      </c>
      <c r="AZ235">
        <v>0</v>
      </c>
      <c r="BA235">
        <f t="shared" si="245"/>
        <v>0</v>
      </c>
      <c r="BB235">
        <f t="shared" si="251"/>
        <v>0</v>
      </c>
      <c r="BC235">
        <f t="shared" si="246"/>
        <v>0</v>
      </c>
      <c r="BD235">
        <f t="shared" si="247"/>
        <v>0</v>
      </c>
      <c r="BE235">
        <f t="shared" si="248"/>
        <v>0</v>
      </c>
      <c r="BF235">
        <f t="shared" si="249"/>
        <v>0</v>
      </c>
      <c r="BG235">
        <f t="shared" si="250"/>
        <v>0</v>
      </c>
      <c r="BH235">
        <f t="shared" si="252"/>
        <v>0</v>
      </c>
      <c r="BI235">
        <f t="shared" si="253"/>
        <v>0</v>
      </c>
      <c r="BJ235">
        <f t="shared" si="254"/>
        <v>0</v>
      </c>
      <c r="BK235" s="7">
        <f t="shared" si="255"/>
        <v>2.5070270338621942E-2</v>
      </c>
      <c r="BL235" s="13"/>
      <c r="BM235" s="13"/>
      <c r="BN235" s="8">
        <f>BN$3*temperature!$I345+BN$4*temperature!$I345^2+BN$5*temperature!$I345^6</f>
        <v>-57.956335466501145</v>
      </c>
      <c r="BO235" s="8">
        <f>BO$3*temperature!$I345+BO$4*temperature!$I345^2+BO$5*temperature!$I345^6</f>
        <v>-47.760809843584141</v>
      </c>
      <c r="BP235" s="8">
        <f>BP$3*temperature!$I345+BP$4*temperature!$I345^2+BP$5*temperature!$I345^6</f>
        <v>-39.738758380934854</v>
      </c>
      <c r="BQ235" s="8">
        <f>BQ$3*temperature!$M345+BQ$4*temperature!$M345^2+BQ$5*temperature!$M345^6</f>
        <v>0</v>
      </c>
      <c r="BR235" s="8">
        <f>BR$3*temperature!$M345+BR$4*temperature!$M345^2+BR$5*temperature!$M345^6</f>
        <v>0</v>
      </c>
      <c r="BS235" s="8">
        <f>BS$3*temperature!$M345+BS$4*temperature!$M345^2+BS$5*temperature!$M345^6</f>
        <v>0</v>
      </c>
      <c r="BT235" s="14"/>
      <c r="BU235" s="14"/>
      <c r="BV235" s="14"/>
      <c r="BW235" s="14"/>
      <c r="BX235" s="14"/>
      <c r="BY235" s="14"/>
    </row>
    <row r="236" spans="1:77" x14ac:dyDescent="0.3">
      <c r="A236">
        <f t="shared" si="202"/>
        <v>2190</v>
      </c>
      <c r="B236" s="4">
        <f t="shared" si="203"/>
        <v>1165.396906018148</v>
      </c>
      <c r="C236" s="4">
        <f t="shared" si="204"/>
        <v>2964.1259686261246</v>
      </c>
      <c r="D236" s="4">
        <f t="shared" si="205"/>
        <v>4369.8241033771992</v>
      </c>
      <c r="E236" s="11">
        <f t="shared" si="206"/>
        <v>4.0167696235679688E-7</v>
      </c>
      <c r="F236" s="11">
        <f t="shared" si="207"/>
        <v>7.9133055048466909E-7</v>
      </c>
      <c r="G236" s="11">
        <f t="shared" si="208"/>
        <v>1.6154731694946537E-6</v>
      </c>
      <c r="H236" s="4">
        <f t="shared" si="209"/>
        <v>120136.62120148253</v>
      </c>
      <c r="I236" s="4">
        <f t="shared" si="210"/>
        <v>65970.205589764839</v>
      </c>
      <c r="J236" s="4">
        <f t="shared" si="211"/>
        <v>27509.0950325833</v>
      </c>
      <c r="K236" s="4">
        <f t="shared" si="212"/>
        <v>103086.44255111118</v>
      </c>
      <c r="L236" s="4">
        <f t="shared" si="213"/>
        <v>22256.208503966547</v>
      </c>
      <c r="M236" s="4">
        <f t="shared" si="214"/>
        <v>6295.2408110255556</v>
      </c>
      <c r="N236" s="11">
        <f t="shared" si="215"/>
        <v>-7.65838969122834E-3</v>
      </c>
      <c r="O236" s="11">
        <f t="shared" si="216"/>
        <v>-2.0828109587002208E-3</v>
      </c>
      <c r="P236" s="11">
        <f t="shared" si="217"/>
        <v>-1.6206342258984208E-4</v>
      </c>
      <c r="Q236" s="4">
        <f t="shared" si="218"/>
        <v>2422.0037077914444</v>
      </c>
      <c r="R236" s="4">
        <f t="shared" si="219"/>
        <v>4355.3534817607369</v>
      </c>
      <c r="S236" s="4">
        <f t="shared" si="220"/>
        <v>3103.2900805006848</v>
      </c>
      <c r="T236" s="4">
        <f t="shared" si="221"/>
        <v>20.160411401361735</v>
      </c>
      <c r="U236" s="4">
        <f t="shared" si="222"/>
        <v>66.020007711427567</v>
      </c>
      <c r="V236" s="4">
        <f t="shared" si="223"/>
        <v>112.80960267231531</v>
      </c>
      <c r="W236" s="11">
        <f t="shared" si="224"/>
        <v>-1.0734613539272964E-2</v>
      </c>
      <c r="X236" s="11">
        <f t="shared" si="225"/>
        <v>-1.217998157191269E-2</v>
      </c>
      <c r="Y236" s="11">
        <f t="shared" si="226"/>
        <v>-9.7425357312937999E-3</v>
      </c>
      <c r="Z236" s="4">
        <f t="shared" si="239"/>
        <v>2750.7340996176199</v>
      </c>
      <c r="AA236" s="4">
        <f t="shared" si="240"/>
        <v>13401.356881321359</v>
      </c>
      <c r="AB236" s="4">
        <f t="shared" si="241"/>
        <v>42525.341963831037</v>
      </c>
      <c r="AC236" s="12">
        <f t="shared" si="227"/>
        <v>1.1149310184261045</v>
      </c>
      <c r="AD236" s="12">
        <f t="shared" si="228"/>
        <v>3.033178958122225</v>
      </c>
      <c r="AE236" s="12">
        <f t="shared" si="229"/>
        <v>13.567626476240331</v>
      </c>
      <c r="AF236" s="11">
        <f t="shared" si="230"/>
        <v>-4.0504037456468023E-3</v>
      </c>
      <c r="AG236" s="11">
        <f t="shared" si="231"/>
        <v>2.9673830763510267E-4</v>
      </c>
      <c r="AH236" s="11">
        <f t="shared" si="232"/>
        <v>9.7937136394747881E-3</v>
      </c>
      <c r="AI236" s="1">
        <f t="shared" si="196"/>
        <v>257978.43897866932</v>
      </c>
      <c r="AJ236" s="1">
        <f t="shared" si="197"/>
        <v>134037.60432320213</v>
      </c>
      <c r="AK236" s="1">
        <f t="shared" si="198"/>
        <v>54901.025249407066</v>
      </c>
      <c r="AL236" s="10">
        <f t="shared" si="233"/>
        <v>83.268181563949398</v>
      </c>
      <c r="AM236" s="10">
        <f t="shared" si="234"/>
        <v>19.878735057845144</v>
      </c>
      <c r="AN236" s="10">
        <f t="shared" si="235"/>
        <v>6.2972505409251331</v>
      </c>
      <c r="AO236" s="7">
        <f t="shared" si="236"/>
        <v>3.3779039566255277E-3</v>
      </c>
      <c r="AP236" s="7">
        <f t="shared" si="237"/>
        <v>4.2552680748901978E-3</v>
      </c>
      <c r="AQ236" s="7">
        <f t="shared" si="238"/>
        <v>3.8600650493363399E-3</v>
      </c>
      <c r="AR236" s="1">
        <f t="shared" si="244"/>
        <v>120136.62120148253</v>
      </c>
      <c r="AS236" s="1">
        <f t="shared" si="242"/>
        <v>65970.205589764839</v>
      </c>
      <c r="AT236" s="1">
        <f t="shared" si="243"/>
        <v>27509.0950325833</v>
      </c>
      <c r="AU236" s="1">
        <f t="shared" si="199"/>
        <v>24027.324240296508</v>
      </c>
      <c r="AV236" s="1">
        <f t="shared" si="200"/>
        <v>13194.041117952969</v>
      </c>
      <c r="AW236" s="1">
        <f t="shared" si="201"/>
        <v>5501.81900651666</v>
      </c>
      <c r="AX236">
        <v>0</v>
      </c>
      <c r="AY236">
        <v>0</v>
      </c>
      <c r="AZ236">
        <v>0</v>
      </c>
      <c r="BA236">
        <f t="shared" si="245"/>
        <v>0</v>
      </c>
      <c r="BB236">
        <f t="shared" si="251"/>
        <v>0</v>
      </c>
      <c r="BC236">
        <f t="shared" si="246"/>
        <v>0</v>
      </c>
      <c r="BD236">
        <f t="shared" si="247"/>
        <v>0</v>
      </c>
      <c r="BE236">
        <f t="shared" si="248"/>
        <v>0</v>
      </c>
      <c r="BF236">
        <f t="shared" si="249"/>
        <v>0</v>
      </c>
      <c r="BG236">
        <f t="shared" si="250"/>
        <v>0</v>
      </c>
      <c r="BH236">
        <f t="shared" si="252"/>
        <v>0</v>
      </c>
      <c r="BI236">
        <f t="shared" si="253"/>
        <v>0</v>
      </c>
      <c r="BJ236">
        <f t="shared" si="254"/>
        <v>0</v>
      </c>
      <c r="BK236" s="7">
        <f t="shared" si="255"/>
        <v>2.5018724582633739E-2</v>
      </c>
      <c r="BL236" s="13"/>
      <c r="BM236" s="13"/>
      <c r="BN236" s="8">
        <f>BN$3*temperature!$I346+BN$4*temperature!$I346^2+BN$5*temperature!$I346^6</f>
        <v>-58.363190169131578</v>
      </c>
      <c r="BO236" s="8">
        <f>BO$3*temperature!$I346+BO$4*temperature!$I346^2+BO$5*temperature!$I346^6</f>
        <v>-48.074428586449685</v>
      </c>
      <c r="BP236" s="8">
        <f>BP$3*temperature!$I346+BP$4*temperature!$I346^2+BP$5*temperature!$I346^6</f>
        <v>-39.982422337404373</v>
      </c>
      <c r="BQ236" s="8">
        <f>BQ$3*temperature!$M346+BQ$4*temperature!$M346^2+BQ$5*temperature!$M346^6</f>
        <v>0</v>
      </c>
      <c r="BR236" s="8">
        <f>BR$3*temperature!$M346+BR$4*temperature!$M346^2+BR$5*temperature!$M346^6</f>
        <v>0</v>
      </c>
      <c r="BS236" s="8">
        <f>BS$3*temperature!$M346+BS$4*temperature!$M346^2+BS$5*temperature!$M346^6</f>
        <v>0</v>
      </c>
      <c r="BT236" s="14"/>
      <c r="BU236" s="14"/>
      <c r="BV236" s="14"/>
      <c r="BW236" s="14"/>
      <c r="BX236" s="14"/>
      <c r="BY236" s="14"/>
    </row>
    <row r="237" spans="1:77" x14ac:dyDescent="0.3">
      <c r="A237">
        <f t="shared" si="202"/>
        <v>2191</v>
      </c>
      <c r="B237" s="4">
        <f t="shared" si="203"/>
        <v>1165.3973507255828</v>
      </c>
      <c r="C237" s="4">
        <f t="shared" si="204"/>
        <v>2964.1281969493875</v>
      </c>
      <c r="D237" s="4">
        <f t="shared" si="205"/>
        <v>4369.830809744114</v>
      </c>
      <c r="E237" s="11">
        <f t="shared" si="206"/>
        <v>3.8159311423895703E-7</v>
      </c>
      <c r="F237" s="11">
        <f t="shared" si="207"/>
        <v>7.5176402296043561E-7</v>
      </c>
      <c r="G237" s="11">
        <f t="shared" si="208"/>
        <v>1.5346995110199209E-6</v>
      </c>
      <c r="H237" s="4">
        <f t="shared" si="209"/>
        <v>119207.66205789508</v>
      </c>
      <c r="I237" s="4">
        <f t="shared" si="210"/>
        <v>65829.818111329427</v>
      </c>
      <c r="J237" s="4">
        <f t="shared" si="211"/>
        <v>27503.770586518596</v>
      </c>
      <c r="K237" s="4">
        <f t="shared" si="212"/>
        <v>102289.28526710288</v>
      </c>
      <c r="L237" s="4">
        <f t="shared" si="213"/>
        <v>22208.829624535119</v>
      </c>
      <c r="M237" s="4">
        <f t="shared" si="214"/>
        <v>6294.0126938528192</v>
      </c>
      <c r="N237" s="11">
        <f t="shared" si="215"/>
        <v>-7.7329012844056244E-3</v>
      </c>
      <c r="O237" s="11">
        <f t="shared" si="216"/>
        <v>-2.1287938339984436E-3</v>
      </c>
      <c r="P237" s="11">
        <f t="shared" si="217"/>
        <v>-1.9508660742340034E-4</v>
      </c>
      <c r="Q237" s="4">
        <f t="shared" si="218"/>
        <v>2377.4772754611267</v>
      </c>
      <c r="R237" s="4">
        <f t="shared" si="219"/>
        <v>4293.149862931773</v>
      </c>
      <c r="S237" s="4">
        <f t="shared" si="220"/>
        <v>3072.4613692027133</v>
      </c>
      <c r="T237" s="4">
        <f t="shared" si="221"/>
        <v>19.943997176175365</v>
      </c>
      <c r="U237" s="4">
        <f t="shared" si="222"/>
        <v>65.215885234124841</v>
      </c>
      <c r="V237" s="4">
        <f t="shared" si="223"/>
        <v>111.71055108744721</v>
      </c>
      <c r="W237" s="11">
        <f t="shared" si="224"/>
        <v>-1.0734613539272964E-2</v>
      </c>
      <c r="X237" s="11">
        <f t="shared" si="225"/>
        <v>-1.217998157191269E-2</v>
      </c>
      <c r="Y237" s="11">
        <f t="shared" si="226"/>
        <v>-9.7425357312937999E-3</v>
      </c>
      <c r="Z237" s="4">
        <f t="shared" si="239"/>
        <v>2689.4294837030043</v>
      </c>
      <c r="AA237" s="4">
        <f t="shared" si="240"/>
        <v>13214.48661721785</v>
      </c>
      <c r="AB237" s="4">
        <f t="shared" si="241"/>
        <v>42516.637927431817</v>
      </c>
      <c r="AC237" s="12">
        <f t="shared" si="227"/>
        <v>1.1104150976529337</v>
      </c>
      <c r="AD237" s="12">
        <f t="shared" si="228"/>
        <v>3.0340790185130126</v>
      </c>
      <c r="AE237" s="12">
        <f t="shared" si="229"/>
        <v>13.700503924715985</v>
      </c>
      <c r="AF237" s="11">
        <f t="shared" si="230"/>
        <v>-4.0504037456468023E-3</v>
      </c>
      <c r="AG237" s="11">
        <f t="shared" si="231"/>
        <v>2.9673830763510267E-4</v>
      </c>
      <c r="AH237" s="11">
        <f t="shared" si="232"/>
        <v>9.7937136394747881E-3</v>
      </c>
      <c r="AI237" s="1">
        <f t="shared" si="196"/>
        <v>256207.91932109889</v>
      </c>
      <c r="AJ237" s="1">
        <f t="shared" si="197"/>
        <v>133827.88500883488</v>
      </c>
      <c r="AK237" s="1">
        <f t="shared" si="198"/>
        <v>54912.74173098302</v>
      </c>
      <c r="AL237" s="10">
        <f t="shared" si="233"/>
        <v>83.546640764715619</v>
      </c>
      <c r="AM237" s="10">
        <f t="shared" si="234"/>
        <v>19.962478511039386</v>
      </c>
      <c r="AN237" s="10">
        <f t="shared" si="235"/>
        <v>6.3213152596778732</v>
      </c>
      <c r="AO237" s="7">
        <f t="shared" si="236"/>
        <v>3.3441249170592722E-3</v>
      </c>
      <c r="AP237" s="7">
        <f t="shared" si="237"/>
        <v>4.2127153941412957E-3</v>
      </c>
      <c r="AQ237" s="7">
        <f t="shared" si="238"/>
        <v>3.8214643988429766E-3</v>
      </c>
      <c r="AR237" s="1">
        <f t="shared" si="244"/>
        <v>119207.66205789508</v>
      </c>
      <c r="AS237" s="1">
        <f t="shared" si="242"/>
        <v>65829.818111329427</v>
      </c>
      <c r="AT237" s="1">
        <f t="shared" si="243"/>
        <v>27503.770586518596</v>
      </c>
      <c r="AU237" s="1">
        <f t="shared" si="199"/>
        <v>23841.532411579017</v>
      </c>
      <c r="AV237" s="1">
        <f t="shared" si="200"/>
        <v>13165.963622265886</v>
      </c>
      <c r="AW237" s="1">
        <f t="shared" si="201"/>
        <v>5500.7541173037198</v>
      </c>
      <c r="AX237">
        <v>0</v>
      </c>
      <c r="AY237">
        <v>0</v>
      </c>
      <c r="AZ237">
        <v>0</v>
      </c>
      <c r="BA237">
        <f t="shared" si="245"/>
        <v>0</v>
      </c>
      <c r="BB237">
        <f t="shared" si="251"/>
        <v>0</v>
      </c>
      <c r="BC237">
        <f t="shared" si="246"/>
        <v>0</v>
      </c>
      <c r="BD237">
        <f t="shared" si="247"/>
        <v>0</v>
      </c>
      <c r="BE237">
        <f t="shared" si="248"/>
        <v>0</v>
      </c>
      <c r="BF237">
        <f t="shared" si="249"/>
        <v>0</v>
      </c>
      <c r="BG237">
        <f t="shared" si="250"/>
        <v>0</v>
      </c>
      <c r="BH237">
        <f t="shared" si="252"/>
        <v>0</v>
      </c>
      <c r="BI237">
        <f t="shared" si="253"/>
        <v>0</v>
      </c>
      <c r="BJ237">
        <f t="shared" si="254"/>
        <v>0</v>
      </c>
      <c r="BK237" s="7">
        <f t="shared" si="255"/>
        <v>2.4968045419416524E-2</v>
      </c>
      <c r="BL237" s="13"/>
      <c r="BM237" s="13"/>
      <c r="BN237" s="8">
        <f>BN$3*temperature!$I347+BN$4*temperature!$I347^2+BN$5*temperature!$I347^6</f>
        <v>-58.767129511076043</v>
      </c>
      <c r="BO237" s="8">
        <f>BO$3*temperature!$I347+BO$4*temperature!$I347^2+BO$5*temperature!$I347^6</f>
        <v>-48.385757791334143</v>
      </c>
      <c r="BP237" s="8">
        <f>BP$3*temperature!$I347+BP$4*temperature!$I347^2+BP$5*temperature!$I347^6</f>
        <v>-40.224271410137632</v>
      </c>
      <c r="BQ237" s="8">
        <f>BQ$3*temperature!$M347+BQ$4*temperature!$M347^2+BQ$5*temperature!$M347^6</f>
        <v>0</v>
      </c>
      <c r="BR237" s="8">
        <f>BR$3*temperature!$M347+BR$4*temperature!$M347^2+BR$5*temperature!$M347^6</f>
        <v>0</v>
      </c>
      <c r="BS237" s="8">
        <f>BS$3*temperature!$M347+BS$4*temperature!$M347^2+BS$5*temperature!$M347^6</f>
        <v>0</v>
      </c>
      <c r="BT237" s="14"/>
      <c r="BU237" s="14"/>
      <c r="BV237" s="14"/>
      <c r="BW237" s="14"/>
      <c r="BX237" s="14"/>
      <c r="BY237" s="14"/>
    </row>
    <row r="238" spans="1:77" x14ac:dyDescent="0.3">
      <c r="A238">
        <f t="shared" si="202"/>
        <v>2192</v>
      </c>
      <c r="B238" s="4">
        <f t="shared" si="203"/>
        <v>1165.3977731978071</v>
      </c>
      <c r="C238" s="4">
        <f t="shared" si="204"/>
        <v>2964.1303138580784</v>
      </c>
      <c r="D238" s="4">
        <f t="shared" si="205"/>
        <v>4369.8371808024613</v>
      </c>
      <c r="E238" s="11">
        <f t="shared" si="206"/>
        <v>3.6251345852700916E-7</v>
      </c>
      <c r="F238" s="11">
        <f t="shared" si="207"/>
        <v>7.141758218124138E-7</v>
      </c>
      <c r="G238" s="11">
        <f t="shared" si="208"/>
        <v>1.4579645354689247E-6</v>
      </c>
      <c r="H238" s="4">
        <f t="shared" si="209"/>
        <v>118277.06862499661</v>
      </c>
      <c r="I238" s="4">
        <f t="shared" si="210"/>
        <v>65686.758412811658</v>
      </c>
      <c r="J238" s="4">
        <f t="shared" si="211"/>
        <v>27497.556089485635</v>
      </c>
      <c r="K238" s="4">
        <f t="shared" si="212"/>
        <v>101490.72818326128</v>
      </c>
      <c r="L238" s="4">
        <f t="shared" si="213"/>
        <v>22160.550130238546</v>
      </c>
      <c r="M238" s="4">
        <f t="shared" si="214"/>
        <v>6292.5813827315369</v>
      </c>
      <c r="N238" s="11">
        <f t="shared" si="215"/>
        <v>-7.8068497766542455E-3</v>
      </c>
      <c r="O238" s="11">
        <f t="shared" si="216"/>
        <v>-2.1738873733011532E-3</v>
      </c>
      <c r="P238" s="11">
        <f t="shared" si="217"/>
        <v>-2.2740836266188502E-4</v>
      </c>
      <c r="Q238" s="4">
        <f t="shared" si="218"/>
        <v>2333.5954546864232</v>
      </c>
      <c r="R238" s="4">
        <f t="shared" si="219"/>
        <v>4231.6432481999518</v>
      </c>
      <c r="S238" s="4">
        <f t="shared" si="220"/>
        <v>3041.8403431527327</v>
      </c>
      <c r="T238" s="4">
        <f t="shared" si="221"/>
        <v>19.729906074060771</v>
      </c>
      <c r="U238" s="4">
        <f t="shared" si="222"/>
        <v>64.421556953777227</v>
      </c>
      <c r="V238" s="4">
        <f t="shared" si="223"/>
        <v>110.62220705191524</v>
      </c>
      <c r="W238" s="11">
        <f t="shared" si="224"/>
        <v>-1.0734613539272964E-2</v>
      </c>
      <c r="X238" s="11">
        <f t="shared" si="225"/>
        <v>-1.217998157191269E-2</v>
      </c>
      <c r="Y238" s="11">
        <f t="shared" si="226"/>
        <v>-9.7425357312937999E-3</v>
      </c>
      <c r="Z238" s="4">
        <f t="shared" si="239"/>
        <v>2629.2936491386308</v>
      </c>
      <c r="AA238" s="4">
        <f t="shared" si="240"/>
        <v>13029.621163221405</v>
      </c>
      <c r="AB238" s="4">
        <f t="shared" si="241"/>
        <v>42506.528264212284</v>
      </c>
      <c r="AC238" s="12">
        <f t="shared" si="227"/>
        <v>1.1059174681821775</v>
      </c>
      <c r="AD238" s="12">
        <f t="shared" si="228"/>
        <v>3.0349793459861973</v>
      </c>
      <c r="AE238" s="12">
        <f t="shared" si="229"/>
        <v>13.834682736871153</v>
      </c>
      <c r="AF238" s="11">
        <f t="shared" si="230"/>
        <v>-4.0504037456468023E-3</v>
      </c>
      <c r="AG238" s="11">
        <f t="shared" si="231"/>
        <v>2.9673830763510267E-4</v>
      </c>
      <c r="AH238" s="11">
        <f t="shared" si="232"/>
        <v>9.7937136394747881E-3</v>
      </c>
      <c r="AI238" s="1">
        <f t="shared" si="196"/>
        <v>254428.65980056801</v>
      </c>
      <c r="AJ238" s="1">
        <f t="shared" si="197"/>
        <v>133611.06013021729</v>
      </c>
      <c r="AK238" s="1">
        <f t="shared" si="198"/>
        <v>54922.221675188433</v>
      </c>
      <c r="AL238" s="10">
        <f t="shared" si="233"/>
        <v>83.823237263802326</v>
      </c>
      <c r="AM238" s="10">
        <f t="shared" si="234"/>
        <v>20.045733789162771</v>
      </c>
      <c r="AN238" s="10">
        <f t="shared" si="235"/>
        <v>6.3452303740844069</v>
      </c>
      <c r="AO238" s="7">
        <f t="shared" si="236"/>
        <v>3.3106836678886793E-3</v>
      </c>
      <c r="AP238" s="7">
        <f t="shared" si="237"/>
        <v>4.1705882401998828E-3</v>
      </c>
      <c r="AQ238" s="7">
        <f t="shared" si="238"/>
        <v>3.7832497548545467E-3</v>
      </c>
      <c r="AR238" s="1">
        <f t="shared" si="244"/>
        <v>118277.06862499661</v>
      </c>
      <c r="AS238" s="1">
        <f t="shared" si="242"/>
        <v>65686.758412811658</v>
      </c>
      <c r="AT238" s="1">
        <f t="shared" si="243"/>
        <v>27497.556089485635</v>
      </c>
      <c r="AU238" s="1">
        <f t="shared" si="199"/>
        <v>23655.413724999322</v>
      </c>
      <c r="AV238" s="1">
        <f t="shared" si="200"/>
        <v>13137.351682562332</v>
      </c>
      <c r="AW238" s="1">
        <f t="shared" si="201"/>
        <v>5499.5112178971276</v>
      </c>
      <c r="AX238">
        <v>0</v>
      </c>
      <c r="AY238">
        <v>0</v>
      </c>
      <c r="AZ238">
        <v>0</v>
      </c>
      <c r="BA238">
        <f t="shared" si="245"/>
        <v>0</v>
      </c>
      <c r="BB238">
        <f t="shared" si="251"/>
        <v>0</v>
      </c>
      <c r="BC238">
        <f t="shared" si="246"/>
        <v>0</v>
      </c>
      <c r="BD238">
        <f t="shared" si="247"/>
        <v>0</v>
      </c>
      <c r="BE238">
        <f t="shared" si="248"/>
        <v>0</v>
      </c>
      <c r="BF238">
        <f t="shared" si="249"/>
        <v>0</v>
      </c>
      <c r="BG238">
        <f t="shared" si="250"/>
        <v>0</v>
      </c>
      <c r="BH238">
        <f t="shared" si="252"/>
        <v>0</v>
      </c>
      <c r="BI238">
        <f t="shared" si="253"/>
        <v>0</v>
      </c>
      <c r="BJ238">
        <f t="shared" si="254"/>
        <v>0</v>
      </c>
      <c r="BK238" s="7">
        <f t="shared" si="255"/>
        <v>2.4918213225074565E-2</v>
      </c>
      <c r="BL238" s="13"/>
      <c r="BM238" s="13"/>
      <c r="BN238" s="8">
        <f>BN$3*temperature!$I348+BN$4*temperature!$I348^2+BN$5*temperature!$I348^6</f>
        <v>-59.168159818123705</v>
      </c>
      <c r="BO238" s="8">
        <f>BO$3*temperature!$I348+BO$4*temperature!$I348^2+BO$5*temperature!$I348^6</f>
        <v>-48.694803647882694</v>
      </c>
      <c r="BP238" s="8">
        <f>BP$3*temperature!$I348+BP$4*temperature!$I348^2+BP$5*temperature!$I348^6</f>
        <v>-40.464311528136996</v>
      </c>
      <c r="BQ238" s="8">
        <f>BQ$3*temperature!$M348+BQ$4*temperature!$M348^2+BQ$5*temperature!$M348^6</f>
        <v>0</v>
      </c>
      <c r="BR238" s="8">
        <f>BR$3*temperature!$M348+BR$4*temperature!$M348^2+BR$5*temperature!$M348^6</f>
        <v>0</v>
      </c>
      <c r="BS238" s="8">
        <f>BS$3*temperature!$M348+BS$4*temperature!$M348^2+BS$5*temperature!$M348^6</f>
        <v>0</v>
      </c>
      <c r="BT238" s="14"/>
      <c r="BU238" s="14"/>
      <c r="BV238" s="14"/>
      <c r="BW238" s="14"/>
      <c r="BX238" s="14"/>
      <c r="BY238" s="14"/>
    </row>
    <row r="239" spans="1:77" x14ac:dyDescent="0.3">
      <c r="A239">
        <f t="shared" si="202"/>
        <v>2193</v>
      </c>
      <c r="B239" s="4">
        <f t="shared" si="203"/>
        <v>1165.3981745465655</v>
      </c>
      <c r="C239" s="4">
        <f t="shared" si="204"/>
        <v>2964.1323249227712</v>
      </c>
      <c r="D239" s="4">
        <f t="shared" si="205"/>
        <v>4369.8432333167148</v>
      </c>
      <c r="E239" s="11">
        <f t="shared" si="206"/>
        <v>3.4438778560065868E-7</v>
      </c>
      <c r="F239" s="11">
        <f t="shared" si="207"/>
        <v>6.7846703072179308E-7</v>
      </c>
      <c r="G239" s="11">
        <f t="shared" si="208"/>
        <v>1.3850663086954785E-6</v>
      </c>
      <c r="H239" s="4">
        <f t="shared" si="209"/>
        <v>117345.05492359737</v>
      </c>
      <c r="I239" s="4">
        <f t="shared" si="210"/>
        <v>65541.102393153371</v>
      </c>
      <c r="J239" s="4">
        <f t="shared" si="211"/>
        <v>27490.47107354063</v>
      </c>
      <c r="K239" s="4">
        <f t="shared" si="212"/>
        <v>100690.95480542873</v>
      </c>
      <c r="L239" s="4">
        <f t="shared" si="213"/>
        <v>22111.395581795092</v>
      </c>
      <c r="M239" s="4">
        <f t="shared" si="214"/>
        <v>6290.9513238248001</v>
      </c>
      <c r="N239" s="11">
        <f t="shared" si="215"/>
        <v>-7.8802605139299819E-3</v>
      </c>
      <c r="O239" s="11">
        <f t="shared" si="216"/>
        <v>-2.2181104780598648E-3</v>
      </c>
      <c r="P239" s="11">
        <f t="shared" si="217"/>
        <v>-2.5904454906378049E-4</v>
      </c>
      <c r="Q239" s="4">
        <f t="shared" si="218"/>
        <v>2290.3540604353993</v>
      </c>
      <c r="R239" s="4">
        <f t="shared" si="219"/>
        <v>4170.8328133395271</v>
      </c>
      <c r="S239" s="4">
        <f t="shared" si="220"/>
        <v>3011.4289806306288</v>
      </c>
      <c r="T239" s="4">
        <f t="shared" si="221"/>
        <v>19.518113157189575</v>
      </c>
      <c r="U239" s="4">
        <f t="shared" si="222"/>
        <v>63.636903577246294</v>
      </c>
      <c r="V239" s="4">
        <f t="shared" si="223"/>
        <v>109.54446624703738</v>
      </c>
      <c r="W239" s="11">
        <f t="shared" si="224"/>
        <v>-1.0734613539272964E-2</v>
      </c>
      <c r="X239" s="11">
        <f t="shared" si="225"/>
        <v>-1.217998157191269E-2</v>
      </c>
      <c r="Y239" s="11">
        <f t="shared" si="226"/>
        <v>-9.7425357312937999E-3</v>
      </c>
      <c r="Z239" s="4">
        <f t="shared" si="239"/>
        <v>2570.3108409291417</v>
      </c>
      <c r="AA239" s="4">
        <f t="shared" si="240"/>
        <v>12846.760853074664</v>
      </c>
      <c r="AB239" s="4">
        <f t="shared" si="241"/>
        <v>42495.043917097195</v>
      </c>
      <c r="AC239" s="12">
        <f t="shared" si="227"/>
        <v>1.1014380559266761</v>
      </c>
      <c r="AD239" s="12">
        <f t="shared" si="228"/>
        <v>3.0358799406210326</v>
      </c>
      <c r="AE239" s="12">
        <f t="shared" si="229"/>
        <v>13.970175657889055</v>
      </c>
      <c r="AF239" s="11">
        <f t="shared" si="230"/>
        <v>-4.0504037456468023E-3</v>
      </c>
      <c r="AG239" s="11">
        <f t="shared" si="231"/>
        <v>2.9673830763510267E-4</v>
      </c>
      <c r="AH239" s="11">
        <f t="shared" si="232"/>
        <v>9.7937136394747881E-3</v>
      </c>
      <c r="AI239" s="1">
        <f t="shared" si="196"/>
        <v>252641.20754551055</v>
      </c>
      <c r="AJ239" s="1">
        <f t="shared" si="197"/>
        <v>133387.30579975789</v>
      </c>
      <c r="AK239" s="1">
        <f t="shared" si="198"/>
        <v>54929.510725566717</v>
      </c>
      <c r="AL239" s="10">
        <f t="shared" si="233"/>
        <v>84.097974364175172</v>
      </c>
      <c r="AM239" s="10">
        <f t="shared" si="234"/>
        <v>20.128500265753956</v>
      </c>
      <c r="AN239" s="10">
        <f t="shared" si="235"/>
        <v>6.368995909429084</v>
      </c>
      <c r="AO239" s="7">
        <f t="shared" si="236"/>
        <v>3.2775768312097923E-3</v>
      </c>
      <c r="AP239" s="7">
        <f t="shared" si="237"/>
        <v>4.1288823577978837E-3</v>
      </c>
      <c r="AQ239" s="7">
        <f t="shared" si="238"/>
        <v>3.7454172573060012E-3</v>
      </c>
      <c r="AR239" s="1">
        <f t="shared" si="244"/>
        <v>117345.05492359737</v>
      </c>
      <c r="AS239" s="1">
        <f t="shared" si="242"/>
        <v>65541.102393153371</v>
      </c>
      <c r="AT239" s="1">
        <f t="shared" si="243"/>
        <v>27490.47107354063</v>
      </c>
      <c r="AU239" s="1">
        <f t="shared" si="199"/>
        <v>23469.010984719476</v>
      </c>
      <c r="AV239" s="1">
        <f t="shared" si="200"/>
        <v>13108.220478630676</v>
      </c>
      <c r="AW239" s="1">
        <f t="shared" si="201"/>
        <v>5498.0942147081259</v>
      </c>
      <c r="AX239">
        <v>0</v>
      </c>
      <c r="AY239">
        <v>0</v>
      </c>
      <c r="AZ239">
        <v>0</v>
      </c>
      <c r="BA239">
        <f t="shared" si="245"/>
        <v>0</v>
      </c>
      <c r="BB239">
        <f t="shared" si="251"/>
        <v>0</v>
      </c>
      <c r="BC239">
        <f t="shared" si="246"/>
        <v>0</v>
      </c>
      <c r="BD239">
        <f t="shared" si="247"/>
        <v>0</v>
      </c>
      <c r="BE239">
        <f t="shared" si="248"/>
        <v>0</v>
      </c>
      <c r="BF239">
        <f t="shared" si="249"/>
        <v>0</v>
      </c>
      <c r="BG239">
        <f t="shared" si="250"/>
        <v>0</v>
      </c>
      <c r="BH239">
        <f t="shared" si="252"/>
        <v>0</v>
      </c>
      <c r="BI239">
        <f t="shared" si="253"/>
        <v>0</v>
      </c>
      <c r="BJ239">
        <f t="shared" si="254"/>
        <v>0</v>
      </c>
      <c r="BK239" s="7">
        <f t="shared" si="255"/>
        <v>2.4869208528872616E-2</v>
      </c>
      <c r="BL239" s="13"/>
      <c r="BM239" s="13"/>
      <c r="BN239" s="8">
        <f>BN$3*temperature!$I349+BN$4*temperature!$I349^2+BN$5*temperature!$I349^6</f>
        <v>-59.566288333123516</v>
      </c>
      <c r="BO239" s="8">
        <f>BO$3*temperature!$I349+BO$4*temperature!$I349^2+BO$5*temperature!$I349^6</f>
        <v>-49.00157301943517</v>
      </c>
      <c r="BP239" s="8">
        <f>BP$3*temperature!$I349+BP$4*temperature!$I349^2+BP$5*temperature!$I349^6</f>
        <v>-40.702549115510244</v>
      </c>
      <c r="BQ239" s="8">
        <f>BQ$3*temperature!$M349+BQ$4*temperature!$M349^2+BQ$5*temperature!$M349^6</f>
        <v>0</v>
      </c>
      <c r="BR239" s="8">
        <f>BR$3*temperature!$M349+BR$4*temperature!$M349^2+BR$5*temperature!$M349^6</f>
        <v>0</v>
      </c>
      <c r="BS239" s="8">
        <f>BS$3*temperature!$M349+BS$4*temperature!$M349^2+BS$5*temperature!$M349^6</f>
        <v>0</v>
      </c>
      <c r="BT239" s="14"/>
      <c r="BU239" s="14"/>
      <c r="BV239" s="14"/>
      <c r="BW239" s="14"/>
      <c r="BX239" s="14"/>
      <c r="BY239" s="14"/>
    </row>
    <row r="240" spans="1:77" x14ac:dyDescent="0.3">
      <c r="A240">
        <f t="shared" si="202"/>
        <v>2194</v>
      </c>
      <c r="B240" s="4">
        <f t="shared" si="203"/>
        <v>1165.3985558280174</v>
      </c>
      <c r="C240" s="4">
        <f t="shared" si="204"/>
        <v>2964.1342354355252</v>
      </c>
      <c r="D240" s="4">
        <f t="shared" si="205"/>
        <v>4369.84898321322</v>
      </c>
      <c r="E240" s="11">
        <f t="shared" si="206"/>
        <v>3.2716839632062573E-7</v>
      </c>
      <c r="F240" s="11">
        <f t="shared" si="207"/>
        <v>6.4454367918570338E-7</v>
      </c>
      <c r="G240" s="11">
        <f t="shared" si="208"/>
        <v>1.3158129932607044E-6</v>
      </c>
      <c r="H240" s="4">
        <f t="shared" si="209"/>
        <v>116411.82914648892</v>
      </c>
      <c r="I240" s="4">
        <f t="shared" si="210"/>
        <v>65392.924528971329</v>
      </c>
      <c r="J240" s="4">
        <f t="shared" si="211"/>
        <v>27482.534702214401</v>
      </c>
      <c r="K240" s="4">
        <f t="shared" si="212"/>
        <v>99890.143645989112</v>
      </c>
      <c r="L240" s="4">
        <f t="shared" si="213"/>
        <v>22061.391062258364</v>
      </c>
      <c r="M240" s="4">
        <f t="shared" si="214"/>
        <v>6289.1268800795151</v>
      </c>
      <c r="N240" s="11">
        <f t="shared" si="215"/>
        <v>-7.9531588610622928E-3</v>
      </c>
      <c r="O240" s="11">
        <f t="shared" si="216"/>
        <v>-2.2614818387084457E-3</v>
      </c>
      <c r="P240" s="11">
        <f t="shared" si="217"/>
        <v>-2.9001078714052664E-4</v>
      </c>
      <c r="Q240" s="4">
        <f t="shared" si="218"/>
        <v>2247.7487173162367</v>
      </c>
      <c r="R240" s="4">
        <f t="shared" si="219"/>
        <v>4110.7174181944638</v>
      </c>
      <c r="S240" s="4">
        <f t="shared" si="220"/>
        <v>2981.2291106436023</v>
      </c>
      <c r="T240" s="4">
        <f t="shared" si="221"/>
        <v>19.308593755431346</v>
      </c>
      <c r="U240" s="4">
        <f t="shared" si="222"/>
        <v>62.861807264381852</v>
      </c>
      <c r="V240" s="4">
        <f t="shared" si="223"/>
        <v>108.4772253704601</v>
      </c>
      <c r="W240" s="11">
        <f t="shared" si="224"/>
        <v>-1.0734613539272964E-2</v>
      </c>
      <c r="X240" s="11">
        <f t="shared" si="225"/>
        <v>-1.217998157191269E-2</v>
      </c>
      <c r="Y240" s="11">
        <f t="shared" si="226"/>
        <v>-9.7425357312937999E-3</v>
      </c>
      <c r="Z240" s="4">
        <f t="shared" si="239"/>
        <v>2512.4652385363811</v>
      </c>
      <c r="AA240" s="4">
        <f t="shared" si="240"/>
        <v>12665.905017973178</v>
      </c>
      <c r="AB240" s="4">
        <f t="shared" si="241"/>
        <v>42482.215252312926</v>
      </c>
      <c r="AC240" s="12">
        <f t="shared" si="227"/>
        <v>1.0969767870993528</v>
      </c>
      <c r="AD240" s="12">
        <f t="shared" si="228"/>
        <v>3.0367808024967959</v>
      </c>
      <c r="AE240" s="12">
        <f t="shared" si="229"/>
        <v>14.106995557775582</v>
      </c>
      <c r="AF240" s="11">
        <f t="shared" si="230"/>
        <v>-4.0504037456468023E-3</v>
      </c>
      <c r="AG240" s="11">
        <f t="shared" si="231"/>
        <v>2.9673830763510267E-4</v>
      </c>
      <c r="AH240" s="11">
        <f t="shared" si="232"/>
        <v>9.7937136394747881E-3</v>
      </c>
      <c r="AI240" s="1">
        <f t="shared" si="196"/>
        <v>250846.09777567897</v>
      </c>
      <c r="AJ240" s="1">
        <f t="shared" si="197"/>
        <v>133156.79569841278</v>
      </c>
      <c r="AK240" s="1">
        <f t="shared" si="198"/>
        <v>54934.653867718167</v>
      </c>
      <c r="AL240" s="10">
        <f t="shared" si="233"/>
        <v>84.370855560779589</v>
      </c>
      <c r="AM240" s="10">
        <f t="shared" si="234"/>
        <v>20.210777393293796</v>
      </c>
      <c r="AN240" s="10">
        <f t="shared" si="235"/>
        <v>6.3926119111480624</v>
      </c>
      <c r="AO240" s="7">
        <f t="shared" si="236"/>
        <v>3.2448010628976943E-3</v>
      </c>
      <c r="AP240" s="7">
        <f t="shared" si="237"/>
        <v>4.0875935342199049E-3</v>
      </c>
      <c r="AQ240" s="7">
        <f t="shared" si="238"/>
        <v>3.707963084732941E-3</v>
      </c>
      <c r="AR240" s="1">
        <f t="shared" si="244"/>
        <v>116411.82914648892</v>
      </c>
      <c r="AS240" s="1">
        <f t="shared" si="242"/>
        <v>65392.924528971329</v>
      </c>
      <c r="AT240" s="1">
        <f t="shared" si="243"/>
        <v>27482.534702214401</v>
      </c>
      <c r="AU240" s="1">
        <f t="shared" si="199"/>
        <v>23282.365829297785</v>
      </c>
      <c r="AV240" s="1">
        <f t="shared" si="200"/>
        <v>13078.584905794267</v>
      </c>
      <c r="AW240" s="1">
        <f t="shared" si="201"/>
        <v>5496.5069404428805</v>
      </c>
      <c r="AX240">
        <v>0</v>
      </c>
      <c r="AY240">
        <v>0</v>
      </c>
      <c r="AZ240">
        <v>0</v>
      </c>
      <c r="BA240">
        <f t="shared" si="245"/>
        <v>0</v>
      </c>
      <c r="BB240">
        <f t="shared" si="251"/>
        <v>0</v>
      </c>
      <c r="BC240">
        <f t="shared" si="246"/>
        <v>0</v>
      </c>
      <c r="BD240">
        <f t="shared" si="247"/>
        <v>0</v>
      </c>
      <c r="BE240">
        <f t="shared" si="248"/>
        <v>0</v>
      </c>
      <c r="BF240">
        <f t="shared" si="249"/>
        <v>0</v>
      </c>
      <c r="BG240">
        <f t="shared" si="250"/>
        <v>0</v>
      </c>
      <c r="BH240">
        <f t="shared" si="252"/>
        <v>0</v>
      </c>
      <c r="BI240">
        <f t="shared" si="253"/>
        <v>0</v>
      </c>
      <c r="BJ240">
        <f t="shared" si="254"/>
        <v>0</v>
      </c>
      <c r="BK240" s="7">
        <f t="shared" si="255"/>
        <v>2.4821012019551975E-2</v>
      </c>
      <c r="BL240" s="13"/>
      <c r="BM240" s="13"/>
      <c r="BN240" s="8">
        <f>BN$3*temperature!$I350+BN$4*temperature!$I350^2+BN$5*temperature!$I350^6</f>
        <v>-59.961523179694389</v>
      </c>
      <c r="BO240" s="8">
        <f>BO$3*temperature!$I350+BO$4*temperature!$I350^2+BO$5*temperature!$I350^6</f>
        <v>-49.306073415629847</v>
      </c>
      <c r="BP240" s="8">
        <f>BP$3*temperature!$I350+BP$4*temperature!$I350^2+BP$5*temperature!$I350^6</f>
        <v>-40.938991070677574</v>
      </c>
      <c r="BQ240" s="8">
        <f>BQ$3*temperature!$M350+BQ$4*temperature!$M350^2+BQ$5*temperature!$M350^6</f>
        <v>0</v>
      </c>
      <c r="BR240" s="8">
        <f>BR$3*temperature!$M350+BR$4*temperature!$M350^2+BR$5*temperature!$M350^6</f>
        <v>0</v>
      </c>
      <c r="BS240" s="8">
        <f>BS$3*temperature!$M350+BS$4*temperature!$M350^2+BS$5*temperature!$M350^6</f>
        <v>0</v>
      </c>
      <c r="BT240" s="14"/>
      <c r="BU240" s="14"/>
      <c r="BV240" s="14"/>
      <c r="BW240" s="14"/>
      <c r="BX240" s="14"/>
      <c r="BY240" s="14"/>
    </row>
    <row r="241" spans="1:77" x14ac:dyDescent="0.3">
      <c r="A241">
        <f t="shared" si="202"/>
        <v>2195</v>
      </c>
      <c r="B241" s="4">
        <f t="shared" si="203"/>
        <v>1165.3989180455151</v>
      </c>
      <c r="C241" s="4">
        <f t="shared" si="204"/>
        <v>2964.1360504238119</v>
      </c>
      <c r="D241" s="4">
        <f t="shared" si="205"/>
        <v>4369.854445622087</v>
      </c>
      <c r="E241" s="11">
        <f t="shared" si="206"/>
        <v>3.1080997650459445E-7</v>
      </c>
      <c r="F241" s="11">
        <f t="shared" si="207"/>
        <v>6.1231649522641822E-7</v>
      </c>
      <c r="G241" s="11">
        <f t="shared" si="208"/>
        <v>1.2500223435976691E-6</v>
      </c>
      <c r="H241" s="4">
        <f t="shared" si="209"/>
        <v>115477.59373112432</v>
      </c>
      <c r="I241" s="4">
        <f t="shared" si="210"/>
        <v>65242.297876478362</v>
      </c>
      <c r="J241" s="4">
        <f t="shared" si="211"/>
        <v>27473.765772006951</v>
      </c>
      <c r="K241" s="4">
        <f t="shared" si="212"/>
        <v>99088.468285856346</v>
      </c>
      <c r="L241" s="4">
        <f t="shared" si="213"/>
        <v>22010.561177564716</v>
      </c>
      <c r="M241" s="4">
        <f t="shared" si="214"/>
        <v>6287.1123315174455</v>
      </c>
      <c r="N241" s="11">
        <f t="shared" si="215"/>
        <v>-8.0255702001381657E-3</v>
      </c>
      <c r="O241" s="11">
        <f t="shared" si="216"/>
        <v>-2.3040199301215258E-3</v>
      </c>
      <c r="P241" s="11">
        <f t="shared" si="217"/>
        <v>-3.2032245500568379E-4</v>
      </c>
      <c r="Q241" s="4">
        <f t="shared" si="218"/>
        <v>2205.7748706425327</v>
      </c>
      <c r="R241" s="4">
        <f t="shared" si="219"/>
        <v>4051.2956203437561</v>
      </c>
      <c r="S241" s="4">
        <f t="shared" si="220"/>
        <v>2951.2424176762606</v>
      </c>
      <c r="T241" s="4">
        <f t="shared" si="221"/>
        <v>19.101323463479972</v>
      </c>
      <c r="U241" s="4">
        <f t="shared" si="222"/>
        <v>62.096151610324554</v>
      </c>
      <c r="V241" s="4">
        <f t="shared" si="223"/>
        <v>107.42038212625678</v>
      </c>
      <c r="W241" s="11">
        <f t="shared" si="224"/>
        <v>-1.0734613539272964E-2</v>
      </c>
      <c r="X241" s="11">
        <f t="shared" si="225"/>
        <v>-1.217998157191269E-2</v>
      </c>
      <c r="Y241" s="11">
        <f t="shared" si="226"/>
        <v>-9.7425357312937999E-3</v>
      </c>
      <c r="Z241" s="4">
        <f t="shared" si="239"/>
        <v>2455.7409715284239</v>
      </c>
      <c r="AA241" s="4">
        <f t="shared" si="240"/>
        <v>12487.052027544147</v>
      </c>
      <c r="AB241" s="4">
        <f t="shared" si="241"/>
        <v>42468.072061255654</v>
      </c>
      <c r="AC241" s="12">
        <f t="shared" si="227"/>
        <v>1.092533588211998</v>
      </c>
      <c r="AD241" s="12">
        <f t="shared" si="228"/>
        <v>3.0376819316927874</v>
      </c>
      <c r="AE241" s="12">
        <f t="shared" si="229"/>
        <v>14.245155432581779</v>
      </c>
      <c r="AF241" s="11">
        <f t="shared" si="230"/>
        <v>-4.0504037456468023E-3</v>
      </c>
      <c r="AG241" s="11">
        <f t="shared" si="231"/>
        <v>2.9673830763510267E-4</v>
      </c>
      <c r="AH241" s="11">
        <f t="shared" si="232"/>
        <v>9.7937136394747881E-3</v>
      </c>
      <c r="AI241" s="1">
        <f t="shared" si="196"/>
        <v>249043.85382740886</v>
      </c>
      <c r="AJ241" s="1">
        <f t="shared" si="197"/>
        <v>132919.70103436577</v>
      </c>
      <c r="AK241" s="1">
        <f t="shared" si="198"/>
        <v>54937.695421389231</v>
      </c>
      <c r="AL241" s="10">
        <f t="shared" si="233"/>
        <v>84.641884536162792</v>
      </c>
      <c r="AM241" s="10">
        <f t="shared" si="234"/>
        <v>20.292564701858236</v>
      </c>
      <c r="AN241" s="10">
        <f t="shared" si="235"/>
        <v>6.4160784444398082</v>
      </c>
      <c r="AO241" s="7">
        <f t="shared" si="236"/>
        <v>3.2123530522687174E-3</v>
      </c>
      <c r="AP241" s="7">
        <f t="shared" si="237"/>
        <v>4.0467175988777061E-3</v>
      </c>
      <c r="AQ241" s="7">
        <f t="shared" si="238"/>
        <v>3.6708834538856116E-3</v>
      </c>
      <c r="AR241" s="1">
        <f t="shared" si="244"/>
        <v>115477.59373112432</v>
      </c>
      <c r="AS241" s="1">
        <f t="shared" si="242"/>
        <v>65242.297876478362</v>
      </c>
      <c r="AT241" s="1">
        <f t="shared" si="243"/>
        <v>27473.765772006951</v>
      </c>
      <c r="AU241" s="1">
        <f t="shared" si="199"/>
        <v>23095.518746224865</v>
      </c>
      <c r="AV241" s="1">
        <f t="shared" si="200"/>
        <v>13048.459575295674</v>
      </c>
      <c r="AW241" s="1">
        <f t="shared" si="201"/>
        <v>5494.7531544013909</v>
      </c>
      <c r="AX241">
        <v>0</v>
      </c>
      <c r="AY241">
        <v>0</v>
      </c>
      <c r="AZ241">
        <v>0</v>
      </c>
      <c r="BA241">
        <f t="shared" si="245"/>
        <v>0</v>
      </c>
      <c r="BB241">
        <f t="shared" si="251"/>
        <v>0</v>
      </c>
      <c r="BC241">
        <f t="shared" si="246"/>
        <v>0</v>
      </c>
      <c r="BD241">
        <f t="shared" si="247"/>
        <v>0</v>
      </c>
      <c r="BE241">
        <f t="shared" si="248"/>
        <v>0</v>
      </c>
      <c r="BF241">
        <f t="shared" si="249"/>
        <v>0</v>
      </c>
      <c r="BG241">
        <f t="shared" si="250"/>
        <v>0</v>
      </c>
      <c r="BH241">
        <f t="shared" si="252"/>
        <v>0</v>
      </c>
      <c r="BI241">
        <f t="shared" si="253"/>
        <v>0</v>
      </c>
      <c r="BJ241">
        <f t="shared" si="254"/>
        <v>0</v>
      </c>
      <c r="BK241" s="7">
        <f t="shared" si="255"/>
        <v>2.4773604551400069E-2</v>
      </c>
      <c r="BL241" s="13"/>
      <c r="BM241" s="13"/>
      <c r="BN241" s="8">
        <f>BN$3*temperature!$I351+BN$4*temperature!$I351^2+BN$5*temperature!$I351^6</f>
        <v>-60.35387332656645</v>
      </c>
      <c r="BO241" s="8">
        <f>BO$3*temperature!$I351+BO$4*temperature!$I351^2+BO$5*temperature!$I351^6</f>
        <v>-49.608312965496822</v>
      </c>
      <c r="BP241" s="8">
        <f>BP$3*temperature!$I351+BP$4*temperature!$I351^2+BP$5*temperature!$I351^6</f>
        <v>-41.173644745961631</v>
      </c>
      <c r="BQ241" s="8">
        <f>BQ$3*temperature!$M351+BQ$4*temperature!$M351^2+BQ$5*temperature!$M351^6</f>
        <v>0</v>
      </c>
      <c r="BR241" s="8">
        <f>BR$3*temperature!$M351+BR$4*temperature!$M351^2+BR$5*temperature!$M351^6</f>
        <v>0</v>
      </c>
      <c r="BS241" s="8">
        <f>BS$3*temperature!$M351+BS$4*temperature!$M351^2+BS$5*temperature!$M351^6</f>
        <v>0</v>
      </c>
      <c r="BT241" s="14"/>
      <c r="BU241" s="14"/>
      <c r="BV241" s="14"/>
      <c r="BW241" s="14"/>
      <c r="BX241" s="14"/>
      <c r="BY241" s="14"/>
    </row>
    <row r="242" spans="1:77" x14ac:dyDescent="0.3">
      <c r="A242">
        <f t="shared" si="202"/>
        <v>2196</v>
      </c>
      <c r="B242" s="4">
        <f t="shared" si="203"/>
        <v>1165.399262152245</v>
      </c>
      <c r="C242" s="4">
        <f t="shared" si="204"/>
        <v>2964.1377746637399</v>
      </c>
      <c r="D242" s="4">
        <f t="shared" si="205"/>
        <v>4369.8596349169975</v>
      </c>
      <c r="E242" s="11">
        <f t="shared" si="206"/>
        <v>2.9526947767936471E-7</v>
      </c>
      <c r="F242" s="11">
        <f t="shared" si="207"/>
        <v>5.8170067046509729E-7</v>
      </c>
      <c r="G242" s="11">
        <f t="shared" si="208"/>
        <v>1.1875212264177856E-6</v>
      </c>
      <c r="H242" s="4">
        <f t="shared" si="209"/>
        <v>114542.54543541839</v>
      </c>
      <c r="I242" s="4">
        <f t="shared" si="210"/>
        <v>65089.294074914433</v>
      </c>
      <c r="J242" s="4">
        <f t="shared" si="211"/>
        <v>27464.18271422934</v>
      </c>
      <c r="K242" s="4">
        <f t="shared" si="212"/>
        <v>98286.097439157995</v>
      </c>
      <c r="L242" s="4">
        <f t="shared" si="213"/>
        <v>21958.930057594353</v>
      </c>
      <c r="M242" s="4">
        <f t="shared" si="214"/>
        <v>6284.9118756078769</v>
      </c>
      <c r="N242" s="11">
        <f t="shared" si="215"/>
        <v>-8.0975199291972721E-3</v>
      </c>
      <c r="O242" s="11">
        <f t="shared" si="216"/>
        <v>-2.3457430073610119E-3</v>
      </c>
      <c r="P242" s="11">
        <f t="shared" si="217"/>
        <v>-3.4999468651730758E-4</v>
      </c>
      <c r="Q242" s="4">
        <f t="shared" si="218"/>
        <v>2164.4277971834131</v>
      </c>
      <c r="R242" s="4">
        <f t="shared" si="219"/>
        <v>3992.5656884492573</v>
      </c>
      <c r="S242" s="4">
        <f t="shared" si="220"/>
        <v>2921.4704463614476</v>
      </c>
      <c r="T242" s="4">
        <f t="shared" si="221"/>
        <v>18.896278138010867</v>
      </c>
      <c r="U242" s="4">
        <f t="shared" si="222"/>
        <v>61.339821628024104</v>
      </c>
      <c r="V242" s="4">
        <f t="shared" si="223"/>
        <v>106.3738352151225</v>
      </c>
      <c r="W242" s="11">
        <f t="shared" si="224"/>
        <v>-1.0734613539272964E-2</v>
      </c>
      <c r="X242" s="11">
        <f t="shared" si="225"/>
        <v>-1.217998157191269E-2</v>
      </c>
      <c r="Y242" s="11">
        <f t="shared" si="226"/>
        <v>-9.7425357312937999E-3</v>
      </c>
      <c r="Z242" s="4">
        <f t="shared" si="239"/>
        <v>2400.1221345375629</v>
      </c>
      <c r="AA242" s="4">
        <f t="shared" si="240"/>
        <v>12310.199329944071</v>
      </c>
      <c r="AB242" s="4">
        <f t="shared" si="241"/>
        <v>42452.643562927282</v>
      </c>
      <c r="AC242" s="12">
        <f t="shared" si="227"/>
        <v>1.0881083860740592</v>
      </c>
      <c r="AD242" s="12">
        <f t="shared" si="228"/>
        <v>3.0385833282883317</v>
      </c>
      <c r="AE242" s="12">
        <f t="shared" si="229"/>
        <v>14.384668405638294</v>
      </c>
      <c r="AF242" s="11">
        <f t="shared" si="230"/>
        <v>-4.0504037456468023E-3</v>
      </c>
      <c r="AG242" s="11">
        <f t="shared" si="231"/>
        <v>2.9673830763510267E-4</v>
      </c>
      <c r="AH242" s="11">
        <f t="shared" si="232"/>
        <v>9.7937136394747881E-3</v>
      </c>
      <c r="AI242" s="1">
        <f t="shared" si="196"/>
        <v>247234.98719089286</v>
      </c>
      <c r="AJ242" s="1">
        <f t="shared" si="197"/>
        <v>132676.19050622487</v>
      </c>
      <c r="AK242" s="1">
        <f t="shared" si="198"/>
        <v>54938.679033651701</v>
      </c>
      <c r="AL242" s="10">
        <f t="shared" si="233"/>
        <v>84.911065156140907</v>
      </c>
      <c r="AM242" s="10">
        <f t="shared" si="234"/>
        <v>20.373861797776556</v>
      </c>
      <c r="AN242" s="10">
        <f t="shared" si="235"/>
        <v>6.4393955938783289</v>
      </c>
      <c r="AO242" s="7">
        <f t="shared" si="236"/>
        <v>3.1802295217460302E-3</v>
      </c>
      <c r="AP242" s="7">
        <f t="shared" si="237"/>
        <v>4.006250422888929E-3</v>
      </c>
      <c r="AQ242" s="7">
        <f t="shared" si="238"/>
        <v>3.6341746193467553E-3</v>
      </c>
      <c r="AR242" s="1">
        <f t="shared" si="244"/>
        <v>114542.54543541839</v>
      </c>
      <c r="AS242" s="1">
        <f t="shared" si="242"/>
        <v>65089.294074914433</v>
      </c>
      <c r="AT242" s="1">
        <f t="shared" si="243"/>
        <v>27464.18271422934</v>
      </c>
      <c r="AU242" s="1">
        <f t="shared" si="199"/>
        <v>22908.509087083679</v>
      </c>
      <c r="AV242" s="1">
        <f t="shared" si="200"/>
        <v>13017.858814982887</v>
      </c>
      <c r="AW242" s="1">
        <f t="shared" si="201"/>
        <v>5492.8365428458683</v>
      </c>
      <c r="AX242">
        <v>0</v>
      </c>
      <c r="AY242">
        <v>0</v>
      </c>
      <c r="AZ242">
        <v>0</v>
      </c>
      <c r="BA242">
        <f t="shared" si="245"/>
        <v>0</v>
      </c>
      <c r="BB242">
        <f t="shared" si="251"/>
        <v>0</v>
      </c>
      <c r="BC242">
        <f t="shared" si="246"/>
        <v>0</v>
      </c>
      <c r="BD242">
        <f t="shared" si="247"/>
        <v>0</v>
      </c>
      <c r="BE242">
        <f t="shared" si="248"/>
        <v>0</v>
      </c>
      <c r="BF242">
        <f t="shared" si="249"/>
        <v>0</v>
      </c>
      <c r="BG242">
        <f t="shared" si="250"/>
        <v>0</v>
      </c>
      <c r="BH242">
        <f t="shared" si="252"/>
        <v>0</v>
      </c>
      <c r="BI242">
        <f t="shared" si="253"/>
        <v>0</v>
      </c>
      <c r="BJ242">
        <f t="shared" si="254"/>
        <v>0</v>
      </c>
      <c r="BK242" s="7">
        <f t="shared" si="255"/>
        <v>2.4726967150091012E-2</v>
      </c>
      <c r="BL242" s="13"/>
      <c r="BM242" s="13"/>
      <c r="BN242" s="8">
        <f>BN$3*temperature!$I352+BN$4*temperature!$I352^2+BN$5*temperature!$I352^6</f>
        <v>-60.743348552566125</v>
      </c>
      <c r="BO242" s="8">
        <f>BO$3*temperature!$I352+BO$4*temperature!$I352^2+BO$5*temperature!$I352^6</f>
        <v>-49.908300391049686</v>
      </c>
      <c r="BP242" s="8">
        <f>BP$3*temperature!$I352+BP$4*temperature!$I352^2+BP$5*temperature!$I352^6</f>
        <v>-41.406517927566476</v>
      </c>
      <c r="BQ242" s="8">
        <f>BQ$3*temperature!$M352+BQ$4*temperature!$M352^2+BQ$5*temperature!$M352^6</f>
        <v>0</v>
      </c>
      <c r="BR242" s="8">
        <f>BR$3*temperature!$M352+BR$4*temperature!$M352^2+BR$5*temperature!$M352^6</f>
        <v>0</v>
      </c>
      <c r="BS242" s="8">
        <f>BS$3*temperature!$M352+BS$4*temperature!$M352^2+BS$5*temperature!$M352^6</f>
        <v>0</v>
      </c>
      <c r="BT242" s="14"/>
      <c r="BU242" s="14"/>
      <c r="BV242" s="14"/>
      <c r="BW242" s="14"/>
      <c r="BX242" s="14"/>
      <c r="BY242" s="14"/>
    </row>
    <row r="243" spans="1:77" x14ac:dyDescent="0.3">
      <c r="A243">
        <f t="shared" si="202"/>
        <v>2197</v>
      </c>
      <c r="B243" s="4">
        <f t="shared" si="203"/>
        <v>1165.3995890537349</v>
      </c>
      <c r="C243" s="4">
        <f t="shared" si="204"/>
        <v>2964.1394126926243</v>
      </c>
      <c r="D243" s="4">
        <f t="shared" si="205"/>
        <v>4369.8645647530166</v>
      </c>
      <c r="E243" s="11">
        <f t="shared" si="206"/>
        <v>2.8050600379539646E-7</v>
      </c>
      <c r="F243" s="11">
        <f t="shared" si="207"/>
        <v>5.5261563694184238E-7</v>
      </c>
      <c r="G243" s="11">
        <f t="shared" si="208"/>
        <v>1.1281451650968962E-6</v>
      </c>
      <c r="H243" s="4">
        <f t="shared" si="209"/>
        <v>113606.87541641669</v>
      </c>
      <c r="I243" s="4">
        <f t="shared" si="210"/>
        <v>64933.983351412302</v>
      </c>
      <c r="J243" s="4">
        <f t="shared" si="211"/>
        <v>27453.803597173781</v>
      </c>
      <c r="K243" s="4">
        <f t="shared" si="212"/>
        <v>97483.195020397805</v>
      </c>
      <c r="L243" s="4">
        <f t="shared" si="213"/>
        <v>21906.52135772058</v>
      </c>
      <c r="M243" s="4">
        <f t="shared" si="214"/>
        <v>6282.5296277175275</v>
      </c>
      <c r="N243" s="11">
        <f t="shared" si="215"/>
        <v>-8.1690334612910531E-3</v>
      </c>
      <c r="O243" s="11">
        <f t="shared" si="216"/>
        <v>-2.3866691016508623E-3</v>
      </c>
      <c r="P243" s="11">
        <f t="shared" si="217"/>
        <v>-3.790423696464762E-4</v>
      </c>
      <c r="Q243" s="4">
        <f t="shared" si="218"/>
        <v>2123.7026155993699</v>
      </c>
      <c r="R243" s="4">
        <f t="shared" si="219"/>
        <v>3934.5256152838874</v>
      </c>
      <c r="S243" s="4">
        <f t="shared" si="220"/>
        <v>2891.914606069708</v>
      </c>
      <c r="T243" s="4">
        <f t="shared" si="221"/>
        <v>18.693433894868708</v>
      </c>
      <c r="U243" s="4">
        <f t="shared" si="222"/>
        <v>60.592703730970356</v>
      </c>
      <c r="V243" s="4">
        <f t="shared" si="223"/>
        <v>105.3374843246644</v>
      </c>
      <c r="W243" s="11">
        <f t="shared" si="224"/>
        <v>-1.0734613539272964E-2</v>
      </c>
      <c r="X243" s="11">
        <f t="shared" si="225"/>
        <v>-1.217998157191269E-2</v>
      </c>
      <c r="Y243" s="11">
        <f t="shared" si="226"/>
        <v>-9.7425357312937999E-3</v>
      </c>
      <c r="Z243" s="4">
        <f t="shared" si="239"/>
        <v>2345.5928015422405</v>
      </c>
      <c r="AA243" s="4">
        <f t="shared" si="240"/>
        <v>12135.343491064074</v>
      </c>
      <c r="AB243" s="4">
        <f t="shared" si="241"/>
        <v>42435.958406907448</v>
      </c>
      <c r="AC243" s="12">
        <f t="shared" si="227"/>
        <v>1.0837011077914351</v>
      </c>
      <c r="AD243" s="12">
        <f t="shared" si="228"/>
        <v>3.0394849923627763</v>
      </c>
      <c r="AE243" s="12">
        <f t="shared" si="229"/>
        <v>14.525547728801916</v>
      </c>
      <c r="AF243" s="11">
        <f t="shared" si="230"/>
        <v>-4.0504037456468023E-3</v>
      </c>
      <c r="AG243" s="11">
        <f t="shared" si="231"/>
        <v>2.9673830763510267E-4</v>
      </c>
      <c r="AH243" s="11">
        <f t="shared" si="232"/>
        <v>9.7937136394747881E-3</v>
      </c>
      <c r="AI243" s="1">
        <f t="shared" si="196"/>
        <v>245419.99755888726</v>
      </c>
      <c r="AJ243" s="1">
        <f t="shared" si="197"/>
        <v>132426.43027058529</v>
      </c>
      <c r="AK243" s="1">
        <f t="shared" si="198"/>
        <v>54937.6476731324</v>
      </c>
      <c r="AL243" s="10">
        <f t="shared" si="233"/>
        <v>85.178401465512039</v>
      </c>
      <c r="AM243" s="10">
        <f t="shared" si="234"/>
        <v>20.454668362295347</v>
      </c>
      <c r="AN243" s="10">
        <f t="shared" si="235"/>
        <v>6.4625634630292224</v>
      </c>
      <c r="AO243" s="7">
        <f t="shared" si="236"/>
        <v>3.1484272265285699E-3</v>
      </c>
      <c r="AP243" s="7">
        <f t="shared" si="237"/>
        <v>3.9661879186600399E-3</v>
      </c>
      <c r="AQ243" s="7">
        <f t="shared" si="238"/>
        <v>3.5978328731532875E-3</v>
      </c>
      <c r="AR243" s="1">
        <f t="shared" si="244"/>
        <v>113606.87541641669</v>
      </c>
      <c r="AS243" s="1">
        <f t="shared" si="242"/>
        <v>64933.983351412302</v>
      </c>
      <c r="AT243" s="1">
        <f t="shared" si="243"/>
        <v>27453.803597173781</v>
      </c>
      <c r="AU243" s="1">
        <f t="shared" si="199"/>
        <v>22721.375083283339</v>
      </c>
      <c r="AV243" s="1">
        <f t="shared" si="200"/>
        <v>12986.796670282461</v>
      </c>
      <c r="AW243" s="1">
        <f t="shared" si="201"/>
        <v>5490.7607194347565</v>
      </c>
      <c r="AX243">
        <v>0</v>
      </c>
      <c r="AY243">
        <v>0</v>
      </c>
      <c r="AZ243">
        <v>0</v>
      </c>
      <c r="BA243">
        <f t="shared" si="245"/>
        <v>0</v>
      </c>
      <c r="BB243">
        <f t="shared" si="251"/>
        <v>0</v>
      </c>
      <c r="BC243">
        <f t="shared" si="246"/>
        <v>0</v>
      </c>
      <c r="BD243">
        <f t="shared" si="247"/>
        <v>0</v>
      </c>
      <c r="BE243">
        <f t="shared" si="248"/>
        <v>0</v>
      </c>
      <c r="BF243">
        <f t="shared" si="249"/>
        <v>0</v>
      </c>
      <c r="BG243">
        <f t="shared" si="250"/>
        <v>0</v>
      </c>
      <c r="BH243">
        <f t="shared" si="252"/>
        <v>0</v>
      </c>
      <c r="BI243">
        <f t="shared" si="253"/>
        <v>0</v>
      </c>
      <c r="BJ243">
        <f t="shared" si="254"/>
        <v>0</v>
      </c>
      <c r="BK243" s="7">
        <f t="shared" si="255"/>
        <v>2.4681081018291001E-2</v>
      </c>
      <c r="BL243" s="13"/>
      <c r="BM243" s="13"/>
      <c r="BN243" s="8">
        <f>BN$3*temperature!$I353+BN$4*temperature!$I353^2+BN$5*temperature!$I353^6</f>
        <v>-61.129959412255779</v>
      </c>
      <c r="BO243" s="8">
        <f>BO$3*temperature!$I353+BO$4*temperature!$I353^2+BO$5*temperature!$I353^6</f>
        <v>-50.206044981383222</v>
      </c>
      <c r="BP243" s="8">
        <f>BP$3*temperature!$I353+BP$4*temperature!$I353^2+BP$5*temperature!$I353^6</f>
        <v>-41.637618815950681</v>
      </c>
      <c r="BQ243" s="8">
        <f>BQ$3*temperature!$M353+BQ$4*temperature!$M353^2+BQ$5*temperature!$M353^6</f>
        <v>0</v>
      </c>
      <c r="BR243" s="8">
        <f>BR$3*temperature!$M353+BR$4*temperature!$M353^2+BR$5*temperature!$M353^6</f>
        <v>0</v>
      </c>
      <c r="BS243" s="8">
        <f>BS$3*temperature!$M353+BS$4*temperature!$M353^2+BS$5*temperature!$M353^6</f>
        <v>0</v>
      </c>
      <c r="BT243" s="14"/>
      <c r="BU243" s="14"/>
      <c r="BV243" s="14"/>
      <c r="BW243" s="14"/>
      <c r="BX243" s="14"/>
      <c r="BY243" s="14"/>
    </row>
    <row r="244" spans="1:77" x14ac:dyDescent="0.3">
      <c r="A244">
        <f t="shared" si="202"/>
        <v>2198</v>
      </c>
      <c r="B244" s="4">
        <f t="shared" si="203"/>
        <v>1165.3998996102373</v>
      </c>
      <c r="C244" s="4">
        <f t="shared" si="204"/>
        <v>2964.1409688209246</v>
      </c>
      <c r="D244" s="4">
        <f t="shared" si="205"/>
        <v>4369.8692481025182</v>
      </c>
      <c r="E244" s="11">
        <f t="shared" si="206"/>
        <v>2.6648070360562665E-7</v>
      </c>
      <c r="F244" s="11">
        <f t="shared" si="207"/>
        <v>5.2498485509475023E-7</v>
      </c>
      <c r="G244" s="11">
        <f t="shared" si="208"/>
        <v>1.0717379068420515E-6</v>
      </c>
      <c r="H244" s="4">
        <f t="shared" si="209"/>
        <v>112670.76931159318</v>
      </c>
      <c r="I244" s="4">
        <f t="shared" si="210"/>
        <v>64776.434527221216</v>
      </c>
      <c r="J244" s="4">
        <f t="shared" si="211"/>
        <v>27442.646128593598</v>
      </c>
      <c r="K244" s="4">
        <f t="shared" si="212"/>
        <v>96679.920213890015</v>
      </c>
      <c r="L244" s="4">
        <f t="shared" si="213"/>
        <v>21853.358260821169</v>
      </c>
      <c r="M244" s="4">
        <f t="shared" si="214"/>
        <v>6279.9696216333532</v>
      </c>
      <c r="N244" s="11">
        <f t="shared" si="215"/>
        <v>-8.2401362238866405E-3</v>
      </c>
      <c r="O244" s="11">
        <f t="shared" si="216"/>
        <v>-2.4268160166229791E-3</v>
      </c>
      <c r="P244" s="11">
        <f t="shared" si="217"/>
        <v>-4.0748014508040775E-4</v>
      </c>
      <c r="Q244" s="4">
        <f t="shared" si="218"/>
        <v>2083.5942965652948</v>
      </c>
      <c r="R244" s="4">
        <f t="shared" si="219"/>
        <v>3877.1731304386071</v>
      </c>
      <c r="S244" s="4">
        <f t="shared" si="220"/>
        <v>2862.5761754156019</v>
      </c>
      <c r="T244" s="4">
        <f t="shared" si="221"/>
        <v>18.492767106285346</v>
      </c>
      <c r="U244" s="4">
        <f t="shared" si="222"/>
        <v>59.854685716134775</v>
      </c>
      <c r="V244" s="4">
        <f t="shared" si="223"/>
        <v>104.31123011978676</v>
      </c>
      <c r="W244" s="11">
        <f t="shared" si="224"/>
        <v>-1.0734613539272964E-2</v>
      </c>
      <c r="X244" s="11">
        <f t="shared" si="225"/>
        <v>-1.217998157191269E-2</v>
      </c>
      <c r="Y244" s="11">
        <f t="shared" si="226"/>
        <v>-9.7425357312937999E-3</v>
      </c>
      <c r="Z244" s="4">
        <f t="shared" si="239"/>
        <v>2292.1370394881669</v>
      </c>
      <c r="AA244" s="4">
        <f t="shared" si="240"/>
        <v>11962.48023283445</v>
      </c>
      <c r="AB244" s="4">
        <f t="shared" si="241"/>
        <v>42418.044676831807</v>
      </c>
      <c r="AC244" s="12">
        <f t="shared" si="227"/>
        <v>1.0793116807652752</v>
      </c>
      <c r="AD244" s="12">
        <f t="shared" si="228"/>
        <v>3.0403869239954924</v>
      </c>
      <c r="AE244" s="12">
        <f t="shared" si="229"/>
        <v>14.667806783714326</v>
      </c>
      <c r="AF244" s="11">
        <f t="shared" si="230"/>
        <v>-4.0504037456468023E-3</v>
      </c>
      <c r="AG244" s="11">
        <f t="shared" si="231"/>
        <v>2.9673830763510267E-4</v>
      </c>
      <c r="AH244" s="11">
        <f t="shared" si="232"/>
        <v>9.7937136394747881E-3</v>
      </c>
      <c r="AI244" s="1">
        <f t="shared" si="196"/>
        <v>243599.3728862819</v>
      </c>
      <c r="AJ244" s="1">
        <f t="shared" si="197"/>
        <v>132170.58391380921</v>
      </c>
      <c r="AK244" s="1">
        <f t="shared" si="198"/>
        <v>54934.643625253921</v>
      </c>
      <c r="AL244" s="10">
        <f t="shared" si="233"/>
        <v>85.443897683815365</v>
      </c>
      <c r="AM244" s="10">
        <f t="shared" si="234"/>
        <v>20.534984150248693</v>
      </c>
      <c r="AN244" s="10">
        <f t="shared" si="235"/>
        <v>6.485582174068627</v>
      </c>
      <c r="AO244" s="7">
        <f t="shared" si="236"/>
        <v>3.116942954263284E-3</v>
      </c>
      <c r="AP244" s="7">
        <f t="shared" si="237"/>
        <v>3.9265260394734398E-3</v>
      </c>
      <c r="AQ244" s="7">
        <f t="shared" si="238"/>
        <v>3.5618545444217548E-3</v>
      </c>
      <c r="AR244" s="1">
        <f t="shared" si="244"/>
        <v>112670.76931159318</v>
      </c>
      <c r="AS244" s="1">
        <f t="shared" si="242"/>
        <v>64776.434527221216</v>
      </c>
      <c r="AT244" s="1">
        <f t="shared" si="243"/>
        <v>27442.646128593598</v>
      </c>
      <c r="AU244" s="1">
        <f t="shared" si="199"/>
        <v>22534.153862318635</v>
      </c>
      <c r="AV244" s="1">
        <f t="shared" si="200"/>
        <v>12955.286905444244</v>
      </c>
      <c r="AW244" s="1">
        <f t="shared" si="201"/>
        <v>5488.5292257187202</v>
      </c>
      <c r="AX244">
        <v>0</v>
      </c>
      <c r="AY244">
        <v>0</v>
      </c>
      <c r="AZ244">
        <v>0</v>
      </c>
      <c r="BA244">
        <f t="shared" si="245"/>
        <v>0</v>
      </c>
      <c r="BB244">
        <f t="shared" si="251"/>
        <v>0</v>
      </c>
      <c r="BC244">
        <f t="shared" si="246"/>
        <v>0</v>
      </c>
      <c r="BD244">
        <f t="shared" si="247"/>
        <v>0</v>
      </c>
      <c r="BE244">
        <f t="shared" si="248"/>
        <v>0</v>
      </c>
      <c r="BF244">
        <f t="shared" si="249"/>
        <v>0</v>
      </c>
      <c r="BG244">
        <f t="shared" si="250"/>
        <v>0</v>
      </c>
      <c r="BH244">
        <f t="shared" si="252"/>
        <v>0</v>
      </c>
      <c r="BI244">
        <f t="shared" si="253"/>
        <v>0</v>
      </c>
      <c r="BJ244">
        <f t="shared" si="254"/>
        <v>0</v>
      </c>
      <c r="BK244" s="7">
        <f t="shared" si="255"/>
        <v>2.4635927541027919E-2</v>
      </c>
      <c r="BL244" s="13"/>
      <c r="BM244" s="13"/>
      <c r="BN244" s="8">
        <f>BN$3*temperature!$I354+BN$4*temperature!$I354^2+BN$5*temperature!$I354^6</f>
        <v>-61.513717202237665</v>
      </c>
      <c r="BO244" s="8">
        <f>BO$3*temperature!$I354+BO$4*temperature!$I354^2+BO$5*temperature!$I354^6</f>
        <v>-50.501556567283529</v>
      </c>
      <c r="BP244" s="8">
        <f>BP$3*temperature!$I354+BP$4*temperature!$I354^2+BP$5*temperature!$I354^6</f>
        <v>-41.866956006599331</v>
      </c>
      <c r="BQ244" s="8">
        <f>BQ$3*temperature!$M354+BQ$4*temperature!$M354^2+BQ$5*temperature!$M354^6</f>
        <v>0</v>
      </c>
      <c r="BR244" s="8">
        <f>BR$3*temperature!$M354+BR$4*temperature!$M354^2+BR$5*temperature!$M354^6</f>
        <v>0</v>
      </c>
      <c r="BS244" s="8">
        <f>BS$3*temperature!$M354+BS$4*temperature!$M354^2+BS$5*temperature!$M354^6</f>
        <v>0</v>
      </c>
      <c r="BT244" s="14"/>
      <c r="BU244" s="14"/>
      <c r="BV244" s="14"/>
      <c r="BW244" s="14"/>
      <c r="BX244" s="14"/>
      <c r="BY244" s="14"/>
    </row>
    <row r="245" spans="1:77" x14ac:dyDescent="0.3">
      <c r="A245">
        <f t="shared" si="202"/>
        <v>2199</v>
      </c>
      <c r="B245" s="4">
        <f t="shared" si="203"/>
        <v>1165.4001946389933</v>
      </c>
      <c r="C245" s="4">
        <f t="shared" si="204"/>
        <v>2964.1424471435857</v>
      </c>
      <c r="D245" s="4">
        <f t="shared" si="205"/>
        <v>4369.873697289313</v>
      </c>
      <c r="E245" s="11">
        <f t="shared" si="206"/>
        <v>2.5315666842534528E-7</v>
      </c>
      <c r="F245" s="11">
        <f t="shared" si="207"/>
        <v>4.9873561234001268E-7</v>
      </c>
      <c r="G245" s="11">
        <f t="shared" si="208"/>
        <v>1.0181510114999488E-6</v>
      </c>
      <c r="H245" s="4">
        <f t="shared" si="209"/>
        <v>111734.40732254341</v>
      </c>
      <c r="I245" s="4">
        <f t="shared" si="210"/>
        <v>64616.715025215606</v>
      </c>
      <c r="J245" s="4">
        <f t="shared" si="211"/>
        <v>27430.727658474116</v>
      </c>
      <c r="K245" s="4">
        <f t="shared" si="212"/>
        <v>95876.427545265207</v>
      </c>
      <c r="L245" s="4">
        <f t="shared" si="213"/>
        <v>21799.463479727132</v>
      </c>
      <c r="M245" s="4">
        <f t="shared" si="214"/>
        <v>6277.2358101539039</v>
      </c>
      <c r="N245" s="11">
        <f t="shared" si="215"/>
        <v>-8.3108536586211645E-3</v>
      </c>
      <c r="O245" s="11">
        <f t="shared" si="216"/>
        <v>-2.4662013247941372E-3</v>
      </c>
      <c r="P245" s="11">
        <f t="shared" si="217"/>
        <v>-4.353224050689386E-4</v>
      </c>
      <c r="Q245" s="4">
        <f t="shared" si="218"/>
        <v>2044.0976725826197</v>
      </c>
      <c r="R245" s="4">
        <f t="shared" si="219"/>
        <v>3820.5057127073455</v>
      </c>
      <c r="S245" s="4">
        <f t="shared" si="220"/>
        <v>2833.4563066791743</v>
      </c>
      <c r="T245" s="4">
        <f t="shared" si="221"/>
        <v>18.294254398127592</v>
      </c>
      <c r="U245" s="4">
        <f t="shared" si="222"/>
        <v>59.125656747119628</v>
      </c>
      <c r="V245" s="4">
        <f t="shared" si="223"/>
        <v>103.29497423316953</v>
      </c>
      <c r="W245" s="11">
        <f t="shared" si="224"/>
        <v>-1.0734613539272964E-2</v>
      </c>
      <c r="X245" s="11">
        <f t="shared" si="225"/>
        <v>-1.217998157191269E-2</v>
      </c>
      <c r="Y245" s="11">
        <f t="shared" si="226"/>
        <v>-9.7425357312937999E-3</v>
      </c>
      <c r="Z245" s="4">
        <f t="shared" si="239"/>
        <v>2239.7389212642274</v>
      </c>
      <c r="AA245" s="4">
        <f t="shared" si="240"/>
        <v>11791.604470621638</v>
      </c>
      <c r="AB245" s="4">
        <f t="shared" si="241"/>
        <v>42398.929894348272</v>
      </c>
      <c r="AC245" s="12">
        <f t="shared" si="227"/>
        <v>1.0749400326907832</v>
      </c>
      <c r="AD245" s="12">
        <f t="shared" si="228"/>
        <v>3.0412891232658747</v>
      </c>
      <c r="AE245" s="12">
        <f t="shared" si="229"/>
        <v>14.811459083073169</v>
      </c>
      <c r="AF245" s="11">
        <f t="shared" si="230"/>
        <v>-4.0504037456468023E-3</v>
      </c>
      <c r="AG245" s="11">
        <f t="shared" si="231"/>
        <v>2.9673830763510267E-4</v>
      </c>
      <c r="AH245" s="11">
        <f t="shared" si="232"/>
        <v>9.7937136394747881E-3</v>
      </c>
      <c r="AI245" s="1">
        <f t="shared" si="196"/>
        <v>241773.58945997234</v>
      </c>
      <c r="AJ245" s="1">
        <f t="shared" si="197"/>
        <v>131908.81242787253</v>
      </c>
      <c r="AK245" s="1">
        <f t="shared" si="198"/>
        <v>54929.70848844725</v>
      </c>
      <c r="AL245" s="10">
        <f t="shared" si="233"/>
        <v>85.707558201137033</v>
      </c>
      <c r="AM245" s="10">
        <f t="shared" si="234"/>
        <v>20.614808988734957</v>
      </c>
      <c r="AN245" s="10">
        <f t="shared" si="235"/>
        <v>6.5084518674051557</v>
      </c>
      <c r="AO245" s="7">
        <f t="shared" si="236"/>
        <v>3.085773524720651E-3</v>
      </c>
      <c r="AP245" s="7">
        <f t="shared" si="237"/>
        <v>3.8872607790787052E-3</v>
      </c>
      <c r="AQ245" s="7">
        <f t="shared" si="238"/>
        <v>3.5262359989775374E-3</v>
      </c>
      <c r="AR245" s="1">
        <f t="shared" si="244"/>
        <v>111734.40732254341</v>
      </c>
      <c r="AS245" s="1">
        <f t="shared" si="242"/>
        <v>64616.715025215606</v>
      </c>
      <c r="AT245" s="1">
        <f t="shared" si="243"/>
        <v>27430.727658474116</v>
      </c>
      <c r="AU245" s="1">
        <f t="shared" si="199"/>
        <v>22346.881464508682</v>
      </c>
      <c r="AV245" s="1">
        <f t="shared" si="200"/>
        <v>12923.343005043122</v>
      </c>
      <c r="AW245" s="1">
        <f t="shared" si="201"/>
        <v>5486.1455316948231</v>
      </c>
      <c r="AX245">
        <v>0</v>
      </c>
      <c r="AY245">
        <v>0</v>
      </c>
      <c r="AZ245">
        <v>0</v>
      </c>
      <c r="BA245">
        <f t="shared" si="245"/>
        <v>0</v>
      </c>
      <c r="BB245">
        <f t="shared" si="251"/>
        <v>0</v>
      </c>
      <c r="BC245">
        <f t="shared" si="246"/>
        <v>0</v>
      </c>
      <c r="BD245">
        <f t="shared" si="247"/>
        <v>0</v>
      </c>
      <c r="BE245">
        <f t="shared" si="248"/>
        <v>0</v>
      </c>
      <c r="BF245">
        <f t="shared" si="249"/>
        <v>0</v>
      </c>
      <c r="BG245">
        <f t="shared" si="250"/>
        <v>0</v>
      </c>
      <c r="BH245">
        <f t="shared" si="252"/>
        <v>0</v>
      </c>
      <c r="BI245">
        <f t="shared" si="253"/>
        <v>0</v>
      </c>
      <c r="BJ245">
        <f t="shared" si="254"/>
        <v>0</v>
      </c>
      <c r="BK245" s="7">
        <f t="shared" si="255"/>
        <v>2.4591488290840097E-2</v>
      </c>
      <c r="BL245" s="13"/>
      <c r="BM245" s="13"/>
      <c r="BN245" s="8">
        <f>BN$3*temperature!$I355+BN$4*temperature!$I355^2+BN$5*temperature!$I355^6</f>
        <v>-61.894633928130077</v>
      </c>
      <c r="BO245" s="8">
        <f>BO$3*temperature!$I355+BO$4*temperature!$I355^2+BO$5*temperature!$I355^6</f>
        <v>-50.794845496356388</v>
      </c>
      <c r="BP245" s="8">
        <f>BP$3*temperature!$I355+BP$4*temperature!$I355^2+BP$5*temperature!$I355^6</f>
        <v>-42.094538471198291</v>
      </c>
      <c r="BQ245" s="8">
        <f>BQ$3*temperature!$M355+BQ$4*temperature!$M355^2+BQ$5*temperature!$M355^6</f>
        <v>0</v>
      </c>
      <c r="BR245" s="8">
        <f>BR$3*temperature!$M355+BR$4*temperature!$M355^2+BR$5*temperature!$M355^6</f>
        <v>0</v>
      </c>
      <c r="BS245" s="8">
        <f>BS$3*temperature!$M355+BS$4*temperature!$M355^2+BS$5*temperature!$M355^6</f>
        <v>0</v>
      </c>
      <c r="BT245" s="14"/>
      <c r="BU245" s="14"/>
      <c r="BV245" s="14"/>
      <c r="BW245" s="14"/>
      <c r="BX245" s="14"/>
      <c r="BY245" s="14"/>
    </row>
    <row r="246" spans="1:77" x14ac:dyDescent="0.3">
      <c r="A246">
        <f t="shared" si="202"/>
        <v>2200</v>
      </c>
      <c r="B246" s="4">
        <f t="shared" si="203"/>
        <v>1165.4004749163826</v>
      </c>
      <c r="C246" s="4">
        <f t="shared" si="204"/>
        <v>2964.1438515508144</v>
      </c>
      <c r="D246" s="4">
        <f t="shared" si="205"/>
        <v>4369.8779240210715</v>
      </c>
      <c r="E246" s="11">
        <f t="shared" si="206"/>
        <v>2.4049883500407801E-7</v>
      </c>
      <c r="F246" s="11">
        <f t="shared" si="207"/>
        <v>4.7379883172301204E-7</v>
      </c>
      <c r="G246" s="11">
        <f t="shared" si="208"/>
        <v>9.6724346092495143E-7</v>
      </c>
      <c r="H246" s="4">
        <f t="shared" si="209"/>
        <v>110797.96430084655</v>
      </c>
      <c r="I246" s="4">
        <f t="shared" si="210"/>
        <v>64454.890878615464</v>
      </c>
      <c r="J246" s="4">
        <f t="shared" si="211"/>
        <v>27418.065182076618</v>
      </c>
      <c r="K246" s="4">
        <f t="shared" si="212"/>
        <v>95072.866954851968</v>
      </c>
      <c r="L246" s="4">
        <f t="shared" si="213"/>
        <v>21744.859260083893</v>
      </c>
      <c r="M246" s="4">
        <f t="shared" si="214"/>
        <v>6274.3320657450031</v>
      </c>
      <c r="N246" s="11">
        <f t="shared" si="215"/>
        <v>-8.3812112214325385E-3</v>
      </c>
      <c r="O246" s="11">
        <f t="shared" si="216"/>
        <v>-2.5048423643094786E-3</v>
      </c>
      <c r="P246" s="11">
        <f t="shared" si="217"/>
        <v>-4.6258329250647989E-4</v>
      </c>
      <c r="Q246" s="4">
        <f t="shared" si="218"/>
        <v>2005.2074474829128</v>
      </c>
      <c r="R246" s="4">
        <f t="shared" si="219"/>
        <v>3764.5206021495414</v>
      </c>
      <c r="S246" s="4">
        <f t="shared" si="220"/>
        <v>2804.5560301412334</v>
      </c>
      <c r="T246" s="4">
        <f t="shared" si="221"/>
        <v>18.097872647174547</v>
      </c>
      <c r="U246" s="4">
        <f t="shared" si="222"/>
        <v>58.405507337512475</v>
      </c>
      <c r="V246" s="4">
        <f t="shared" si="223"/>
        <v>102.28861925583981</v>
      </c>
      <c r="W246" s="11">
        <f t="shared" si="224"/>
        <v>-1.0734613539272964E-2</v>
      </c>
      <c r="X246" s="11">
        <f t="shared" si="225"/>
        <v>-1.217998157191269E-2</v>
      </c>
      <c r="Y246" s="11">
        <f t="shared" si="226"/>
        <v>-9.7425357312937999E-3</v>
      </c>
      <c r="Z246" s="4">
        <f t="shared" si="239"/>
        <v>2188.382538048998</v>
      </c>
      <c r="AA246" s="4">
        <f t="shared" si="240"/>
        <v>11622.710349713136</v>
      </c>
      <c r="AB246" s="4">
        <f t="shared" si="241"/>
        <v>42378.641023521523</v>
      </c>
      <c r="AC246" s="12">
        <f t="shared" si="227"/>
        <v>1.0705860915560268</v>
      </c>
      <c r="AD246" s="12">
        <f t="shared" si="228"/>
        <v>3.0421915902533416</v>
      </c>
      <c r="AE246" s="12">
        <f t="shared" si="229"/>
        <v>14.956518271915586</v>
      </c>
      <c r="AF246" s="11">
        <f t="shared" si="230"/>
        <v>-4.0504037456468023E-3</v>
      </c>
      <c r="AG246" s="11">
        <f t="shared" si="231"/>
        <v>2.9673830763510267E-4</v>
      </c>
      <c r="AH246" s="11">
        <f t="shared" si="232"/>
        <v>9.7937136394747881E-3</v>
      </c>
      <c r="AI246" s="1">
        <f t="shared" si="196"/>
        <v>239943.11197848379</v>
      </c>
      <c r="AJ246" s="1">
        <f t="shared" si="197"/>
        <v>131641.2741901284</v>
      </c>
      <c r="AK246" s="1">
        <f t="shared" si="198"/>
        <v>54922.883171297348</v>
      </c>
      <c r="AL246" s="10">
        <f t="shared" si="233"/>
        <v>85.969387573962905</v>
      </c>
      <c r="AM246" s="10">
        <f t="shared" si="234"/>
        <v>20.694142775800564</v>
      </c>
      <c r="AN246" s="10">
        <f t="shared" si="235"/>
        <v>6.5311727013048886</v>
      </c>
      <c r="AO246" s="7">
        <f t="shared" si="236"/>
        <v>3.0549157894734446E-3</v>
      </c>
      <c r="AP246" s="7">
        <f t="shared" si="237"/>
        <v>3.8483881712879182E-3</v>
      </c>
      <c r="AQ246" s="7">
        <f t="shared" si="238"/>
        <v>3.4909736389877621E-3</v>
      </c>
      <c r="AR246" s="1">
        <f t="shared" si="244"/>
        <v>110797.96430084655</v>
      </c>
      <c r="AS246" s="1">
        <f t="shared" si="242"/>
        <v>64454.890878615464</v>
      </c>
      <c r="AT246" s="1">
        <f t="shared" si="243"/>
        <v>27418.065182076618</v>
      </c>
      <c r="AU246" s="1">
        <f t="shared" si="199"/>
        <v>22159.592860169312</v>
      </c>
      <c r="AV246" s="1">
        <f t="shared" si="200"/>
        <v>12890.978175723094</v>
      </c>
      <c r="AW246" s="1">
        <f t="shared" si="201"/>
        <v>5483.6130364153241</v>
      </c>
      <c r="AX246">
        <v>0</v>
      </c>
      <c r="AY246">
        <v>0</v>
      </c>
      <c r="AZ246">
        <v>0</v>
      </c>
      <c r="BA246">
        <f t="shared" si="245"/>
        <v>0</v>
      </c>
      <c r="BB246">
        <f t="shared" si="251"/>
        <v>0</v>
      </c>
      <c r="BC246">
        <f t="shared" si="246"/>
        <v>0</v>
      </c>
      <c r="BD246">
        <f t="shared" si="247"/>
        <v>0</v>
      </c>
      <c r="BE246">
        <f t="shared" si="248"/>
        <v>0</v>
      </c>
      <c r="BF246">
        <f t="shared" si="249"/>
        <v>0</v>
      </c>
      <c r="BG246">
        <f t="shared" si="250"/>
        <v>0</v>
      </c>
      <c r="BH246">
        <f t="shared" si="252"/>
        <v>0</v>
      </c>
      <c r="BI246">
        <f t="shared" si="253"/>
        <v>0</v>
      </c>
      <c r="BJ246">
        <f t="shared" si="254"/>
        <v>0</v>
      </c>
      <c r="BK246" s="7">
        <f t="shared" si="255"/>
        <v>2.4547745032681395E-2</v>
      </c>
      <c r="BL246" s="13"/>
      <c r="BM246" s="13"/>
      <c r="BN246" s="8">
        <f>BN$3*temperature!$I356+BN$4*temperature!$I356^2+BN$5*temperature!$I356^6</f>
        <v>-62.272722272223021</v>
      </c>
      <c r="BO246" s="8">
        <f>BO$3*temperature!$I356+BO$4*temperature!$I356^2+BO$5*temperature!$I356^6</f>
        <v>-51.08592260867853</v>
      </c>
      <c r="BP246" s="8">
        <f>BP$3*temperature!$I356+BP$4*temperature!$I356^2+BP$5*temperature!$I356^6</f>
        <v>-42.320375539214155</v>
      </c>
      <c r="BQ246" s="8">
        <f>BQ$3*temperature!$M356+BQ$4*temperature!$M356^2+BQ$5*temperature!$M356^6</f>
        <v>0</v>
      </c>
      <c r="BR246" s="8">
        <f>BR$3*temperature!$M356+BR$4*temperature!$M356^2+BR$5*temperature!$M356^6</f>
        <v>0</v>
      </c>
      <c r="BS246" s="8">
        <f>BS$3*temperature!$M356+BS$4*temperature!$M356^2+BS$5*temperature!$M356^6</f>
        <v>0</v>
      </c>
      <c r="BT246" s="14"/>
      <c r="BU246" s="14"/>
      <c r="BV246" s="14"/>
      <c r="BW246" s="14"/>
      <c r="BX246" s="14"/>
      <c r="BY246" s="14"/>
    </row>
    <row r="247" spans="1:77" x14ac:dyDescent="0.3">
      <c r="A247">
        <f t="shared" si="202"/>
        <v>2201</v>
      </c>
      <c r="B247" s="4">
        <f t="shared" si="203"/>
        <v>1165.4007411799664</v>
      </c>
      <c r="C247" s="4">
        <f t="shared" si="204"/>
        <v>2964.1451857383136</v>
      </c>
      <c r="D247" s="4">
        <f t="shared" si="205"/>
        <v>4369.8819394201264</v>
      </c>
      <c r="E247" s="11">
        <f t="shared" si="206"/>
        <v>2.2847389325387411E-7</v>
      </c>
      <c r="F247" s="11">
        <f t="shared" si="207"/>
        <v>4.5010889013686141E-7</v>
      </c>
      <c r="G247" s="11">
        <f t="shared" si="208"/>
        <v>9.1888128787870382E-7</v>
      </c>
      <c r="H247" s="4">
        <f t="shared" si="209"/>
        <v>109861.60983587943</v>
      </c>
      <c r="I247" s="4">
        <f t="shared" si="210"/>
        <v>64291.026740847599</v>
      </c>
      <c r="J247" s="4">
        <f t="shared" si="211"/>
        <v>27404.675343238239</v>
      </c>
      <c r="K247" s="4">
        <f t="shared" si="212"/>
        <v>94269.383872748105</v>
      </c>
      <c r="L247" s="4">
        <f t="shared" si="213"/>
        <v>21689.567383600981</v>
      </c>
      <c r="M247" s="4">
        <f t="shared" si="214"/>
        <v>6271.2621812558118</v>
      </c>
      <c r="N247" s="11">
        <f t="shared" si="215"/>
        <v>-8.4512343830487335E-3</v>
      </c>
      <c r="O247" s="11">
        <f t="shared" si="216"/>
        <v>-2.5427562359260358E-3</v>
      </c>
      <c r="P247" s="11">
        <f t="shared" si="217"/>
        <v>-4.8927670021670089E-4</v>
      </c>
      <c r="Q247" s="4">
        <f t="shared" si="218"/>
        <v>1966.9182056256834</v>
      </c>
      <c r="R247" s="4">
        <f t="shared" si="219"/>
        <v>3709.2148118306181</v>
      </c>
      <c r="S247" s="4">
        <f t="shared" si="220"/>
        <v>2775.876258331295</v>
      </c>
      <c r="T247" s="4">
        <f t="shared" si="221"/>
        <v>17.903598978424149</v>
      </c>
      <c r="U247" s="4">
        <f t="shared" si="222"/>
        <v>57.69412933444336</v>
      </c>
      <c r="V247" s="4">
        <f t="shared" si="223"/>
        <v>101.29206872783507</v>
      </c>
      <c r="W247" s="11">
        <f t="shared" si="224"/>
        <v>-1.0734613539272964E-2</v>
      </c>
      <c r="X247" s="11">
        <f t="shared" si="225"/>
        <v>-1.217998157191269E-2</v>
      </c>
      <c r="Y247" s="11">
        <f t="shared" si="226"/>
        <v>-9.7425357312937999E-3</v>
      </c>
      <c r="Z247" s="4">
        <f t="shared" si="239"/>
        <v>2138.0520110438929</v>
      </c>
      <c r="AA247" s="4">
        <f t="shared" si="240"/>
        <v>11455.791280887403</v>
      </c>
      <c r="AB247" s="4">
        <f t="shared" si="241"/>
        <v>42357.204475658364</v>
      </c>
      <c r="AC247" s="12">
        <f t="shared" si="227"/>
        <v>1.0662497856407509</v>
      </c>
      <c r="AD247" s="12">
        <f t="shared" si="228"/>
        <v>3.0430943250373352</v>
      </c>
      <c r="AE247" s="12">
        <f t="shared" si="229"/>
        <v>15.102998128914299</v>
      </c>
      <c r="AF247" s="11">
        <f t="shared" si="230"/>
        <v>-4.0504037456468023E-3</v>
      </c>
      <c r="AG247" s="11">
        <f t="shared" si="231"/>
        <v>2.9673830763510267E-4</v>
      </c>
      <c r="AH247" s="11">
        <f t="shared" si="232"/>
        <v>9.7937136394747881E-3</v>
      </c>
      <c r="AI247" s="1">
        <f t="shared" si="196"/>
        <v>238108.39364080472</v>
      </c>
      <c r="AJ247" s="1">
        <f t="shared" si="197"/>
        <v>131368.12494683865</v>
      </c>
      <c r="AK247" s="1">
        <f t="shared" si="198"/>
        <v>54914.207890582933</v>
      </c>
      <c r="AL247" s="10">
        <f t="shared" si="233"/>
        <v>86.229390521078869</v>
      </c>
      <c r="AM247" s="10">
        <f t="shared" si="234"/>
        <v>20.772985479131165</v>
      </c>
      <c r="AN247" s="10">
        <f t="shared" si="235"/>
        <v>6.5537448515195003</v>
      </c>
      <c r="AO247" s="7">
        <f t="shared" si="236"/>
        <v>3.02436663157871E-3</v>
      </c>
      <c r="AP247" s="7">
        <f t="shared" si="237"/>
        <v>3.8099042895750391E-3</v>
      </c>
      <c r="AQ247" s="7">
        <f t="shared" si="238"/>
        <v>3.4560639025978846E-3</v>
      </c>
      <c r="AR247" s="1">
        <f t="shared" si="244"/>
        <v>109861.60983587943</v>
      </c>
      <c r="AS247" s="1">
        <f t="shared" si="242"/>
        <v>64291.026740847599</v>
      </c>
      <c r="AT247" s="1">
        <f t="shared" si="243"/>
        <v>27404.675343238239</v>
      </c>
      <c r="AU247" s="1">
        <f t="shared" si="199"/>
        <v>21972.321967175885</v>
      </c>
      <c r="AV247" s="1">
        <f t="shared" si="200"/>
        <v>12858.20534816952</v>
      </c>
      <c r="AW247" s="1">
        <f t="shared" si="201"/>
        <v>5480.9350686476482</v>
      </c>
      <c r="AX247">
        <v>0</v>
      </c>
      <c r="AY247">
        <v>0</v>
      </c>
      <c r="AZ247">
        <v>0</v>
      </c>
      <c r="BA247">
        <f t="shared" si="245"/>
        <v>0</v>
      </c>
      <c r="BB247">
        <f t="shared" si="251"/>
        <v>0</v>
      </c>
      <c r="BC247">
        <f t="shared" si="246"/>
        <v>0</v>
      </c>
      <c r="BD247">
        <f t="shared" si="247"/>
        <v>0</v>
      </c>
      <c r="BE247">
        <f t="shared" si="248"/>
        <v>0</v>
      </c>
      <c r="BF247">
        <f t="shared" si="249"/>
        <v>0</v>
      </c>
      <c r="BG247">
        <f t="shared" si="250"/>
        <v>0</v>
      </c>
      <c r="BH247">
        <f t="shared" si="252"/>
        <v>0</v>
      </c>
      <c r="BI247">
        <f t="shared" si="253"/>
        <v>0</v>
      </c>
      <c r="BJ247">
        <f t="shared" si="254"/>
        <v>0</v>
      </c>
      <c r="BK247" s="7">
        <f t="shared" si="255"/>
        <v>2.4504679728603124E-2</v>
      </c>
      <c r="BL247" s="13"/>
      <c r="BM247" s="13"/>
      <c r="BN247" s="8">
        <f>BN$3*temperature!$I357+BN$4*temperature!$I357^2+BN$5*temperature!$I357^6</f>
        <v>-62.647995561818661</v>
      </c>
      <c r="BO247" s="8">
        <f>BO$3*temperature!$I357+BO$4*temperature!$I357^2+BO$5*temperature!$I357^6</f>
        <v>-51.374799212975233</v>
      </c>
      <c r="BP247" s="8">
        <f>BP$3*temperature!$I357+BP$4*temperature!$I357^2+BP$5*temperature!$I357^6</f>
        <v>-42.544476879881934</v>
      </c>
      <c r="BQ247" s="8">
        <f>BQ$3*temperature!$M357+BQ$4*temperature!$M357^2+BQ$5*temperature!$M357^6</f>
        <v>0</v>
      </c>
      <c r="BR247" s="8">
        <f>BR$3*temperature!$M357+BR$4*temperature!$M357^2+BR$5*temperature!$M357^6</f>
        <v>0</v>
      </c>
      <c r="BS247" s="8">
        <f>BS$3*temperature!$M357+BS$4*temperature!$M357^2+BS$5*temperature!$M357^6</f>
        <v>0</v>
      </c>
      <c r="BT247" s="14"/>
      <c r="BU247" s="14"/>
      <c r="BV247" s="14"/>
      <c r="BW247" s="14"/>
      <c r="BX247" s="14"/>
      <c r="BY247" s="14"/>
    </row>
    <row r="248" spans="1:77" x14ac:dyDescent="0.3">
      <c r="A248">
        <f t="shared" si="202"/>
        <v>2202</v>
      </c>
      <c r="B248" s="4">
        <f t="shared" si="203"/>
        <v>1165.4009941304287</v>
      </c>
      <c r="C248" s="4">
        <f t="shared" si="204"/>
        <v>2964.146453217008</v>
      </c>
      <c r="D248" s="4">
        <f t="shared" si="205"/>
        <v>4369.8857540527333</v>
      </c>
      <c r="E248" s="11">
        <f t="shared" si="206"/>
        <v>2.170501985911804E-7</v>
      </c>
      <c r="F248" s="11">
        <f t="shared" si="207"/>
        <v>4.2760344563001834E-7</v>
      </c>
      <c r="G248" s="11">
        <f t="shared" si="208"/>
        <v>8.7293722348476857E-7</v>
      </c>
      <c r="H248" s="4">
        <f t="shared" si="209"/>
        <v>108925.5083443734</v>
      </c>
      <c r="I248" s="4">
        <f t="shared" si="210"/>
        <v>64125.185896479648</v>
      </c>
      <c r="J248" s="4">
        <f t="shared" si="211"/>
        <v>27390.57443791064</v>
      </c>
      <c r="K248" s="4">
        <f t="shared" si="212"/>
        <v>93466.119295400858</v>
      </c>
      <c r="L248" s="4">
        <f t="shared" si="213"/>
        <v>21633.609171666994</v>
      </c>
      <c r="M248" s="4">
        <f t="shared" si="214"/>
        <v>6268.0298706912381</v>
      </c>
      <c r="N248" s="11">
        <f t="shared" si="215"/>
        <v>-8.520948629849423E-3</v>
      </c>
      <c r="O248" s="11">
        <f t="shared" si="216"/>
        <v>-2.5799598002261837E-3</v>
      </c>
      <c r="P248" s="11">
        <f t="shared" si="217"/>
        <v>-5.1541627046547411E-4</v>
      </c>
      <c r="Q248" s="4">
        <f t="shared" si="218"/>
        <v>1929.2244207935464</v>
      </c>
      <c r="R248" s="4">
        <f t="shared" si="219"/>
        <v>3654.5851392412856</v>
      </c>
      <c r="S248" s="4">
        <f t="shared" si="220"/>
        <v>2747.4177901872436</v>
      </c>
      <c r="T248" s="4">
        <f t="shared" si="221"/>
        <v>17.711410762428645</v>
      </c>
      <c r="U248" s="4">
        <f t="shared" si="222"/>
        <v>56.99141590234229</v>
      </c>
      <c r="V248" s="4">
        <f t="shared" si="223"/>
        <v>100.30522712895747</v>
      </c>
      <c r="W248" s="11">
        <f t="shared" si="224"/>
        <v>-1.0734613539272964E-2</v>
      </c>
      <c r="X248" s="11">
        <f t="shared" si="225"/>
        <v>-1.217998157191269E-2</v>
      </c>
      <c r="Y248" s="11">
        <f t="shared" si="226"/>
        <v>-9.7425357312937999E-3</v>
      </c>
      <c r="Z248" s="4">
        <f t="shared" si="239"/>
        <v>2088.7315026091201</v>
      </c>
      <c r="AA248" s="4">
        <f t="shared" si="240"/>
        <v>11290.839975067722</v>
      </c>
      <c r="AB248" s="4">
        <f t="shared" si="241"/>
        <v>42334.646114527073</v>
      </c>
      <c r="AC248" s="12">
        <f t="shared" si="227"/>
        <v>1.0619310435151965</v>
      </c>
      <c r="AD248" s="12">
        <f t="shared" si="228"/>
        <v>3.0439973276973209</v>
      </c>
      <c r="AE248" s="12">
        <f t="shared" si="229"/>
        <v>15.250912567686409</v>
      </c>
      <c r="AF248" s="11">
        <f t="shared" si="230"/>
        <v>-4.0504037456468023E-3</v>
      </c>
      <c r="AG248" s="11">
        <f t="shared" si="231"/>
        <v>2.9673830763510267E-4</v>
      </c>
      <c r="AH248" s="11">
        <f t="shared" si="232"/>
        <v>9.7937136394747881E-3</v>
      </c>
      <c r="AI248" s="1">
        <f t="shared" si="196"/>
        <v>236269.87624390016</v>
      </c>
      <c r="AJ248" s="1">
        <f t="shared" si="197"/>
        <v>131089.51780032431</v>
      </c>
      <c r="AK248" s="1">
        <f t="shared" si="198"/>
        <v>54903.722170172288</v>
      </c>
      <c r="AL248" s="10">
        <f t="shared" si="233"/>
        <v>86.487571919518672</v>
      </c>
      <c r="AM248" s="10">
        <f t="shared" si="234"/>
        <v>20.851337134750544</v>
      </c>
      <c r="AN248" s="10">
        <f t="shared" si="235"/>
        <v>6.5761685109175909</v>
      </c>
      <c r="AO248" s="7">
        <f t="shared" si="236"/>
        <v>2.9941229652629231E-3</v>
      </c>
      <c r="AP248" s="7">
        <f t="shared" si="237"/>
        <v>3.7718052466792886E-3</v>
      </c>
      <c r="AQ248" s="7">
        <f t="shared" si="238"/>
        <v>3.4215032635719058E-3</v>
      </c>
      <c r="AR248" s="1">
        <f t="shared" si="244"/>
        <v>108925.5083443734</v>
      </c>
      <c r="AS248" s="1">
        <f t="shared" si="242"/>
        <v>64125.185896479648</v>
      </c>
      <c r="AT248" s="1">
        <f t="shared" si="243"/>
        <v>27390.57443791064</v>
      </c>
      <c r="AU248" s="1">
        <f t="shared" si="199"/>
        <v>21785.101668874682</v>
      </c>
      <c r="AV248" s="1">
        <f t="shared" si="200"/>
        <v>12825.03717929593</v>
      </c>
      <c r="AW248" s="1">
        <f t="shared" si="201"/>
        <v>5478.1148875821282</v>
      </c>
      <c r="AX248">
        <v>0</v>
      </c>
      <c r="AY248">
        <v>0</v>
      </c>
      <c r="AZ248">
        <v>0</v>
      </c>
      <c r="BA248">
        <f t="shared" si="245"/>
        <v>0</v>
      </c>
      <c r="BB248">
        <f t="shared" si="251"/>
        <v>0</v>
      </c>
      <c r="BC248">
        <f t="shared" si="246"/>
        <v>0</v>
      </c>
      <c r="BD248">
        <f t="shared" si="247"/>
        <v>0</v>
      </c>
      <c r="BE248">
        <f t="shared" si="248"/>
        <v>0</v>
      </c>
      <c r="BF248">
        <f t="shared" si="249"/>
        <v>0</v>
      </c>
      <c r="BG248">
        <f t="shared" si="250"/>
        <v>0</v>
      </c>
      <c r="BH248">
        <f t="shared" si="252"/>
        <v>0</v>
      </c>
      <c r="BI248">
        <f t="shared" si="253"/>
        <v>0</v>
      </c>
      <c r="BJ248">
        <f t="shared" si="254"/>
        <v>0</v>
      </c>
      <c r="BK248" s="7">
        <f t="shared" si="255"/>
        <v>2.4462274542221912E-2</v>
      </c>
      <c r="BL248" s="13"/>
      <c r="BM248" s="13"/>
      <c r="BN248" s="8">
        <f>BN$3*temperature!$I358+BN$4*temperature!$I358^2+BN$5*temperature!$I358^6</f>
        <v>-63.020467738261488</v>
      </c>
      <c r="BO248" s="8">
        <f>BO$3*temperature!$I358+BO$4*temperature!$I358^2+BO$5*temperature!$I358^6</f>
        <v>-51.661487063327677</v>
      </c>
      <c r="BP248" s="8">
        <f>BP$3*temperature!$I358+BP$4*temperature!$I358^2+BP$5*temperature!$I358^6</f>
        <v>-42.766852484602474</v>
      </c>
      <c r="BQ248" s="8">
        <f>BQ$3*temperature!$M358+BQ$4*temperature!$M358^2+BQ$5*temperature!$M358^6</f>
        <v>0</v>
      </c>
      <c r="BR248" s="8">
        <f>BR$3*temperature!$M358+BR$4*temperature!$M358^2+BR$5*temperature!$M358^6</f>
        <v>0</v>
      </c>
      <c r="BS248" s="8">
        <f>BS$3*temperature!$M358+BS$4*temperature!$M358^2+BS$5*temperature!$M358^6</f>
        <v>0</v>
      </c>
      <c r="BT248" s="14"/>
      <c r="BU248" s="14"/>
      <c r="BV248" s="14"/>
      <c r="BW248" s="14"/>
      <c r="BX248" s="14"/>
      <c r="BY248" s="14"/>
    </row>
    <row r="249" spans="1:77" x14ac:dyDescent="0.3">
      <c r="A249">
        <f t="shared" si="202"/>
        <v>2203</v>
      </c>
      <c r="B249" s="4">
        <f t="shared" si="203"/>
        <v>1165.4012344334201</v>
      </c>
      <c r="C249" s="4">
        <f t="shared" si="204"/>
        <v>2964.1476573222826</v>
      </c>
      <c r="D249" s="4">
        <f t="shared" si="205"/>
        <v>4369.8893779568734</v>
      </c>
      <c r="E249" s="11">
        <f t="shared" si="206"/>
        <v>2.0619768866162136E-7</v>
      </c>
      <c r="F249" s="11">
        <f t="shared" si="207"/>
        <v>4.0622327334851738E-7</v>
      </c>
      <c r="G249" s="11">
        <f t="shared" si="208"/>
        <v>8.2929036231053014E-7</v>
      </c>
      <c r="H249" s="4">
        <f t="shared" si="209"/>
        <v>107989.81916150963</v>
      </c>
      <c r="I249" s="4">
        <f t="shared" si="210"/>
        <v>63957.430273158483</v>
      </c>
      <c r="J249" s="4">
        <f t="shared" si="211"/>
        <v>27375.778417920483</v>
      </c>
      <c r="K249" s="4">
        <f t="shared" si="212"/>
        <v>92663.209863520315</v>
      </c>
      <c r="L249" s="4">
        <f t="shared" si="213"/>
        <v>21577.005489306699</v>
      </c>
      <c r="M249" s="4">
        <f t="shared" si="214"/>
        <v>6264.6387700367677</v>
      </c>
      <c r="N249" s="11">
        <f t="shared" si="215"/>
        <v>-8.5903794651294163E-3</v>
      </c>
      <c r="O249" s="11">
        <f t="shared" si="216"/>
        <v>-2.6164696750844429E-3</v>
      </c>
      <c r="P249" s="11">
        <f t="shared" si="217"/>
        <v>-5.4101539469797455E-4</v>
      </c>
      <c r="Q249" s="4">
        <f t="shared" si="218"/>
        <v>1892.1204647881686</v>
      </c>
      <c r="R249" s="4">
        <f t="shared" si="219"/>
        <v>3600.6281773969772</v>
      </c>
      <c r="S249" s="4">
        <f t="shared" si="220"/>
        <v>2719.1813151258984</v>
      </c>
      <c r="T249" s="4">
        <f t="shared" si="221"/>
        <v>17.521285612658655</v>
      </c>
      <c r="U249" s="4">
        <f t="shared" si="222"/>
        <v>56.29726150689455</v>
      </c>
      <c r="V249" s="4">
        <f t="shared" si="223"/>
        <v>99.327999869618054</v>
      </c>
      <c r="W249" s="11">
        <f t="shared" si="224"/>
        <v>-1.0734613539272964E-2</v>
      </c>
      <c r="X249" s="11">
        <f t="shared" si="225"/>
        <v>-1.217998157191269E-2</v>
      </c>
      <c r="Y249" s="11">
        <f t="shared" si="226"/>
        <v>-9.7425357312937999E-3</v>
      </c>
      <c r="Z249" s="4">
        <f t="shared" si="239"/>
        <v>2040.4052268187406</v>
      </c>
      <c r="AA249" s="4">
        <f t="shared" si="240"/>
        <v>11127.848477060812</v>
      </c>
      <c r="AB249" s="4">
        <f t="shared" si="241"/>
        <v>42310.991261944349</v>
      </c>
      <c r="AC249" s="12">
        <f t="shared" si="227"/>
        <v>1.0576297940389239</v>
      </c>
      <c r="AD249" s="12">
        <f t="shared" si="228"/>
        <v>3.0449005983127875</v>
      </c>
      <c r="AE249" s="12">
        <f t="shared" si="229"/>
        <v>15.400275638114998</v>
      </c>
      <c r="AF249" s="11">
        <f t="shared" si="230"/>
        <v>-4.0504037456468023E-3</v>
      </c>
      <c r="AG249" s="11">
        <f t="shared" si="231"/>
        <v>2.9673830763510267E-4</v>
      </c>
      <c r="AH249" s="11">
        <f t="shared" si="232"/>
        <v>9.7937136394747881E-3</v>
      </c>
      <c r="AI249" s="1">
        <f t="shared" ref="AI249:AI312" si="256">(1-$AI$5)*AI248+AU248</f>
        <v>234427.99028838481</v>
      </c>
      <c r="AJ249" s="1">
        <f t="shared" ref="AJ249:AJ312" si="257">(1-$AI$5)*AJ248+AV248</f>
        <v>130805.60319958781</v>
      </c>
      <c r="AK249" s="1">
        <f t="shared" ref="AK249:AK312" si="258">(1-$AI$5)*AK248+AW248</f>
        <v>54891.464840737193</v>
      </c>
      <c r="AL249" s="10">
        <f t="shared" si="233"/>
        <v>86.743936800559794</v>
      </c>
      <c r="AM249" s="10">
        <f t="shared" si="234"/>
        <v>20.929197845727622</v>
      </c>
      <c r="AN249" s="10">
        <f t="shared" si="235"/>
        <v>6.5984438891192756</v>
      </c>
      <c r="AO249" s="7">
        <f t="shared" si="236"/>
        <v>2.9641817356102938E-3</v>
      </c>
      <c r="AP249" s="7">
        <f t="shared" si="237"/>
        <v>3.7340871942124956E-3</v>
      </c>
      <c r="AQ249" s="7">
        <f t="shared" si="238"/>
        <v>3.3872882309361869E-3</v>
      </c>
      <c r="AR249" s="1">
        <f t="shared" si="244"/>
        <v>107989.81916150963</v>
      </c>
      <c r="AS249" s="1">
        <f t="shared" si="242"/>
        <v>63957.430273158483</v>
      </c>
      <c r="AT249" s="1">
        <f t="shared" si="243"/>
        <v>27375.778417920483</v>
      </c>
      <c r="AU249" s="1">
        <f t="shared" ref="AU249:AU312" si="259">$AU$5*AR249</f>
        <v>21597.963832301928</v>
      </c>
      <c r="AV249" s="1">
        <f t="shared" ref="AV249:AV312" si="260">$AU$5*AS249</f>
        <v>12791.486054631698</v>
      </c>
      <c r="AW249" s="1">
        <f t="shared" ref="AW249:AW312" si="261">$AU$5*AT249</f>
        <v>5475.1556835840966</v>
      </c>
      <c r="AX249">
        <v>0</v>
      </c>
      <c r="AY249">
        <v>0</v>
      </c>
      <c r="AZ249">
        <v>0</v>
      </c>
      <c r="BA249">
        <f t="shared" si="245"/>
        <v>0</v>
      </c>
      <c r="BB249">
        <f t="shared" si="251"/>
        <v>0</v>
      </c>
      <c r="BC249">
        <f t="shared" si="246"/>
        <v>0</v>
      </c>
      <c r="BD249">
        <f t="shared" si="247"/>
        <v>0</v>
      </c>
      <c r="BE249">
        <f t="shared" si="248"/>
        <v>0</v>
      </c>
      <c r="BF249">
        <f t="shared" si="249"/>
        <v>0</v>
      </c>
      <c r="BG249">
        <f t="shared" si="250"/>
        <v>0</v>
      </c>
      <c r="BH249">
        <f t="shared" si="252"/>
        <v>0</v>
      </c>
      <c r="BI249">
        <f t="shared" si="253"/>
        <v>0</v>
      </c>
      <c r="BJ249">
        <f t="shared" si="254"/>
        <v>0</v>
      </c>
      <c r="BK249" s="7">
        <f t="shared" si="255"/>
        <v>2.442051184293656E-2</v>
      </c>
      <c r="BL249" s="13"/>
      <c r="BM249" s="13"/>
      <c r="BN249" s="8">
        <f>BN$3*temperature!$I359+BN$4*temperature!$I359^2+BN$5*temperature!$I359^6</f>
        <v>-63.390153326660965</v>
      </c>
      <c r="BO249" s="8">
        <f>BO$3*temperature!$I359+BO$4*temperature!$I359^2+BO$5*temperature!$I359^6</f>
        <v>-51.945998336411378</v>
      </c>
      <c r="BP249" s="8">
        <f>BP$3*temperature!$I359+BP$4*temperature!$I359^2+BP$5*temperature!$I359^6</f>
        <v>-42.98751264975035</v>
      </c>
      <c r="BQ249" s="8">
        <f>BQ$3*temperature!$M359+BQ$4*temperature!$M359^2+BQ$5*temperature!$M359^6</f>
        <v>0</v>
      </c>
      <c r="BR249" s="8">
        <f>BR$3*temperature!$M359+BR$4*temperature!$M359^2+BR$5*temperature!$M359^6</f>
        <v>0</v>
      </c>
      <c r="BS249" s="8">
        <f>BS$3*temperature!$M359+BS$4*temperature!$M359^2+BS$5*temperature!$M359^6</f>
        <v>0</v>
      </c>
      <c r="BT249" s="14"/>
      <c r="BU249" s="14"/>
      <c r="BV249" s="14"/>
      <c r="BW249" s="14"/>
      <c r="BX249" s="14"/>
      <c r="BY249" s="14"/>
    </row>
    <row r="250" spans="1:77" x14ac:dyDescent="0.3">
      <c r="A250">
        <f t="shared" ref="A250:A313" si="262">1+A249</f>
        <v>2204</v>
      </c>
      <c r="B250" s="4">
        <f t="shared" ref="B250:B313" si="263">B249*(1+E250)</f>
        <v>1165.4014627213089</v>
      </c>
      <c r="C250" s="4">
        <f t="shared" ref="C250:C313" si="264">C249*(1+F250)</f>
        <v>2964.1488012227583</v>
      </c>
      <c r="D250" s="4">
        <f t="shared" ref="D250:D313" si="265">D249*(1+G250)</f>
        <v>4369.8928206686614</v>
      </c>
      <c r="E250" s="11">
        <f t="shared" ref="E250:E313" si="266">E249*$E$5</f>
        <v>1.9588780422854028E-7</v>
      </c>
      <c r="F250" s="11">
        <f t="shared" ref="F250:F313" si="267">F249*$E$5</f>
        <v>3.8591210968109148E-7</v>
      </c>
      <c r="G250" s="11">
        <f t="shared" ref="G250:G313" si="268">G249*$E$5</f>
        <v>7.8782584419500355E-7</v>
      </c>
      <c r="H250" s="4">
        <f t="shared" ref="H250:H313" si="269">AR250</f>
        <v>107054.696633363</v>
      </c>
      <c r="I250" s="4">
        <f t="shared" ref="I250:I313" si="270">AS250</f>
        <v>63787.820454487701</v>
      </c>
      <c r="J250" s="4">
        <f t="shared" ref="J250:J313" si="271">AT250</f>
        <v>27360.302894936514</v>
      </c>
      <c r="K250" s="4">
        <f t="shared" ref="K250:K313" si="272">H250/B250*1000</f>
        <v>91860.787941162707</v>
      </c>
      <c r="L250" s="4">
        <f t="shared" ref="L250:L313" si="273">I250/C250*1000</f>
        <v>21519.776749458131</v>
      </c>
      <c r="M250" s="4">
        <f t="shared" ref="M250:M313" si="274">J250/D250*1000</f>
        <v>6261.0924381321474</v>
      </c>
      <c r="N250" s="11">
        <f t="shared" ref="N250:N313" si="275">K250/K249-1</f>
        <v>-8.659552410708149E-3</v>
      </c>
      <c r="O250" s="11">
        <f t="shared" ref="O250:O313" si="276">L250/L249-1</f>
        <v>-2.6523022333627688E-3</v>
      </c>
      <c r="P250" s="11">
        <f t="shared" ref="P250:P313" si="277">M250/M249-1</f>
        <v>-5.6608721345308144E-4</v>
      </c>
      <c r="Q250" s="4">
        <f t="shared" ref="Q250:Q313" si="278">T250*H250/1000</f>
        <v>1855.6006157308702</v>
      </c>
      <c r="R250" s="4">
        <f t="shared" ref="R250:R313" si="279">U250*I250/1000</f>
        <v>3547.3403256192514</v>
      </c>
      <c r="S250" s="4">
        <f t="shared" ref="S250:S313" si="280">V250*J250/1000</f>
        <v>2691.1674170240262</v>
      </c>
      <c r="T250" s="4">
        <f t="shared" ref="T250:T313" si="281">T249*(1+W250)</f>
        <v>17.333201382895542</v>
      </c>
      <c r="U250" s="4">
        <f t="shared" ref="U250:U313" si="282">U249*(1+X250)</f>
        <v>55.611561899191422</v>
      </c>
      <c r="V250" s="4">
        <f t="shared" ref="V250:V313" si="283">V249*(1+Y250)</f>
        <v>98.360293281770353</v>
      </c>
      <c r="W250" s="11">
        <f t="shared" ref="W250:W313" si="284">T$5-1</f>
        <v>-1.0734613539272964E-2</v>
      </c>
      <c r="X250" s="11">
        <f t="shared" ref="X250:X313" si="285">U$5-1</f>
        <v>-1.217998157191269E-2</v>
      </c>
      <c r="Y250" s="11">
        <f t="shared" ref="Y250:Y313" si="286">V$5-1</f>
        <v>-9.7425357312937999E-3</v>
      </c>
      <c r="Z250" s="4">
        <f t="shared" si="239"/>
        <v>1993.0574594511465</v>
      </c>
      <c r="AA250" s="4">
        <f t="shared" si="240"/>
        <v>10966.808198382152</v>
      </c>
      <c r="AB250" s="4">
        <f t="shared" si="241"/>
        <v>42286.264703703266</v>
      </c>
      <c r="AC250" s="12">
        <f t="shared" ref="AC250:AC313" si="287">AC249*(1+AF250)</f>
        <v>1.053345966359641</v>
      </c>
      <c r="AD250" s="12">
        <f t="shared" ref="AD250:AD313" si="288">AD249*(1+AG250)</f>
        <v>3.0458041369632478</v>
      </c>
      <c r="AE250" s="12">
        <f t="shared" ref="AE250:AE313" si="289">AE249*(1+AH250)</f>
        <v>15.551101527683675</v>
      </c>
      <c r="AF250" s="11">
        <f t="shared" ref="AF250:AF313" si="290">AC$5-1</f>
        <v>-4.0504037456468023E-3</v>
      </c>
      <c r="AG250" s="11">
        <f t="shared" ref="AG250:AG313" si="291">AD$5-1</f>
        <v>2.9673830763510267E-4</v>
      </c>
      <c r="AH250" s="11">
        <f t="shared" ref="AH250:AH313" si="292">AE$5-1</f>
        <v>9.7937136394747881E-3</v>
      </c>
      <c r="AI250" s="1">
        <f t="shared" si="256"/>
        <v>232583.15509184825</v>
      </c>
      <c r="AJ250" s="1">
        <f t="shared" si="257"/>
        <v>130516.52893426073</v>
      </c>
      <c r="AK250" s="1">
        <f t="shared" si="258"/>
        <v>54877.474040247573</v>
      </c>
      <c r="AL250" s="10">
        <f t="shared" ref="AL250:AL313" si="293">AL249*(1+AO250)</f>
        <v>86.99849034576755</v>
      </c>
      <c r="AM250" s="10">
        <f t="shared" ref="AM250:AM313" si="294">AM249*(1+AP250)</f>
        <v>21.006567780891885</v>
      </c>
      <c r="AN250" s="10">
        <f t="shared" ref="AN250:AN313" si="295">AN249*(1+AQ250)</f>
        <v>6.6205712121341005</v>
      </c>
      <c r="AO250" s="7">
        <f t="shared" ref="AO250:AO313" si="296">AO$5*AO249</f>
        <v>2.9345399182541909E-3</v>
      </c>
      <c r="AP250" s="7">
        <f t="shared" ref="AP250:AP313" si="297">AP$5*AP249</f>
        <v>3.6967463222703704E-3</v>
      </c>
      <c r="AQ250" s="7">
        <f t="shared" ref="AQ250:AQ313" si="298">AQ$5*AQ249</f>
        <v>3.3534153486268251E-3</v>
      </c>
      <c r="AR250" s="1">
        <f t="shared" si="244"/>
        <v>107054.696633363</v>
      </c>
      <c r="AS250" s="1">
        <f t="shared" si="242"/>
        <v>63787.820454487701</v>
      </c>
      <c r="AT250" s="1">
        <f t="shared" si="243"/>
        <v>27360.302894936514</v>
      </c>
      <c r="AU250" s="1">
        <f t="shared" si="259"/>
        <v>21410.9393266726</v>
      </c>
      <c r="AV250" s="1">
        <f t="shared" si="260"/>
        <v>12757.56409089754</v>
      </c>
      <c r="AW250" s="1">
        <f t="shared" si="261"/>
        <v>5472.0605789873034</v>
      </c>
      <c r="AX250">
        <v>0</v>
      </c>
      <c r="AY250">
        <v>0</v>
      </c>
      <c r="AZ250">
        <v>0</v>
      </c>
      <c r="BA250">
        <f t="shared" si="245"/>
        <v>0</v>
      </c>
      <c r="BB250">
        <f t="shared" si="251"/>
        <v>0</v>
      </c>
      <c r="BC250">
        <f t="shared" si="246"/>
        <v>0</v>
      </c>
      <c r="BD250">
        <f t="shared" si="247"/>
        <v>0</v>
      </c>
      <c r="BE250">
        <f t="shared" si="248"/>
        <v>0</v>
      </c>
      <c r="BF250">
        <f t="shared" si="249"/>
        <v>0</v>
      </c>
      <c r="BG250">
        <f t="shared" si="250"/>
        <v>0</v>
      </c>
      <c r="BH250">
        <f t="shared" si="252"/>
        <v>0</v>
      </c>
      <c r="BI250">
        <f t="shared" si="253"/>
        <v>0</v>
      </c>
      <c r="BJ250">
        <f t="shared" si="254"/>
        <v>0</v>
      </c>
      <c r="BK250" s="7">
        <f t="shared" si="255"/>
        <v>2.4379374209956811E-2</v>
      </c>
      <c r="BL250" s="13"/>
      <c r="BM250" s="13"/>
      <c r="BN250" s="8">
        <f>BN$3*temperature!$I360+BN$4*temperature!$I360^2+BN$5*temperature!$I360^6</f>
        <v>-63.757067406309829</v>
      </c>
      <c r="BO250" s="8">
        <f>BO$3*temperature!$I360+BO$4*temperature!$I360^2+BO$5*temperature!$I360^6</f>
        <v>-52.228345609267734</v>
      </c>
      <c r="BP250" s="8">
        <f>BP$3*temperature!$I360+BP$4*temperature!$I360^2+BP$5*temperature!$I360^6</f>
        <v>-43.206467959893324</v>
      </c>
      <c r="BQ250" s="8">
        <f>BQ$3*temperature!$M360+BQ$4*temperature!$M360^2+BQ$5*temperature!$M360^6</f>
        <v>0</v>
      </c>
      <c r="BR250" s="8">
        <f>BR$3*temperature!$M360+BR$4*temperature!$M360^2+BR$5*temperature!$M360^6</f>
        <v>0</v>
      </c>
      <c r="BS250" s="8">
        <f>BS$3*temperature!$M360+BS$4*temperature!$M360^2+BS$5*temperature!$M360^6</f>
        <v>0</v>
      </c>
      <c r="BT250" s="14"/>
      <c r="BU250" s="14"/>
      <c r="BV250" s="14"/>
      <c r="BW250" s="14"/>
      <c r="BX250" s="14"/>
      <c r="BY250" s="14"/>
    </row>
    <row r="251" spans="1:77" x14ac:dyDescent="0.3">
      <c r="A251">
        <f t="shared" si="262"/>
        <v>2205</v>
      </c>
      <c r="B251" s="4">
        <f t="shared" si="263"/>
        <v>1165.4016795948457</v>
      </c>
      <c r="C251" s="4">
        <f t="shared" si="264"/>
        <v>2964.1498879286301</v>
      </c>
      <c r="D251" s="4">
        <f t="shared" si="265"/>
        <v>4369.8960912474367</v>
      </c>
      <c r="E251" s="11">
        <f t="shared" si="266"/>
        <v>1.8609341401711326E-7</v>
      </c>
      <c r="F251" s="11">
        <f t="shared" si="267"/>
        <v>3.6661650419703692E-7</v>
      </c>
      <c r="G251" s="11">
        <f t="shared" si="268"/>
        <v>7.4843455198525335E-7</v>
      </c>
      <c r="H251" s="4">
        <f t="shared" si="269"/>
        <v>106120.2902105026</v>
      </c>
      <c r="I251" s="4">
        <f t="shared" si="270"/>
        <v>63616.415693780764</v>
      </c>
      <c r="J251" s="4">
        <f t="shared" si="271"/>
        <v>27344.16314462672</v>
      </c>
      <c r="K251" s="4">
        <f t="shared" si="272"/>
        <v>91058.981695817987</v>
      </c>
      <c r="L251" s="4">
        <f t="shared" si="273"/>
        <v>21461.942917548069</v>
      </c>
      <c r="M251" s="4">
        <f t="shared" si="274"/>
        <v>6257.3943575900948</v>
      </c>
      <c r="N251" s="11">
        <f t="shared" si="275"/>
        <v>-8.7284930089897017E-3</v>
      </c>
      <c r="O251" s="11">
        <f t="shared" si="276"/>
        <v>-2.6874736008364319E-3</v>
      </c>
      <c r="P251" s="11">
        <f t="shared" si="277"/>
        <v>-5.9064461650970568E-4</v>
      </c>
      <c r="Q251" s="4">
        <f t="shared" si="278"/>
        <v>1819.6590660718498</v>
      </c>
      <c r="R251" s="4">
        <f t="shared" si="279"/>
        <v>3494.7178000014592</v>
      </c>
      <c r="S251" s="4">
        <f t="shared" si="280"/>
        <v>2663.3765781093007</v>
      </c>
      <c r="T251" s="4">
        <f t="shared" si="281"/>
        <v>17.147136164651766</v>
      </c>
      <c r="U251" s="4">
        <f t="shared" si="282"/>
        <v>54.934214100073987</v>
      </c>
      <c r="V251" s="4">
        <f t="shared" si="283"/>
        <v>97.402014609932166</v>
      </c>
      <c r="W251" s="11">
        <f t="shared" si="284"/>
        <v>-1.0734613539272964E-2</v>
      </c>
      <c r="X251" s="11">
        <f t="shared" si="285"/>
        <v>-1.217998157191269E-2</v>
      </c>
      <c r="Y251" s="11">
        <f t="shared" si="286"/>
        <v>-9.7425357312937999E-3</v>
      </c>
      <c r="Z251" s="4">
        <f t="shared" si="239"/>
        <v>1946.6725474314012</v>
      </c>
      <c r="AA251" s="4">
        <f t="shared" si="240"/>
        <v>10807.709949171689</v>
      </c>
      <c r="AB251" s="4">
        <f t="shared" si="241"/>
        <v>42260.490695818931</v>
      </c>
      <c r="AC251" s="12">
        <f t="shared" si="287"/>
        <v>1.0490794899120359</v>
      </c>
      <c r="AD251" s="12">
        <f t="shared" si="288"/>
        <v>3.0467079437282383</v>
      </c>
      <c r="AE251" s="12">
        <f t="shared" si="289"/>
        <v>15.703404562824208</v>
      </c>
      <c r="AF251" s="11">
        <f t="shared" si="290"/>
        <v>-4.0504037456468023E-3</v>
      </c>
      <c r="AG251" s="11">
        <f t="shared" si="291"/>
        <v>2.9673830763510267E-4</v>
      </c>
      <c r="AH251" s="11">
        <f t="shared" si="292"/>
        <v>9.7937136394747881E-3</v>
      </c>
      <c r="AI251" s="1">
        <f t="shared" si="256"/>
        <v>230735.77890933605</v>
      </c>
      <c r="AJ251" s="1">
        <f t="shared" si="257"/>
        <v>130222.4401317322</v>
      </c>
      <c r="AK251" s="1">
        <f t="shared" si="258"/>
        <v>54861.787215210119</v>
      </c>
      <c r="AL251" s="10">
        <f t="shared" si="293"/>
        <v>87.251237883087583</v>
      </c>
      <c r="AM251" s="10">
        <f t="shared" si="294"/>
        <v>21.083447173557541</v>
      </c>
      <c r="AN251" s="10">
        <f t="shared" si="295"/>
        <v>6.642550722002353</v>
      </c>
      <c r="AO251" s="7">
        <f t="shared" si="296"/>
        <v>2.9051945190716488E-3</v>
      </c>
      <c r="AP251" s="7">
        <f t="shared" si="297"/>
        <v>3.6597788590476666E-3</v>
      </c>
      <c r="AQ251" s="7">
        <f t="shared" si="298"/>
        <v>3.3198811951405567E-3</v>
      </c>
      <c r="AR251" s="1">
        <f t="shared" si="244"/>
        <v>106120.2902105026</v>
      </c>
      <c r="AS251" s="1">
        <f t="shared" si="242"/>
        <v>63616.415693780764</v>
      </c>
      <c r="AT251" s="1">
        <f t="shared" si="243"/>
        <v>27344.16314462672</v>
      </c>
      <c r="AU251" s="1">
        <f t="shared" si="259"/>
        <v>21224.058042100522</v>
      </c>
      <c r="AV251" s="1">
        <f t="shared" si="260"/>
        <v>12723.283138756153</v>
      </c>
      <c r="AW251" s="1">
        <f t="shared" si="261"/>
        <v>5468.8326289253446</v>
      </c>
      <c r="AX251">
        <v>0</v>
      </c>
      <c r="AY251">
        <v>0</v>
      </c>
      <c r="AZ251">
        <v>0</v>
      </c>
      <c r="BA251">
        <f t="shared" si="245"/>
        <v>0</v>
      </c>
      <c r="BB251">
        <f t="shared" si="251"/>
        <v>0</v>
      </c>
      <c r="BC251">
        <f t="shared" si="246"/>
        <v>0</v>
      </c>
      <c r="BD251">
        <f t="shared" si="247"/>
        <v>0</v>
      </c>
      <c r="BE251">
        <f t="shared" si="248"/>
        <v>0</v>
      </c>
      <c r="BF251">
        <f t="shared" si="249"/>
        <v>0</v>
      </c>
      <c r="BG251">
        <f t="shared" si="250"/>
        <v>0</v>
      </c>
      <c r="BH251">
        <f t="shared" si="252"/>
        <v>0</v>
      </c>
      <c r="BI251">
        <f t="shared" si="253"/>
        <v>0</v>
      </c>
      <c r="BJ251">
        <f t="shared" si="254"/>
        <v>0</v>
      </c>
      <c r="BK251" s="7">
        <f t="shared" si="255"/>
        <v>2.4338844436078672E-2</v>
      </c>
      <c r="BL251" s="13"/>
      <c r="BM251" s="13"/>
      <c r="BN251" s="8">
        <f>BN$3*temperature!$I361+BN$4*temperature!$I361^2+BN$5*temperature!$I361^6</f>
        <v>-64.12122558179847</v>
      </c>
      <c r="BO251" s="8">
        <f>BO$3*temperature!$I361+BO$4*temperature!$I361^2+BO$5*temperature!$I361^6</f>
        <v>-52.508541837608576</v>
      </c>
      <c r="BP251" s="8">
        <f>BP$3*temperature!$I361+BP$4*temperature!$I361^2+BP$5*temperature!$I361^6</f>
        <v>-43.423729271422701</v>
      </c>
      <c r="BQ251" s="8">
        <f>BQ$3*temperature!$M361+BQ$4*temperature!$M361^2+BQ$5*temperature!$M361^6</f>
        <v>0</v>
      </c>
      <c r="BR251" s="8">
        <f>BR$3*temperature!$M361+BR$4*temperature!$M361^2+BR$5*temperature!$M361^6</f>
        <v>0</v>
      </c>
      <c r="BS251" s="8">
        <f>BS$3*temperature!$M361+BS$4*temperature!$M361^2+BS$5*temperature!$M361^6</f>
        <v>0</v>
      </c>
      <c r="BT251" s="14"/>
      <c r="BU251" s="14"/>
      <c r="BV251" s="14"/>
      <c r="BW251" s="14"/>
      <c r="BX251" s="14"/>
      <c r="BY251" s="14"/>
    </row>
    <row r="252" spans="1:77" x14ac:dyDescent="0.3">
      <c r="A252">
        <f t="shared" si="262"/>
        <v>2206</v>
      </c>
      <c r="B252" s="4">
        <f t="shared" si="263"/>
        <v>1165.4018856247442</v>
      </c>
      <c r="C252" s="4">
        <f t="shared" si="264"/>
        <v>2964.1509202995862</v>
      </c>
      <c r="D252" s="4">
        <f t="shared" si="265"/>
        <v>4369.8991982995985</v>
      </c>
      <c r="E252" s="11">
        <f t="shared" si="266"/>
        <v>1.7678874331625759E-7</v>
      </c>
      <c r="F252" s="11">
        <f t="shared" si="267"/>
        <v>3.4828567898718508E-7</v>
      </c>
      <c r="G252" s="11">
        <f t="shared" si="268"/>
        <v>7.1101282438599068E-7</v>
      </c>
      <c r="H252" s="4">
        <f t="shared" si="269"/>
        <v>105186.74454257445</v>
      </c>
      <c r="I252" s="4">
        <f t="shared" si="270"/>
        <v>63443.273928627772</v>
      </c>
      <c r="J252" s="4">
        <f t="shared" si="271"/>
        <v>27327.374110991255</v>
      </c>
      <c r="K252" s="4">
        <f t="shared" si="272"/>
        <v>90257.915179351505</v>
      </c>
      <c r="L252" s="4">
        <f t="shared" si="273"/>
        <v>21403.523516344969</v>
      </c>
      <c r="M252" s="4">
        <f t="shared" si="274"/>
        <v>6253.5479357566865</v>
      </c>
      <c r="N252" s="11">
        <f t="shared" si="275"/>
        <v>-8.7972268253827535E-3</v>
      </c>
      <c r="O252" s="11">
        <f t="shared" si="276"/>
        <v>-2.7219996543432767E-3</v>
      </c>
      <c r="P252" s="11">
        <f t="shared" si="277"/>
        <v>-6.1470024319987271E-4</v>
      </c>
      <c r="Q252" s="4">
        <f t="shared" si="278"/>
        <v>1784.2899303124589</v>
      </c>
      <c r="R252" s="4">
        <f t="shared" si="279"/>
        <v>3442.7566435613326</v>
      </c>
      <c r="S252" s="4">
        <f t="shared" si="280"/>
        <v>2635.8091827610892</v>
      </c>
      <c r="T252" s="4">
        <f t="shared" si="281"/>
        <v>16.963068284618938</v>
      </c>
      <c r="U252" s="4">
        <f t="shared" si="282"/>
        <v>54.265116384667579</v>
      </c>
      <c r="V252" s="4">
        <f t="shared" si="283"/>
        <v>96.453072002294903</v>
      </c>
      <c r="W252" s="11">
        <f t="shared" si="284"/>
        <v>-1.0734613539272964E-2</v>
      </c>
      <c r="X252" s="11">
        <f t="shared" si="285"/>
        <v>-1.217998157191269E-2</v>
      </c>
      <c r="Y252" s="11">
        <f t="shared" si="286"/>
        <v>-9.7425357312937999E-3</v>
      </c>
      <c r="Z252" s="4">
        <f t="shared" si="239"/>
        <v>1901.2349177417136</v>
      </c>
      <c r="AA252" s="4">
        <f t="shared" si="240"/>
        <v>10650.543969204953</v>
      </c>
      <c r="AB252" s="4">
        <f t="shared" si="241"/>
        <v>42233.692971065939</v>
      </c>
      <c r="AC252" s="12">
        <f t="shared" si="287"/>
        <v>1.044830294416615</v>
      </c>
      <c r="AD252" s="12">
        <f t="shared" si="288"/>
        <v>3.0476120186873188</v>
      </c>
      <c r="AE252" s="12">
        <f t="shared" si="289"/>
        <v>15.857199210277329</v>
      </c>
      <c r="AF252" s="11">
        <f t="shared" si="290"/>
        <v>-4.0504037456468023E-3</v>
      </c>
      <c r="AG252" s="11">
        <f t="shared" si="291"/>
        <v>2.9673830763510267E-4</v>
      </c>
      <c r="AH252" s="11">
        <f t="shared" si="292"/>
        <v>9.7937136394747881E-3</v>
      </c>
      <c r="AI252" s="1">
        <f t="shared" si="256"/>
        <v>228886.25906050295</v>
      </c>
      <c r="AJ252" s="1">
        <f t="shared" si="257"/>
        <v>129923.47925731514</v>
      </c>
      <c r="AK252" s="1">
        <f t="shared" si="258"/>
        <v>54844.441122614451</v>
      </c>
      <c r="AL252" s="10">
        <f t="shared" si="293"/>
        <v>87.502184882986953</v>
      </c>
      <c r="AM252" s="10">
        <f t="shared" si="294"/>
        <v>21.159836320256758</v>
      </c>
      <c r="AN252" s="10">
        <f t="shared" si="295"/>
        <v>6.6643826764397991</v>
      </c>
      <c r="AO252" s="7">
        <f t="shared" si="296"/>
        <v>2.8761425738809323E-3</v>
      </c>
      <c r="AP252" s="7">
        <f t="shared" si="297"/>
        <v>3.6231810704571901E-3</v>
      </c>
      <c r="AQ252" s="7">
        <f t="shared" si="298"/>
        <v>3.286682383189151E-3</v>
      </c>
      <c r="AR252" s="1">
        <f t="shared" si="244"/>
        <v>105186.74454257445</v>
      </c>
      <c r="AS252" s="1">
        <f t="shared" si="242"/>
        <v>63443.273928627772</v>
      </c>
      <c r="AT252" s="1">
        <f t="shared" si="243"/>
        <v>27327.374110991255</v>
      </c>
      <c r="AU252" s="1">
        <f t="shared" si="259"/>
        <v>21037.34890851489</v>
      </c>
      <c r="AV252" s="1">
        <f t="shared" si="260"/>
        <v>12688.654785725555</v>
      </c>
      <c r="AW252" s="1">
        <f t="shared" si="261"/>
        <v>5465.4748221982518</v>
      </c>
      <c r="AX252">
        <v>0</v>
      </c>
      <c r="AY252">
        <v>0</v>
      </c>
      <c r="AZ252">
        <v>0</v>
      </c>
      <c r="BA252">
        <f t="shared" si="245"/>
        <v>0</v>
      </c>
      <c r="BB252">
        <f t="shared" si="251"/>
        <v>0</v>
      </c>
      <c r="BC252">
        <f t="shared" si="246"/>
        <v>0</v>
      </c>
      <c r="BD252">
        <f t="shared" si="247"/>
        <v>0</v>
      </c>
      <c r="BE252">
        <f t="shared" si="248"/>
        <v>0</v>
      </c>
      <c r="BF252">
        <f t="shared" si="249"/>
        <v>0</v>
      </c>
      <c r="BG252">
        <f t="shared" si="250"/>
        <v>0</v>
      </c>
      <c r="BH252">
        <f t="shared" si="252"/>
        <v>0</v>
      </c>
      <c r="BI252">
        <f t="shared" si="253"/>
        <v>0</v>
      </c>
      <c r="BJ252">
        <f t="shared" si="254"/>
        <v>0</v>
      </c>
      <c r="BK252" s="7">
        <f t="shared" si="255"/>
        <v>2.4298905531267984E-2</v>
      </c>
      <c r="BL252" s="13"/>
      <c r="BM252" s="13"/>
      <c r="BN252" s="8">
        <f>BN$3*temperature!$I362+BN$4*temperature!$I362^2+BN$5*temperature!$I362^6</f>
        <v>-64.482643954826244</v>
      </c>
      <c r="BO252" s="8">
        <f>BO$3*temperature!$I362+BO$4*temperature!$I362^2+BO$5*temperature!$I362^6</f>
        <v>-52.786600334653848</v>
      </c>
      <c r="BP252" s="8">
        <f>BP$3*temperature!$I362+BP$4*temperature!$I362^2+BP$5*temperature!$I362^6</f>
        <v>-43.639307696594507</v>
      </c>
      <c r="BQ252" s="8">
        <f>BQ$3*temperature!$M362+BQ$4*temperature!$M362^2+BQ$5*temperature!$M362^6</f>
        <v>0</v>
      </c>
      <c r="BR252" s="8">
        <f>BR$3*temperature!$M362+BR$4*temperature!$M362^2+BR$5*temperature!$M362^6</f>
        <v>0</v>
      </c>
      <c r="BS252" s="8">
        <f>BS$3*temperature!$M362+BS$4*temperature!$M362^2+BS$5*temperature!$M362^6</f>
        <v>0</v>
      </c>
      <c r="BT252" s="14"/>
      <c r="BU252" s="14"/>
      <c r="BV252" s="14"/>
      <c r="BW252" s="14"/>
      <c r="BX252" s="14"/>
      <c r="BY252" s="14"/>
    </row>
    <row r="253" spans="1:77" x14ac:dyDescent="0.3">
      <c r="A253">
        <f t="shared" si="262"/>
        <v>2207</v>
      </c>
      <c r="B253" s="4">
        <f t="shared" si="263"/>
        <v>1165.4020813531824</v>
      </c>
      <c r="C253" s="4">
        <f t="shared" si="264"/>
        <v>2964.1519010523361</v>
      </c>
      <c r="D253" s="4">
        <f t="shared" si="265"/>
        <v>4369.9021500012504</v>
      </c>
      <c r="E253" s="11">
        <f t="shared" si="266"/>
        <v>1.6794930615044471E-7</v>
      </c>
      <c r="F253" s="11">
        <f t="shared" si="267"/>
        <v>3.3087139503782582E-7</v>
      </c>
      <c r="G253" s="11">
        <f t="shared" si="268"/>
        <v>6.7546218316669107E-7</v>
      </c>
      <c r="H253" s="4">
        <f t="shared" si="269"/>
        <v>104254.19957369454</v>
      </c>
      <c r="I253" s="4">
        <f t="shared" si="270"/>
        <v>63268.451796214911</v>
      </c>
      <c r="J253" s="4">
        <f t="shared" si="271"/>
        <v>27309.9504108562</v>
      </c>
      <c r="K253" s="4">
        <f t="shared" si="272"/>
        <v>89457.708409651997</v>
      </c>
      <c r="L253" s="4">
        <f t="shared" si="273"/>
        <v>21344.537631068531</v>
      </c>
      <c r="M253" s="4">
        <f t="shared" si="274"/>
        <v>6249.5565057099466</v>
      </c>
      <c r="N253" s="11">
        <f t="shared" si="275"/>
        <v>-8.8657794511364241E-3</v>
      </c>
      <c r="O253" s="11">
        <f t="shared" si="276"/>
        <v>-2.7558960201758964E-3</v>
      </c>
      <c r="P253" s="11">
        <f t="shared" si="277"/>
        <v>-6.3826648292208965E-4</v>
      </c>
      <c r="Q253" s="4">
        <f t="shared" si="278"/>
        <v>1749.4872524450816</v>
      </c>
      <c r="R253" s="4">
        <f t="shared" si="279"/>
        <v>3391.4527360835023</v>
      </c>
      <c r="S253" s="4">
        <f t="shared" si="280"/>
        <v>2608.4655212209582</v>
      </c>
      <c r="T253" s="4">
        <f t="shared" si="281"/>
        <v>16.780976302143255</v>
      </c>
      <c r="U253" s="4">
        <f t="shared" si="282"/>
        <v>53.604168267104633</v>
      </c>
      <c r="V253" s="4">
        <f t="shared" si="283"/>
        <v>95.513374501919486</v>
      </c>
      <c r="W253" s="11">
        <f t="shared" si="284"/>
        <v>-1.0734613539272964E-2</v>
      </c>
      <c r="X253" s="11">
        <f t="shared" si="285"/>
        <v>-1.217998157191269E-2</v>
      </c>
      <c r="Y253" s="11">
        <f t="shared" si="286"/>
        <v>-9.7425357312937999E-3</v>
      </c>
      <c r="Z253" s="4">
        <f t="shared" si="239"/>
        <v>1856.7290858164511</v>
      </c>
      <c r="AA253" s="4">
        <f t="shared" si="240"/>
        <v>10495.299958005753</v>
      </c>
      <c r="AB253" s="4">
        <f t="shared" si="241"/>
        <v>42205.894745785699</v>
      </c>
      <c r="AC253" s="12">
        <f t="shared" si="287"/>
        <v>1.0405983098785447</v>
      </c>
      <c r="AD253" s="12">
        <f t="shared" si="288"/>
        <v>3.0485163619200724</v>
      </c>
      <c r="AE253" s="12">
        <f t="shared" si="289"/>
        <v>16.012500078466893</v>
      </c>
      <c r="AF253" s="11">
        <f t="shared" si="290"/>
        <v>-4.0504037456468023E-3</v>
      </c>
      <c r="AG253" s="11">
        <f t="shared" si="291"/>
        <v>2.9673830763510267E-4</v>
      </c>
      <c r="AH253" s="11">
        <f t="shared" si="292"/>
        <v>9.7937136394747881E-3</v>
      </c>
      <c r="AI253" s="1">
        <f t="shared" si="256"/>
        <v>227034.98206296755</v>
      </c>
      <c r="AJ253" s="1">
        <f t="shared" si="257"/>
        <v>129619.78611730918</v>
      </c>
      <c r="AK253" s="1">
        <f t="shared" si="258"/>
        <v>54825.471832551259</v>
      </c>
      <c r="AL253" s="10">
        <f t="shared" si="293"/>
        <v>87.751336954644017</v>
      </c>
      <c r="AM253" s="10">
        <f t="shared" si="294"/>
        <v>21.235735579482192</v>
      </c>
      <c r="AN253" s="10">
        <f t="shared" si="295"/>
        <v>6.6860673484859108</v>
      </c>
      <c r="AO253" s="7">
        <f t="shared" si="296"/>
        <v>2.8473811481421231E-3</v>
      </c>
      <c r="AP253" s="7">
        <f t="shared" si="297"/>
        <v>3.5869492597526182E-3</v>
      </c>
      <c r="AQ253" s="7">
        <f t="shared" si="298"/>
        <v>3.2538155593572595E-3</v>
      </c>
      <c r="AR253" s="1">
        <f t="shared" si="244"/>
        <v>104254.19957369454</v>
      </c>
      <c r="AS253" s="1">
        <f t="shared" si="242"/>
        <v>63268.451796214911</v>
      </c>
      <c r="AT253" s="1">
        <f t="shared" si="243"/>
        <v>27309.9504108562</v>
      </c>
      <c r="AU253" s="1">
        <f t="shared" si="259"/>
        <v>20850.83991473891</v>
      </c>
      <c r="AV253" s="1">
        <f t="shared" si="260"/>
        <v>12653.690359242983</v>
      </c>
      <c r="AW253" s="1">
        <f t="shared" si="261"/>
        <v>5461.9900821712399</v>
      </c>
      <c r="AX253">
        <v>0</v>
      </c>
      <c r="AY253">
        <v>0</v>
      </c>
      <c r="AZ253">
        <v>0</v>
      </c>
      <c r="BA253">
        <f t="shared" si="245"/>
        <v>0</v>
      </c>
      <c r="BB253">
        <f t="shared" si="251"/>
        <v>0</v>
      </c>
      <c r="BC253">
        <f t="shared" si="246"/>
        <v>0</v>
      </c>
      <c r="BD253">
        <f t="shared" si="247"/>
        <v>0</v>
      </c>
      <c r="BE253">
        <f t="shared" si="248"/>
        <v>0</v>
      </c>
      <c r="BF253">
        <f t="shared" si="249"/>
        <v>0</v>
      </c>
      <c r="BG253">
        <f t="shared" si="250"/>
        <v>0</v>
      </c>
      <c r="BH253">
        <f t="shared" si="252"/>
        <v>0</v>
      </c>
      <c r="BI253">
        <f t="shared" si="253"/>
        <v>0</v>
      </c>
      <c r="BJ253">
        <f t="shared" si="254"/>
        <v>0</v>
      </c>
      <c r="BK253" s="7">
        <f t="shared" si="255"/>
        <v>2.4259540726018519E-2</v>
      </c>
      <c r="BL253" s="13"/>
      <c r="BM253" s="13"/>
      <c r="BN253" s="8">
        <f>BN$3*temperature!$I363+BN$4*temperature!$I363^2+BN$5*temperature!$I363^6</f>
        <v>-64.841339096708992</v>
      </c>
      <c r="BO253" s="8">
        <f>BO$3*temperature!$I363+BO$4*temperature!$I363^2+BO$5*temperature!$I363^6</f>
        <v>-53.062534750501278</v>
      </c>
      <c r="BP253" s="8">
        <f>BP$3*temperature!$I363+BP$4*temperature!$I363^2+BP$5*temperature!$I363^6</f>
        <v>-43.853214587980204</v>
      </c>
      <c r="BQ253" s="8">
        <f>BQ$3*temperature!$M363+BQ$4*temperature!$M363^2+BQ$5*temperature!$M363^6</f>
        <v>0</v>
      </c>
      <c r="BR253" s="8">
        <f>BR$3*temperature!$M363+BR$4*temperature!$M363^2+BR$5*temperature!$M363^6</f>
        <v>0</v>
      </c>
      <c r="BS253" s="8">
        <f>BS$3*temperature!$M363+BS$4*temperature!$M363^2+BS$5*temperature!$M363^6</f>
        <v>0</v>
      </c>
      <c r="BT253" s="14"/>
      <c r="BU253" s="14"/>
      <c r="BV253" s="14"/>
      <c r="BW253" s="14"/>
      <c r="BX253" s="14"/>
      <c r="BY253" s="14"/>
    </row>
    <row r="254" spans="1:77" x14ac:dyDescent="0.3">
      <c r="A254">
        <f t="shared" si="262"/>
        <v>2208</v>
      </c>
      <c r="B254" s="4">
        <f t="shared" si="263"/>
        <v>1165.4022672952299</v>
      </c>
      <c r="C254" s="4">
        <f t="shared" si="264"/>
        <v>2964.152832767757</v>
      </c>
      <c r="D254" s="4">
        <f t="shared" si="265"/>
        <v>4369.9049541197146</v>
      </c>
      <c r="E254" s="11">
        <f t="shared" si="266"/>
        <v>1.5955184084292248E-7</v>
      </c>
      <c r="F254" s="11">
        <f t="shared" si="267"/>
        <v>3.1432782528593453E-7</v>
      </c>
      <c r="G254" s="11">
        <f t="shared" si="268"/>
        <v>6.4168907400835651E-7</v>
      </c>
      <c r="H254" s="4">
        <f t="shared" si="269"/>
        <v>103322.79063848585</v>
      </c>
      <c r="I254" s="4">
        <f t="shared" si="270"/>
        <v>63092.004649339979</v>
      </c>
      <c r="J254" s="4">
        <f t="shared" si="271"/>
        <v>27291.906338514007</v>
      </c>
      <c r="K254" s="4">
        <f t="shared" si="272"/>
        <v>88658.477452842664</v>
      </c>
      <c r="L254" s="4">
        <f t="shared" si="273"/>
        <v>21285.003914736833</v>
      </c>
      <c r="M254" s="4">
        <f t="shared" si="274"/>
        <v>6245.4233272933425</v>
      </c>
      <c r="N254" s="11">
        <f t="shared" si="275"/>
        <v>-8.9341765066173195E-3</v>
      </c>
      <c r="O254" s="11">
        <f t="shared" si="276"/>
        <v>-2.7891780726625459E-3</v>
      </c>
      <c r="P254" s="11">
        <f t="shared" si="277"/>
        <v>-6.6135547583701104E-4</v>
      </c>
      <c r="Q254" s="4">
        <f t="shared" si="278"/>
        <v>1715.2450131153716</v>
      </c>
      <c r="R254" s="4">
        <f t="shared" si="279"/>
        <v>3340.8018036554349</v>
      </c>
      <c r="S254" s="4">
        <f t="shared" si="280"/>
        <v>2581.3457932129913</v>
      </c>
      <c r="T254" s="4">
        <f t="shared" si="281"/>
        <v>16.600839006728048</v>
      </c>
      <c r="U254" s="4">
        <f t="shared" si="282"/>
        <v>52.951270485433589</v>
      </c>
      <c r="V254" s="4">
        <f t="shared" si="283"/>
        <v>94.582832038018083</v>
      </c>
      <c r="W254" s="11">
        <f t="shared" si="284"/>
        <v>-1.0734613539272964E-2</v>
      </c>
      <c r="X254" s="11">
        <f t="shared" si="285"/>
        <v>-1.217998157191269E-2</v>
      </c>
      <c r="Y254" s="11">
        <f t="shared" si="286"/>
        <v>-9.7425357312937999E-3</v>
      </c>
      <c r="Z254" s="4">
        <f t="shared" ref="Z254:Z317" si="299">Q253*AC254*(1-AX253)</f>
        <v>1813.1396634379232</v>
      </c>
      <c r="AA254" s="4">
        <f t="shared" ref="AA254:AA317" si="300">R253*AD254*(1-AY253)</f>
        <v>10341.967104067702</v>
      </c>
      <c r="AB254" s="4">
        <f t="shared" ref="AB254:AB317" si="301">S253*AE254*(1-AZ253)</f>
        <v>42177.118726940258</v>
      </c>
      <c r="AC254" s="12">
        <f t="shared" si="287"/>
        <v>1.036383466586499</v>
      </c>
      <c r="AD254" s="12">
        <f t="shared" si="288"/>
        <v>3.0494209735061064</v>
      </c>
      <c r="AE254" s="12">
        <f t="shared" si="289"/>
        <v>16.169321918887466</v>
      </c>
      <c r="AF254" s="11">
        <f t="shared" si="290"/>
        <v>-4.0504037456468023E-3</v>
      </c>
      <c r="AG254" s="11">
        <f t="shared" si="291"/>
        <v>2.9673830763510267E-4</v>
      </c>
      <c r="AH254" s="11">
        <f t="shared" si="292"/>
        <v>9.7937136394747881E-3</v>
      </c>
      <c r="AI254" s="1">
        <f t="shared" si="256"/>
        <v>225182.32377140969</v>
      </c>
      <c r="AJ254" s="1">
        <f t="shared" si="257"/>
        <v>129311.49786482126</v>
      </c>
      <c r="AK254" s="1">
        <f t="shared" si="258"/>
        <v>54804.914731467376</v>
      </c>
      <c r="AL254" s="10">
        <f t="shared" si="293"/>
        <v>87.99869984218725</v>
      </c>
      <c r="AM254" s="10">
        <f t="shared" si="294"/>
        <v>21.311145370439149</v>
      </c>
      <c r="AN254" s="10">
        <f t="shared" si="295"/>
        <v>6.7076050261556306</v>
      </c>
      <c r="AO254" s="7">
        <f t="shared" si="296"/>
        <v>2.8189073366607018E-3</v>
      </c>
      <c r="AP254" s="7">
        <f t="shared" si="297"/>
        <v>3.551079767155092E-3</v>
      </c>
      <c r="AQ254" s="7">
        <f t="shared" si="298"/>
        <v>3.2212774037636868E-3</v>
      </c>
      <c r="AR254" s="1">
        <f t="shared" si="244"/>
        <v>103322.79063848585</v>
      </c>
      <c r="AS254" s="1">
        <f t="shared" ref="AS254:AS317" si="302">AM254*AJ254^$AR$5*C254^(1-$AR$5)*(1-BC253+BO253/100)</f>
        <v>63092.004649339979</v>
      </c>
      <c r="AT254" s="1">
        <f t="shared" ref="AT254:AT317" si="303">AN254*AK254^$AR$5*D254^(1-$AR$5)*(1-BD253+BP253/100)</f>
        <v>27291.906338514007</v>
      </c>
      <c r="AU254" s="1">
        <f t="shared" si="259"/>
        <v>20664.558127697172</v>
      </c>
      <c r="AV254" s="1">
        <f t="shared" si="260"/>
        <v>12618.400929867996</v>
      </c>
      <c r="AW254" s="1">
        <f t="shared" si="261"/>
        <v>5458.3812677028018</v>
      </c>
      <c r="AX254">
        <v>0</v>
      </c>
      <c r="AY254">
        <v>0</v>
      </c>
      <c r="AZ254">
        <v>0</v>
      </c>
      <c r="BA254">
        <f t="shared" si="245"/>
        <v>0</v>
      </c>
      <c r="BB254">
        <f t="shared" si="251"/>
        <v>0</v>
      </c>
      <c r="BC254">
        <f t="shared" si="246"/>
        <v>0</v>
      </c>
      <c r="BD254">
        <f t="shared" si="247"/>
        <v>0</v>
      </c>
      <c r="BE254">
        <f t="shared" si="248"/>
        <v>0</v>
      </c>
      <c r="BF254">
        <f t="shared" si="249"/>
        <v>0</v>
      </c>
      <c r="BG254">
        <f t="shared" si="250"/>
        <v>0</v>
      </c>
      <c r="BH254">
        <f t="shared" si="252"/>
        <v>0</v>
      </c>
      <c r="BI254">
        <f t="shared" si="253"/>
        <v>0</v>
      </c>
      <c r="BJ254">
        <f t="shared" si="254"/>
        <v>0</v>
      </c>
      <c r="BK254" s="7">
        <f t="shared" si="255"/>
        <v>2.4220733474496908E-2</v>
      </c>
      <c r="BL254" s="13"/>
      <c r="BM254" s="13"/>
      <c r="BN254" s="8">
        <f>BN$3*temperature!$I364+BN$4*temperature!$I364^2+BN$5*temperature!$I364^6</f>
        <v>-65.197328021581356</v>
      </c>
      <c r="BO254" s="8">
        <f>BO$3*temperature!$I364+BO$4*temperature!$I364^2+BO$5*temperature!$I364^6</f>
        <v>-53.336359052026992</v>
      </c>
      <c r="BP254" s="8">
        <f>BP$3*temperature!$I364+BP$4*temperature!$I364^2+BP$5*temperature!$I364^6</f>
        <v>-44.065461523325531</v>
      </c>
      <c r="BQ254" s="8">
        <f>BQ$3*temperature!$M364+BQ$4*temperature!$M364^2+BQ$5*temperature!$M364^6</f>
        <v>0</v>
      </c>
      <c r="BR254" s="8">
        <f>BR$3*temperature!$M364+BR$4*temperature!$M364^2+BR$5*temperature!$M364^6</f>
        <v>0</v>
      </c>
      <c r="BS254" s="8">
        <f>BS$3*temperature!$M364+BS$4*temperature!$M364^2+BS$5*temperature!$M364^6</f>
        <v>0</v>
      </c>
      <c r="BT254" s="14"/>
      <c r="BU254" s="14"/>
      <c r="BV254" s="14"/>
      <c r="BW254" s="14"/>
      <c r="BX254" s="14"/>
      <c r="BY254" s="14"/>
    </row>
    <row r="255" spans="1:77" x14ac:dyDescent="0.3">
      <c r="A255">
        <f t="shared" si="262"/>
        <v>2209</v>
      </c>
      <c r="B255" s="4">
        <f t="shared" si="263"/>
        <v>1165.4024439402031</v>
      </c>
      <c r="C255" s="4">
        <f t="shared" si="264"/>
        <v>2964.1537178976851</v>
      </c>
      <c r="D255" s="4">
        <f t="shared" si="265"/>
        <v>4369.9076180339653</v>
      </c>
      <c r="E255" s="11">
        <f t="shared" si="266"/>
        <v>1.5157424880077635E-7</v>
      </c>
      <c r="F255" s="11">
        <f t="shared" si="267"/>
        <v>2.9861143402163779E-7</v>
      </c>
      <c r="G255" s="11">
        <f t="shared" si="268"/>
        <v>6.0960462030793871E-7</v>
      </c>
      <c r="H255" s="4">
        <f t="shared" si="269"/>
        <v>102392.6485586076</v>
      </c>
      <c r="I255" s="4">
        <f t="shared" si="270"/>
        <v>62913.986573065908</v>
      </c>
      <c r="J255" s="4">
        <f t="shared" si="271"/>
        <v>27273.255870497112</v>
      </c>
      <c r="K255" s="4">
        <f t="shared" si="272"/>
        <v>87860.334505924009</v>
      </c>
      <c r="L255" s="4">
        <f t="shared" si="273"/>
        <v>21224.940593731226</v>
      </c>
      <c r="M255" s="4">
        <f t="shared" si="274"/>
        <v>6241.151588181041</v>
      </c>
      <c r="N255" s="11">
        <f t="shared" si="275"/>
        <v>-9.0024436449767098E-3</v>
      </c>
      <c r="O255" s="11">
        <f t="shared" si="276"/>
        <v>-2.8218609329934141E-3</v>
      </c>
      <c r="P255" s="11">
        <f t="shared" si="277"/>
        <v>-6.8397911373496711E-4</v>
      </c>
      <c r="Q255" s="4">
        <f t="shared" si="278"/>
        <v>1681.5571365118988</v>
      </c>
      <c r="R255" s="4">
        <f t="shared" si="279"/>
        <v>3290.7994279003983</v>
      </c>
      <c r="S255" s="4">
        <f t="shared" si="280"/>
        <v>2554.4501114741593</v>
      </c>
      <c r="T255" s="4">
        <f t="shared" si="281"/>
        <v>16.422635415563136</v>
      </c>
      <c r="U255" s="4">
        <f t="shared" si="282"/>
        <v>52.306324986711644</v>
      </c>
      <c r="V255" s="4">
        <f t="shared" si="283"/>
        <v>93.661355417320735</v>
      </c>
      <c r="W255" s="11">
        <f t="shared" si="284"/>
        <v>-1.0734613539272964E-2</v>
      </c>
      <c r="X255" s="11">
        <f t="shared" si="285"/>
        <v>-1.217998157191269E-2</v>
      </c>
      <c r="Y255" s="11">
        <f t="shared" si="286"/>
        <v>-9.7425357312937999E-3</v>
      </c>
      <c r="Z255" s="4">
        <f t="shared" si="299"/>
        <v>1770.4513661490421</v>
      </c>
      <c r="AA255" s="4">
        <f t="shared" si="300"/>
        <v>10190.534113193296</v>
      </c>
      <c r="AB255" s="4">
        <f t="shared" si="301"/>
        <v>42147.387119390864</v>
      </c>
      <c r="AC255" s="12">
        <f t="shared" si="287"/>
        <v>1.0321856951115107</v>
      </c>
      <c r="AD255" s="12">
        <f t="shared" si="288"/>
        <v>3.0503258535250515</v>
      </c>
      <c r="AE255" s="12">
        <f t="shared" si="289"/>
        <v>16.327679627505532</v>
      </c>
      <c r="AF255" s="11">
        <f t="shared" si="290"/>
        <v>-4.0504037456468023E-3</v>
      </c>
      <c r="AG255" s="11">
        <f t="shared" si="291"/>
        <v>2.9673830763510267E-4</v>
      </c>
      <c r="AH255" s="11">
        <f t="shared" si="292"/>
        <v>9.7937136394747881E-3</v>
      </c>
      <c r="AI255" s="1">
        <f t="shared" si="256"/>
        <v>223328.64952196591</v>
      </c>
      <c r="AJ255" s="1">
        <f t="shared" si="257"/>
        <v>128998.74900820712</v>
      </c>
      <c r="AK255" s="1">
        <f t="shared" si="258"/>
        <v>54782.804526023443</v>
      </c>
      <c r="AL255" s="10">
        <f t="shared" si="293"/>
        <v>88.244279420982977</v>
      </c>
      <c r="AM255" s="10">
        <f t="shared" si="294"/>
        <v>21.386066171807617</v>
      </c>
      <c r="AN255" s="10">
        <f t="shared" si="295"/>
        <v>6.7289960120947168</v>
      </c>
      <c r="AO255" s="7">
        <f t="shared" si="296"/>
        <v>2.7907182632940946E-3</v>
      </c>
      <c r="AP255" s="7">
        <f t="shared" si="297"/>
        <v>3.5155689694835409E-3</v>
      </c>
      <c r="AQ255" s="7">
        <f t="shared" si="298"/>
        <v>3.1890646297260501E-3</v>
      </c>
      <c r="AR255" s="1">
        <f t="shared" ref="AR255:AR318" si="304">AL255*AI255^$AR$5*B255^(1-$AR$5)*(1-BB254+BN254/100)</f>
        <v>102392.6485586076</v>
      </c>
      <c r="AS255" s="1">
        <f t="shared" si="302"/>
        <v>62913.986573065908</v>
      </c>
      <c r="AT255" s="1">
        <f t="shared" si="303"/>
        <v>27273.255870497112</v>
      </c>
      <c r="AU255" s="1">
        <f t="shared" si="259"/>
        <v>20478.529711721523</v>
      </c>
      <c r="AV255" s="1">
        <f t="shared" si="260"/>
        <v>12582.797314613183</v>
      </c>
      <c r="AW255" s="1">
        <f t="shared" si="261"/>
        <v>5454.6511740994229</v>
      </c>
      <c r="AX255">
        <v>0</v>
      </c>
      <c r="AY255">
        <v>0</v>
      </c>
      <c r="AZ255">
        <v>0</v>
      </c>
      <c r="BA255">
        <f t="shared" si="245"/>
        <v>0</v>
      </c>
      <c r="BB255">
        <f t="shared" si="251"/>
        <v>0</v>
      </c>
      <c r="BC255">
        <f t="shared" si="246"/>
        <v>0</v>
      </c>
      <c r="BD255">
        <f t="shared" si="247"/>
        <v>0</v>
      </c>
      <c r="BE255">
        <f t="shared" si="248"/>
        <v>0</v>
      </c>
      <c r="BF255">
        <f t="shared" si="249"/>
        <v>0</v>
      </c>
      <c r="BG255">
        <f t="shared" si="250"/>
        <v>0</v>
      </c>
      <c r="BH255">
        <f t="shared" si="252"/>
        <v>0</v>
      </c>
      <c r="BI255">
        <f t="shared" si="253"/>
        <v>0</v>
      </c>
      <c r="BJ255">
        <f t="shared" si="254"/>
        <v>0</v>
      </c>
      <c r="BK255" s="7">
        <f t="shared" si="255"/>
        <v>2.4182467457490059E-2</v>
      </c>
      <c r="BL255" s="13"/>
      <c r="BM255" s="13"/>
      <c r="BN255" s="8">
        <f>BN$3*temperature!$I365+BN$4*temperature!$I365^2+BN$5*temperature!$I365^6</f>
        <v>-65.550628160291424</v>
      </c>
      <c r="BO255" s="8">
        <f>BO$3*temperature!$I365+BO$4*temperature!$I365^2+BO$5*temperature!$I365^6</f>
        <v>-53.608087503314323</v>
      </c>
      <c r="BP255" s="8">
        <f>BP$3*temperature!$I365+BP$4*temperature!$I365^2+BP$5*temperature!$I365^6</f>
        <v>-44.276060290815465</v>
      </c>
      <c r="BQ255" s="8">
        <f>BQ$3*temperature!$M365+BQ$4*temperature!$M365^2+BQ$5*temperature!$M365^6</f>
        <v>0</v>
      </c>
      <c r="BR255" s="8">
        <f>BR$3*temperature!$M365+BR$4*temperature!$M365^2+BR$5*temperature!$M365^6</f>
        <v>0</v>
      </c>
      <c r="BS255" s="8">
        <f>BS$3*temperature!$M365+BS$4*temperature!$M365^2+BS$5*temperature!$M365^6</f>
        <v>0</v>
      </c>
      <c r="BT255" s="14"/>
      <c r="BU255" s="14"/>
      <c r="BV255" s="14"/>
      <c r="BW255" s="14"/>
      <c r="BX255" s="14"/>
      <c r="BY255" s="14"/>
    </row>
    <row r="256" spans="1:77" x14ac:dyDescent="0.3">
      <c r="A256">
        <f t="shared" si="262"/>
        <v>2210</v>
      </c>
      <c r="B256" s="4">
        <f t="shared" si="263"/>
        <v>1165.4026117529531</v>
      </c>
      <c r="C256" s="4">
        <f t="shared" si="264"/>
        <v>2964.1545587713681</v>
      </c>
      <c r="D256" s="4">
        <f t="shared" si="265"/>
        <v>4369.9101487540456</v>
      </c>
      <c r="E256" s="11">
        <f t="shared" si="266"/>
        <v>1.4399553636073751E-7</v>
      </c>
      <c r="F256" s="11">
        <f t="shared" si="267"/>
        <v>2.8368086232055587E-7</v>
      </c>
      <c r="G256" s="11">
        <f t="shared" si="268"/>
        <v>5.7912438929254173E-7</v>
      </c>
      <c r="H256" s="4">
        <f t="shared" si="269"/>
        <v>101463.89973962339</v>
      </c>
      <c r="I256" s="4">
        <f t="shared" si="270"/>
        <v>62734.450401959461</v>
      </c>
      <c r="J256" s="4">
        <f t="shared" si="271"/>
        <v>27254.012670471533</v>
      </c>
      <c r="K256" s="4">
        <f t="shared" si="272"/>
        <v>87063.38797971746</v>
      </c>
      <c r="L256" s="4">
        <f t="shared" si="273"/>
        <v>21164.365473561094</v>
      </c>
      <c r="M256" s="4">
        <f t="shared" si="274"/>
        <v>6236.7444049718579</v>
      </c>
      <c r="N256" s="11">
        <f t="shared" si="275"/>
        <v>-9.0706065562818905E-3</v>
      </c>
      <c r="O256" s="11">
        <f t="shared" si="276"/>
        <v>-2.8539594682315261E-3</v>
      </c>
      <c r="P256" s="11">
        <f t="shared" si="277"/>
        <v>-7.0614904107269005E-4</v>
      </c>
      <c r="Q256" s="4">
        <f t="shared" si="278"/>
        <v>1648.4174969882854</v>
      </c>
      <c r="R256" s="4">
        <f t="shared" si="279"/>
        <v>3241.4410549115605</v>
      </c>
      <c r="S256" s="4">
        <f t="shared" si="280"/>
        <v>2527.7785051950914</v>
      </c>
      <c r="T256" s="4">
        <f t="shared" si="281"/>
        <v>16.246344771080686</v>
      </c>
      <c r="U256" s="4">
        <f t="shared" si="282"/>
        <v>51.669234912279023</v>
      </c>
      <c r="V256" s="4">
        <f t="shared" si="283"/>
        <v>92.748856315526083</v>
      </c>
      <c r="W256" s="11">
        <f t="shared" si="284"/>
        <v>-1.0734613539272964E-2</v>
      </c>
      <c r="X256" s="11">
        <f t="shared" si="285"/>
        <v>-1.217998157191269E-2</v>
      </c>
      <c r="Y256" s="11">
        <f t="shared" si="286"/>
        <v>-9.7425357312937999E-3</v>
      </c>
      <c r="Z256" s="4">
        <f t="shared" si="299"/>
        <v>1728.6490201989536</v>
      </c>
      <c r="AA256" s="4">
        <f t="shared" si="300"/>
        <v>10040.989235959694</v>
      </c>
      <c r="AB256" s="4">
        <f t="shared" si="301"/>
        <v>42116.721633380257</v>
      </c>
      <c r="AC256" s="12">
        <f t="shared" si="287"/>
        <v>1.028004926305828</v>
      </c>
      <c r="AD256" s="12">
        <f t="shared" si="288"/>
        <v>3.0512310020565621</v>
      </c>
      <c r="AE256" s="12">
        <f t="shared" si="289"/>
        <v>16.487588246174408</v>
      </c>
      <c r="AF256" s="11">
        <f t="shared" si="290"/>
        <v>-4.0504037456468023E-3</v>
      </c>
      <c r="AG256" s="11">
        <f t="shared" si="291"/>
        <v>2.9673830763510267E-4</v>
      </c>
      <c r="AH256" s="11">
        <f t="shared" si="292"/>
        <v>9.7937136394747881E-3</v>
      </c>
      <c r="AI256" s="1">
        <f t="shared" si="256"/>
        <v>221474.31428149084</v>
      </c>
      <c r="AJ256" s="1">
        <f t="shared" si="257"/>
        <v>128681.67142199959</v>
      </c>
      <c r="AK256" s="1">
        <f t="shared" si="258"/>
        <v>54759.175247520521</v>
      </c>
      <c r="AL256" s="10">
        <f t="shared" si="293"/>
        <v>88.488081693972234</v>
      </c>
      <c r="AM256" s="10">
        <f t="shared" si="294"/>
        <v>21.460498520514417</v>
      </c>
      <c r="AN256" s="10">
        <f t="shared" si="295"/>
        <v>6.7502406232386987</v>
      </c>
      <c r="AO256" s="7">
        <f t="shared" si="296"/>
        <v>2.7628110806611535E-3</v>
      </c>
      <c r="AP256" s="7">
        <f t="shared" si="297"/>
        <v>3.4804132797887056E-3</v>
      </c>
      <c r="AQ256" s="7">
        <f t="shared" si="298"/>
        <v>3.1571739834287895E-3</v>
      </c>
      <c r="AR256" s="1">
        <f t="shared" si="304"/>
        <v>101463.89973962339</v>
      </c>
      <c r="AS256" s="1">
        <f t="shared" si="302"/>
        <v>62734.450401959461</v>
      </c>
      <c r="AT256" s="1">
        <f t="shared" si="303"/>
        <v>27254.012670471533</v>
      </c>
      <c r="AU256" s="1">
        <f t="shared" si="259"/>
        <v>20292.779947924679</v>
      </c>
      <c r="AV256" s="1">
        <f t="shared" si="260"/>
        <v>12546.890080391893</v>
      </c>
      <c r="AW256" s="1">
        <f t="shared" si="261"/>
        <v>5450.8025340943068</v>
      </c>
      <c r="AX256">
        <v>0</v>
      </c>
      <c r="AY256">
        <v>0</v>
      </c>
      <c r="AZ256">
        <v>0</v>
      </c>
      <c r="BA256">
        <f t="shared" si="245"/>
        <v>0</v>
      </c>
      <c r="BB256">
        <f t="shared" si="251"/>
        <v>0</v>
      </c>
      <c r="BC256">
        <f t="shared" si="246"/>
        <v>0</v>
      </c>
      <c r="BD256">
        <f t="shared" si="247"/>
        <v>0</v>
      </c>
      <c r="BE256">
        <f t="shared" si="248"/>
        <v>0</v>
      </c>
      <c r="BF256">
        <f t="shared" si="249"/>
        <v>0</v>
      </c>
      <c r="BG256">
        <f t="shared" si="250"/>
        <v>0</v>
      </c>
      <c r="BH256">
        <f t="shared" si="252"/>
        <v>0</v>
      </c>
      <c r="BI256">
        <f t="shared" si="253"/>
        <v>0</v>
      </c>
      <c r="BJ256">
        <f t="shared" si="254"/>
        <v>0</v>
      </c>
      <c r="BK256" s="7">
        <f t="shared" si="255"/>
        <v>2.414472658513242E-2</v>
      </c>
      <c r="BL256" s="13"/>
      <c r="BM256" s="13"/>
      <c r="BN256" s="8">
        <f>BN$3*temperature!$I366+BN$4*temperature!$I366^2+BN$5*temperature!$I366^6</f>
        <v>-65.901257334985047</v>
      </c>
      <c r="BO256" s="8">
        <f>BO$3*temperature!$I366+BO$4*temperature!$I366^2+BO$5*temperature!$I366^6</f>
        <v>-53.877734646608616</v>
      </c>
      <c r="BP256" s="8">
        <f>BP$3*temperature!$I366+BP$4*temperature!$I366^2+BP$5*temperature!$I366^6</f>
        <v>-44.485022874742896</v>
      </c>
      <c r="BQ256" s="8">
        <f>BQ$3*temperature!$M366+BQ$4*temperature!$M366^2+BQ$5*temperature!$M366^6</f>
        <v>0</v>
      </c>
      <c r="BR256" s="8">
        <f>BR$3*temperature!$M366+BR$4*temperature!$M366^2+BR$5*temperature!$M366^6</f>
        <v>0</v>
      </c>
      <c r="BS256" s="8">
        <f>BS$3*temperature!$M366+BS$4*temperature!$M366^2+BS$5*temperature!$M366^6</f>
        <v>0</v>
      </c>
      <c r="BT256" s="14"/>
      <c r="BU256" s="14"/>
      <c r="BV256" s="14"/>
      <c r="BW256" s="14"/>
      <c r="BX256" s="14"/>
      <c r="BY256" s="14"/>
    </row>
    <row r="257" spans="1:77" x14ac:dyDescent="0.3">
      <c r="A257">
        <f t="shared" si="262"/>
        <v>2211</v>
      </c>
      <c r="B257" s="4">
        <f t="shared" si="263"/>
        <v>1165.4027711750887</v>
      </c>
      <c r="C257" s="4">
        <f t="shared" si="264"/>
        <v>2964.1553576015936</v>
      </c>
      <c r="D257" s="4">
        <f t="shared" si="265"/>
        <v>4369.9125529395151</v>
      </c>
      <c r="E257" s="11">
        <f t="shared" si="266"/>
        <v>1.3679575954270063E-7</v>
      </c>
      <c r="F257" s="11">
        <f t="shared" si="267"/>
        <v>2.6949681920452804E-7</v>
      </c>
      <c r="G257" s="11">
        <f t="shared" si="268"/>
        <v>5.5016816982791466E-7</v>
      </c>
      <c r="H257" s="4">
        <f t="shared" si="269"/>
        <v>100536.66626807008</v>
      </c>
      <c r="I257" s="4">
        <f t="shared" si="270"/>
        <v>62553.447737860777</v>
      </c>
      <c r="J257" s="4">
        <f t="shared" si="271"/>
        <v>27234.190094237983</v>
      </c>
      <c r="K257" s="4">
        <f t="shared" si="272"/>
        <v>86267.742581989776</v>
      </c>
      <c r="L257" s="4">
        <f t="shared" si="273"/>
        <v>21103.295944810077</v>
      </c>
      <c r="M257" s="4">
        <f t="shared" si="274"/>
        <v>6232.2048243089721</v>
      </c>
      <c r="N257" s="11">
        <f t="shared" si="275"/>
        <v>-9.138690972065544E-3</v>
      </c>
      <c r="O257" s="11">
        <f t="shared" si="276"/>
        <v>-2.8854882905564594E-3</v>
      </c>
      <c r="P257" s="11">
        <f t="shared" si="277"/>
        <v>-7.2787665617124464E-4</v>
      </c>
      <c r="Q257" s="4">
        <f t="shared" si="278"/>
        <v>1615.8199254231936</v>
      </c>
      <c r="R257" s="4">
        <f t="shared" si="279"/>
        <v>3192.7220038913924</v>
      </c>
      <c r="S257" s="4">
        <f t="shared" si="280"/>
        <v>2501.3309233717564</v>
      </c>
      <c r="T257" s="4">
        <f t="shared" si="281"/>
        <v>16.071946538537347</v>
      </c>
      <c r="U257" s="4">
        <f t="shared" si="282"/>
        <v>51.039904583212639</v>
      </c>
      <c r="V257" s="4">
        <f t="shared" si="283"/>
        <v>91.845247268835436</v>
      </c>
      <c r="W257" s="11">
        <f t="shared" si="284"/>
        <v>-1.0734613539272964E-2</v>
      </c>
      <c r="X257" s="11">
        <f t="shared" si="285"/>
        <v>-1.217998157191269E-2</v>
      </c>
      <c r="Y257" s="11">
        <f t="shared" si="286"/>
        <v>-9.7425357312937999E-3</v>
      </c>
      <c r="Z257" s="4">
        <f t="shared" si="299"/>
        <v>1687.7175690374272</v>
      </c>
      <c r="AA257" s="4">
        <f t="shared" si="300"/>
        <v>9893.3202943218366</v>
      </c>
      <c r="AB257" s="4">
        <f t="shared" si="301"/>
        <v>42085.143492198149</v>
      </c>
      <c r="AC257" s="12">
        <f t="shared" si="287"/>
        <v>1.0238410913017755</v>
      </c>
      <c r="AD257" s="12">
        <f t="shared" si="288"/>
        <v>3.0521364191803162</v>
      </c>
      <c r="AE257" s="12">
        <f t="shared" si="289"/>
        <v>16.64906296406301</v>
      </c>
      <c r="AF257" s="11">
        <f t="shared" si="290"/>
        <v>-4.0504037456468023E-3</v>
      </c>
      <c r="AG257" s="11">
        <f t="shared" si="291"/>
        <v>2.9673830763510267E-4</v>
      </c>
      <c r="AH257" s="11">
        <f t="shared" si="292"/>
        <v>9.7937136394747881E-3</v>
      </c>
      <c r="AI257" s="1">
        <f t="shared" si="256"/>
        <v>219619.66280126644</v>
      </c>
      <c r="AJ257" s="1">
        <f t="shared" si="257"/>
        <v>128360.39436019152</v>
      </c>
      <c r="AK257" s="1">
        <f t="shared" si="258"/>
        <v>54734.060256862773</v>
      </c>
      <c r="AL257" s="10">
        <f t="shared" si="293"/>
        <v>88.730112788056687</v>
      </c>
      <c r="AM257" s="10">
        <f t="shared" si="294"/>
        <v>21.534443010515684</v>
      </c>
      <c r="AN257" s="10">
        <f t="shared" si="295"/>
        <v>6.7713391904754969</v>
      </c>
      <c r="AO257" s="7">
        <f t="shared" si="296"/>
        <v>2.7351829698545418E-3</v>
      </c>
      <c r="AP257" s="7">
        <f t="shared" si="297"/>
        <v>3.4456091469908185E-3</v>
      </c>
      <c r="AQ257" s="7">
        <f t="shared" si="298"/>
        <v>3.1256022435945017E-3</v>
      </c>
      <c r="AR257" s="1">
        <f t="shared" si="304"/>
        <v>100536.66626807008</v>
      </c>
      <c r="AS257" s="1">
        <f t="shared" si="302"/>
        <v>62553.447737860777</v>
      </c>
      <c r="AT257" s="1">
        <f t="shared" si="303"/>
        <v>27234.190094237983</v>
      </c>
      <c r="AU257" s="1">
        <f t="shared" si="259"/>
        <v>20107.333253614019</v>
      </c>
      <c r="AV257" s="1">
        <f t="shared" si="260"/>
        <v>12510.689547572156</v>
      </c>
      <c r="AW257" s="1">
        <f t="shared" si="261"/>
        <v>5446.8380188475967</v>
      </c>
      <c r="AX257">
        <v>0</v>
      </c>
      <c r="AY257">
        <v>0</v>
      </c>
      <c r="AZ257">
        <v>0</v>
      </c>
      <c r="BA257">
        <f t="shared" si="245"/>
        <v>0</v>
      </c>
      <c r="BB257">
        <f t="shared" si="251"/>
        <v>0</v>
      </c>
      <c r="BC257">
        <f t="shared" si="246"/>
        <v>0</v>
      </c>
      <c r="BD257">
        <f t="shared" si="247"/>
        <v>0</v>
      </c>
      <c r="BE257">
        <f t="shared" si="248"/>
        <v>0</v>
      </c>
      <c r="BF257">
        <f t="shared" si="249"/>
        <v>0</v>
      </c>
      <c r="BG257">
        <f t="shared" si="250"/>
        <v>0</v>
      </c>
      <c r="BH257">
        <f t="shared" si="252"/>
        <v>0</v>
      </c>
      <c r="BI257">
        <f t="shared" si="253"/>
        <v>0</v>
      </c>
      <c r="BJ257">
        <f t="shared" si="254"/>
        <v>0</v>
      </c>
      <c r="BK257" s="7">
        <f t="shared" si="255"/>
        <v>2.4107494999446616E-2</v>
      </c>
      <c r="BL257" s="13"/>
      <c r="BM257" s="13"/>
      <c r="BN257" s="8">
        <f>BN$3*temperature!$I367+BN$4*temperature!$I367^2+BN$5*temperature!$I367^6</f>
        <v>-66.249233734375565</v>
      </c>
      <c r="BO257" s="8">
        <f>BO$3*temperature!$I367+BO$4*temperature!$I367^2+BO$5*temperature!$I367^6</f>
        <v>-54.145315283794659</v>
      </c>
      <c r="BP257" s="8">
        <f>BP$3*temperature!$I367+BP$4*temperature!$I367^2+BP$5*temperature!$I367^6</f>
        <v>-44.692361441578299</v>
      </c>
      <c r="BQ257" s="8">
        <f>BQ$3*temperature!$M367+BQ$4*temperature!$M367^2+BQ$5*temperature!$M367^6</f>
        <v>0</v>
      </c>
      <c r="BR257" s="8">
        <f>BR$3*temperature!$M367+BR$4*temperature!$M367^2+BR$5*temperature!$M367^6</f>
        <v>0</v>
      </c>
      <c r="BS257" s="8">
        <f>BS$3*temperature!$M367+BS$4*temperature!$M367^2+BS$5*temperature!$M367^6</f>
        <v>0</v>
      </c>
      <c r="BT257" s="14"/>
      <c r="BU257" s="14"/>
      <c r="BV257" s="14"/>
      <c r="BW257" s="14"/>
      <c r="BX257" s="14"/>
      <c r="BY257" s="14"/>
    </row>
    <row r="258" spans="1:77" x14ac:dyDescent="0.3">
      <c r="A258">
        <f t="shared" si="262"/>
        <v>2212</v>
      </c>
      <c r="B258" s="4">
        <f t="shared" si="263"/>
        <v>1165.402922626138</v>
      </c>
      <c r="C258" s="4">
        <f t="shared" si="264"/>
        <v>2964.156116490512</v>
      </c>
      <c r="D258" s="4">
        <f t="shared" si="265"/>
        <v>4369.914836916967</v>
      </c>
      <c r="E258" s="11">
        <f t="shared" si="266"/>
        <v>1.299559715655656E-7</v>
      </c>
      <c r="F258" s="11">
        <f t="shared" si="267"/>
        <v>2.5602197824430163E-7</v>
      </c>
      <c r="G258" s="11">
        <f t="shared" si="268"/>
        <v>5.2265976133651891E-7</v>
      </c>
      <c r="H258" s="4">
        <f t="shared" si="269"/>
        <v>99611.066008589652</v>
      </c>
      <c r="I258" s="4">
        <f t="shared" si="270"/>
        <v>62371.028968135244</v>
      </c>
      <c r="J258" s="4">
        <f t="shared" si="271"/>
        <v>27213.80119482812</v>
      </c>
      <c r="K258" s="4">
        <f t="shared" si="272"/>
        <v>85473.499400640299</v>
      </c>
      <c r="L258" s="4">
        <f t="shared" si="273"/>
        <v>21041.748989247237</v>
      </c>
      <c r="M258" s="4">
        <f t="shared" si="274"/>
        <v>6227.5358240225605</v>
      </c>
      <c r="N258" s="11">
        <f t="shared" si="275"/>
        <v>-9.2067226703494986E-3</v>
      </c>
      <c r="O258" s="11">
        <f t="shared" si="276"/>
        <v>-2.9164617566753703E-3</v>
      </c>
      <c r="P258" s="11">
        <f t="shared" si="277"/>
        <v>-7.4917311257161057E-4</v>
      </c>
      <c r="Q258" s="4">
        <f t="shared" si="278"/>
        <v>1583.7582153235373</v>
      </c>
      <c r="R258" s="4">
        <f t="shared" si="279"/>
        <v>3144.6374755009997</v>
      </c>
      <c r="S258" s="4">
        <f t="shared" si="280"/>
        <v>2475.1072380686146</v>
      </c>
      <c r="T258" s="4">
        <f t="shared" si="281"/>
        <v>15.899420403622292</v>
      </c>
      <c r="U258" s="4">
        <f t="shared" si="282"/>
        <v>50.418239485956924</v>
      </c>
      <c r="V258" s="4">
        <f t="shared" si="283"/>
        <v>90.950441665569286</v>
      </c>
      <c r="W258" s="11">
        <f t="shared" si="284"/>
        <v>-1.0734613539272964E-2</v>
      </c>
      <c r="X258" s="11">
        <f t="shared" si="285"/>
        <v>-1.217998157191269E-2</v>
      </c>
      <c r="Y258" s="11">
        <f t="shared" si="286"/>
        <v>-9.7425357312937999E-3</v>
      </c>
      <c r="Z258" s="4">
        <f t="shared" si="299"/>
        <v>1647.6420793737584</v>
      </c>
      <c r="AA258" s="4">
        <f t="shared" si="300"/>
        <v>9747.5147073638182</v>
      </c>
      <c r="AB258" s="4">
        <f t="shared" si="301"/>
        <v>42052.673440010934</v>
      </c>
      <c r="AC258" s="12">
        <f t="shared" si="287"/>
        <v>1.0196941215106197</v>
      </c>
      <c r="AD258" s="12">
        <f t="shared" si="288"/>
        <v>3.053042104976015</v>
      </c>
      <c r="AE258" s="12">
        <f t="shared" si="289"/>
        <v>16.812119119098629</v>
      </c>
      <c r="AF258" s="11">
        <f t="shared" si="290"/>
        <v>-4.0504037456468023E-3</v>
      </c>
      <c r="AG258" s="11">
        <f t="shared" si="291"/>
        <v>2.9673830763510267E-4</v>
      </c>
      <c r="AH258" s="11">
        <f t="shared" si="292"/>
        <v>9.7937136394747881E-3</v>
      </c>
      <c r="AI258" s="1">
        <f t="shared" si="256"/>
        <v>217765.02977475381</v>
      </c>
      <c r="AJ258" s="1">
        <f t="shared" si="257"/>
        <v>128035.04447174452</v>
      </c>
      <c r="AK258" s="1">
        <f t="shared" si="258"/>
        <v>54707.492250024094</v>
      </c>
      <c r="AL258" s="10">
        <f t="shared" si="293"/>
        <v>88.970378950533743</v>
      </c>
      <c r="AM258" s="10">
        <f t="shared" si="294"/>
        <v>21.607900291589946</v>
      </c>
      <c r="AN258" s="10">
        <f t="shared" si="295"/>
        <v>6.7922920583117277</v>
      </c>
      <c r="AO258" s="7">
        <f t="shared" si="296"/>
        <v>2.7078311401559961E-3</v>
      </c>
      <c r="AP258" s="7">
        <f t="shared" si="297"/>
        <v>3.4111530555209105E-3</v>
      </c>
      <c r="AQ258" s="7">
        <f t="shared" si="298"/>
        <v>3.0943462211585567E-3</v>
      </c>
      <c r="AR258" s="1">
        <f t="shared" si="304"/>
        <v>99611.066008589652</v>
      </c>
      <c r="AS258" s="1">
        <f t="shared" si="302"/>
        <v>62371.028968135244</v>
      </c>
      <c r="AT258" s="1">
        <f t="shared" si="303"/>
        <v>27213.80119482812</v>
      </c>
      <c r="AU258" s="1">
        <f t="shared" si="259"/>
        <v>19922.213201717932</v>
      </c>
      <c r="AV258" s="1">
        <f t="shared" si="260"/>
        <v>12474.20579362705</v>
      </c>
      <c r="AW258" s="1">
        <f t="shared" si="261"/>
        <v>5442.760238965624</v>
      </c>
      <c r="AX258">
        <v>0</v>
      </c>
      <c r="AY258">
        <v>0</v>
      </c>
      <c r="AZ258">
        <v>0</v>
      </c>
      <c r="BA258">
        <f t="shared" si="245"/>
        <v>0</v>
      </c>
      <c r="BB258">
        <f t="shared" si="251"/>
        <v>0</v>
      </c>
      <c r="BC258">
        <f t="shared" si="246"/>
        <v>0</v>
      </c>
      <c r="BD258">
        <f t="shared" si="247"/>
        <v>0</v>
      </c>
      <c r="BE258">
        <f t="shared" si="248"/>
        <v>0</v>
      </c>
      <c r="BF258">
        <f t="shared" si="249"/>
        <v>0</v>
      </c>
      <c r="BG258">
        <f t="shared" si="250"/>
        <v>0</v>
      </c>
      <c r="BH258">
        <f t="shared" si="252"/>
        <v>0</v>
      </c>
      <c r="BI258">
        <f t="shared" si="253"/>
        <v>0</v>
      </c>
      <c r="BJ258">
        <f t="shared" si="254"/>
        <v>0</v>
      </c>
      <c r="BK258" s="7">
        <f t="shared" si="255"/>
        <v>2.4070757076675803E-2</v>
      </c>
      <c r="BL258" s="13"/>
      <c r="BM258" s="13"/>
      <c r="BN258" s="8">
        <f>BN$3*temperature!$I368+BN$4*temperature!$I368^2+BN$5*temperature!$I368^6</f>
        <v>-66.594575889694852</v>
      </c>
      <c r="BO258" s="8">
        <f>BO$3*temperature!$I368+BO$4*temperature!$I368^2+BO$5*temperature!$I368^6</f>
        <v>-54.410844458392774</v>
      </c>
      <c r="BP258" s="8">
        <f>BP$3*temperature!$I368+BP$4*temperature!$I368^2+BP$5*temperature!$I368^6</f>
        <v>-44.898088326437261</v>
      </c>
      <c r="BQ258" s="8">
        <f>BQ$3*temperature!$M368+BQ$4*temperature!$M368^2+BQ$5*temperature!$M368^6</f>
        <v>0</v>
      </c>
      <c r="BR258" s="8">
        <f>BR$3*temperature!$M368+BR$4*temperature!$M368^2+BR$5*temperature!$M368^6</f>
        <v>0</v>
      </c>
      <c r="BS258" s="8">
        <f>BS$3*temperature!$M368+BS$4*temperature!$M368^2+BS$5*temperature!$M368^6</f>
        <v>0</v>
      </c>
      <c r="BT258" s="14"/>
      <c r="BU258" s="14"/>
      <c r="BV258" s="14"/>
      <c r="BW258" s="14"/>
      <c r="BX258" s="14"/>
      <c r="BY258" s="14"/>
    </row>
    <row r="259" spans="1:77" x14ac:dyDescent="0.3">
      <c r="A259">
        <f t="shared" si="262"/>
        <v>2213</v>
      </c>
      <c r="B259" s="4">
        <f t="shared" si="263"/>
        <v>1165.4030665046537</v>
      </c>
      <c r="C259" s="4">
        <f t="shared" si="264"/>
        <v>2964.1568374351696</v>
      </c>
      <c r="D259" s="4">
        <f t="shared" si="265"/>
        <v>4369.9170066966808</v>
      </c>
      <c r="E259" s="11">
        <f t="shared" si="266"/>
        <v>1.2345817298728732E-7</v>
      </c>
      <c r="F259" s="11">
        <f t="shared" si="267"/>
        <v>2.4322087933208651E-7</v>
      </c>
      <c r="G259" s="11">
        <f t="shared" si="268"/>
        <v>4.9652677326969291E-7</v>
      </c>
      <c r="H259" s="4">
        <f t="shared" si="269"/>
        <v>98687.212701000695</v>
      </c>
      <c r="I259" s="4">
        <f t="shared" si="270"/>
        <v>62187.243284356584</v>
      </c>
      <c r="J259" s="4">
        <f t="shared" si="271"/>
        <v>27192.858727684379</v>
      </c>
      <c r="K259" s="4">
        <f t="shared" si="272"/>
        <v>84680.755986844335</v>
      </c>
      <c r="L259" s="4">
        <f t="shared" si="273"/>
        <v>20979.741186085841</v>
      </c>
      <c r="M259" s="4">
        <f t="shared" si="274"/>
        <v>6222.7403142926223</v>
      </c>
      <c r="N259" s="11">
        <f t="shared" si="275"/>
        <v>-9.2747274810890401E-3</v>
      </c>
      <c r="O259" s="11">
        <f t="shared" si="276"/>
        <v>-2.9468939674683892E-3</v>
      </c>
      <c r="P259" s="11">
        <f t="shared" si="277"/>
        <v>-7.7004932054181019E-4</v>
      </c>
      <c r="Q259" s="4">
        <f t="shared" si="278"/>
        <v>1552.2261286765392</v>
      </c>
      <c r="R259" s="4">
        <f t="shared" si="279"/>
        <v>3097.1825599239887</v>
      </c>
      <c r="S259" s="4">
        <f t="shared" si="280"/>
        <v>2449.10724759397</v>
      </c>
      <c r="T259" s="4">
        <f t="shared" si="281"/>
        <v>15.728746270090975</v>
      </c>
      <c r="U259" s="4">
        <f t="shared" si="282"/>
        <v>49.804146258129691</v>
      </c>
      <c r="V259" s="4">
        <f t="shared" si="283"/>
        <v>90.064353737865531</v>
      </c>
      <c r="W259" s="11">
        <f t="shared" si="284"/>
        <v>-1.0734613539272964E-2</v>
      </c>
      <c r="X259" s="11">
        <f t="shared" si="285"/>
        <v>-1.217998157191269E-2</v>
      </c>
      <c r="Y259" s="11">
        <f t="shared" si="286"/>
        <v>-9.7425357312937999E-3</v>
      </c>
      <c r="Z259" s="4">
        <f t="shared" si="299"/>
        <v>1608.4077468156147</v>
      </c>
      <c r="AA259" s="4">
        <f t="shared" si="300"/>
        <v>9603.5595162107911</v>
      </c>
      <c r="AB259" s="4">
        <f t="shared" si="301"/>
        <v>42019.331749835932</v>
      </c>
      <c r="AC259" s="12">
        <f t="shared" si="287"/>
        <v>1.0155639486214389</v>
      </c>
      <c r="AD259" s="12">
        <f t="shared" si="288"/>
        <v>3.0539480595233841</v>
      </c>
      <c r="AE259" s="12">
        <f t="shared" si="289"/>
        <v>16.97677219942382</v>
      </c>
      <c r="AF259" s="11">
        <f t="shared" si="290"/>
        <v>-4.0504037456468023E-3</v>
      </c>
      <c r="AG259" s="11">
        <f t="shared" si="291"/>
        <v>2.9673830763510267E-4</v>
      </c>
      <c r="AH259" s="11">
        <f t="shared" si="292"/>
        <v>9.7937136394747881E-3</v>
      </c>
      <c r="AI259" s="1">
        <f t="shared" si="256"/>
        <v>215910.73999899637</v>
      </c>
      <c r="AJ259" s="1">
        <f t="shared" si="257"/>
        <v>127705.74581819712</v>
      </c>
      <c r="AK259" s="1">
        <f t="shared" si="258"/>
        <v>54679.50326398731</v>
      </c>
      <c r="AL259" s="10">
        <f t="shared" si="293"/>
        <v>89.208886545580739</v>
      </c>
      <c r="AM259" s="10">
        <f t="shared" si="294"/>
        <v>21.680871068141961</v>
      </c>
      <c r="AN259" s="10">
        <f t="shared" si="295"/>
        <v>6.8130995845427327</v>
      </c>
      <c r="AO259" s="7">
        <f t="shared" si="296"/>
        <v>2.680752828754436E-3</v>
      </c>
      <c r="AP259" s="7">
        <f t="shared" si="297"/>
        <v>3.3770415249657014E-3</v>
      </c>
      <c r="AQ259" s="7">
        <f t="shared" si="298"/>
        <v>3.063402758946971E-3</v>
      </c>
      <c r="AR259" s="1">
        <f t="shared" si="304"/>
        <v>98687.212701000695</v>
      </c>
      <c r="AS259" s="1">
        <f t="shared" si="302"/>
        <v>62187.243284356584</v>
      </c>
      <c r="AT259" s="1">
        <f t="shared" si="303"/>
        <v>27192.858727684379</v>
      </c>
      <c r="AU259" s="1">
        <f t="shared" si="259"/>
        <v>19737.44254020014</v>
      </c>
      <c r="AV259" s="1">
        <f t="shared" si="260"/>
        <v>12437.448656871318</v>
      </c>
      <c r="AW259" s="1">
        <f t="shared" si="261"/>
        <v>5438.5717455368758</v>
      </c>
      <c r="AX259">
        <v>0</v>
      </c>
      <c r="AY259">
        <v>0</v>
      </c>
      <c r="AZ259">
        <v>0</v>
      </c>
      <c r="BA259">
        <f t="shared" si="245"/>
        <v>0</v>
      </c>
      <c r="BB259">
        <f t="shared" si="251"/>
        <v>0</v>
      </c>
      <c r="BC259">
        <f t="shared" si="246"/>
        <v>0</v>
      </c>
      <c r="BD259">
        <f t="shared" si="247"/>
        <v>0</v>
      </c>
      <c r="BE259">
        <f t="shared" si="248"/>
        <v>0</v>
      </c>
      <c r="BF259">
        <f t="shared" si="249"/>
        <v>0</v>
      </c>
      <c r="BG259">
        <f t="shared" si="250"/>
        <v>0</v>
      </c>
      <c r="BH259">
        <f t="shared" si="252"/>
        <v>0</v>
      </c>
      <c r="BI259">
        <f t="shared" si="253"/>
        <v>0</v>
      </c>
      <c r="BJ259">
        <f t="shared" si="254"/>
        <v>0</v>
      </c>
      <c r="BK259" s="7">
        <f t="shared" si="255"/>
        <v>2.4034497429437501E-2</v>
      </c>
      <c r="BL259" s="13"/>
      <c r="BM259" s="13"/>
      <c r="BN259" s="8">
        <f>BN$3*temperature!$I369+BN$4*temperature!$I369^2+BN$5*temperature!$I369^6</f>
        <v>-66.93730265132065</v>
      </c>
      <c r="BO259" s="8">
        <f>BO$3*temperature!$I369+BO$4*temperature!$I369^2+BO$5*temperature!$I369^6</f>
        <v>-54.674337438069983</v>
      </c>
      <c r="BP259" s="8">
        <f>BP$3*temperature!$I369+BP$4*temperature!$I369^2+BP$5*temperature!$I369^6</f>
        <v>-45.102216019942347</v>
      </c>
      <c r="BQ259" s="8">
        <f>BQ$3*temperature!$M369+BQ$4*temperature!$M369^2+BQ$5*temperature!$M369^6</f>
        <v>0</v>
      </c>
      <c r="BR259" s="8">
        <f>BR$3*temperature!$M369+BR$4*temperature!$M369^2+BR$5*temperature!$M369^6</f>
        <v>0</v>
      </c>
      <c r="BS259" s="8">
        <f>BS$3*temperature!$M369+BS$4*temperature!$M369^2+BS$5*temperature!$M369^6</f>
        <v>0</v>
      </c>
      <c r="BT259" s="14"/>
      <c r="BU259" s="14"/>
      <c r="BV259" s="14"/>
      <c r="BW259" s="14"/>
      <c r="BX259" s="14"/>
      <c r="BY259" s="14"/>
    </row>
    <row r="260" spans="1:77" x14ac:dyDescent="0.3">
      <c r="A260">
        <f t="shared" si="262"/>
        <v>2214</v>
      </c>
      <c r="B260" s="4">
        <f t="shared" si="263"/>
        <v>1165.4032031892605</v>
      </c>
      <c r="C260" s="4">
        <f t="shared" si="264"/>
        <v>2964.15752233276</v>
      </c>
      <c r="D260" s="4">
        <f t="shared" si="265"/>
        <v>4369.9190679884323</v>
      </c>
      <c r="E260" s="11">
        <f t="shared" si="266"/>
        <v>1.1728526433792295E-7</v>
      </c>
      <c r="F260" s="11">
        <f t="shared" si="267"/>
        <v>2.3105983536548216E-7</v>
      </c>
      <c r="G260" s="11">
        <f t="shared" si="268"/>
        <v>4.7170043460620825E-7</v>
      </c>
      <c r="H260" s="4">
        <f t="shared" si="269"/>
        <v>97765.216057181373</v>
      </c>
      <c r="I260" s="4">
        <f t="shared" si="270"/>
        <v>62002.138701375537</v>
      </c>
      <c r="J260" s="4">
        <f t="shared" si="271"/>
        <v>27171.375155912036</v>
      </c>
      <c r="K260" s="4">
        <f t="shared" si="272"/>
        <v>83889.606438042698</v>
      </c>
      <c r="L260" s="4">
        <f t="shared" si="273"/>
        <v>20917.288718374362</v>
      </c>
      <c r="M260" s="4">
        <f t="shared" si="274"/>
        <v>6217.8211388293757</v>
      </c>
      <c r="N260" s="11">
        <f t="shared" si="275"/>
        <v>-9.3427312921550154E-3</v>
      </c>
      <c r="O260" s="11">
        <f t="shared" si="276"/>
        <v>-2.9767987677988827E-3</v>
      </c>
      <c r="P260" s="11">
        <f t="shared" si="277"/>
        <v>-7.9051594872892039E-4</v>
      </c>
      <c r="Q260" s="4">
        <f t="shared" si="278"/>
        <v>1521.2174015561395</v>
      </c>
      <c r="R260" s="4">
        <f t="shared" si="279"/>
        <v>3050.3522446498555</v>
      </c>
      <c r="S260" s="4">
        <f t="shared" si="280"/>
        <v>2423.3306795882891</v>
      </c>
      <c r="T260" s="4">
        <f t="shared" si="281"/>
        <v>15.559904257424266</v>
      </c>
      <c r="U260" s="4">
        <f t="shared" si="282"/>
        <v>49.197532674500827</v>
      </c>
      <c r="V260" s="4">
        <f t="shared" si="283"/>
        <v>89.186898553458491</v>
      </c>
      <c r="W260" s="11">
        <f t="shared" si="284"/>
        <v>-1.0734613539272964E-2</v>
      </c>
      <c r="X260" s="11">
        <f t="shared" si="285"/>
        <v>-1.217998157191269E-2</v>
      </c>
      <c r="Y260" s="11">
        <f t="shared" si="286"/>
        <v>-9.7425357312937999E-3</v>
      </c>
      <c r="Z260" s="4">
        <f t="shared" si="299"/>
        <v>1569.9999011031884</v>
      </c>
      <c r="AA260" s="4">
        <f t="shared" si="300"/>
        <v>9461.4414081137111</v>
      </c>
      <c r="AB260" s="4">
        <f t="shared" si="301"/>
        <v>41985.138231642886</v>
      </c>
      <c r="AC260" s="12">
        <f t="shared" si="287"/>
        <v>1.0114505045999989</v>
      </c>
      <c r="AD260" s="12">
        <f t="shared" si="288"/>
        <v>3.0548542829021725</v>
      </c>
      <c r="AE260" s="12">
        <f t="shared" si="289"/>
        <v>17.143037844867575</v>
      </c>
      <c r="AF260" s="11">
        <f t="shared" si="290"/>
        <v>-4.0504037456468023E-3</v>
      </c>
      <c r="AG260" s="11">
        <f t="shared" si="291"/>
        <v>2.9673830763510267E-4</v>
      </c>
      <c r="AH260" s="11">
        <f t="shared" si="292"/>
        <v>9.7937136394747881E-3</v>
      </c>
      <c r="AI260" s="1">
        <f t="shared" si="256"/>
        <v>214057.10853929687</v>
      </c>
      <c r="AJ260" s="1">
        <f t="shared" si="257"/>
        <v>127372.61989324873</v>
      </c>
      <c r="AK260" s="1">
        <f t="shared" si="258"/>
        <v>54650.124683125454</v>
      </c>
      <c r="AL260" s="10">
        <f t="shared" si="293"/>
        <v>89.445642050788265</v>
      </c>
      <c r="AM260" s="10">
        <f t="shared" si="294"/>
        <v>21.753356098017559</v>
      </c>
      <c r="AN260" s="10">
        <f t="shared" si="295"/>
        <v>6.8337621399263595</v>
      </c>
      <c r="AO260" s="7">
        <f t="shared" si="296"/>
        <v>2.6539453004668914E-3</v>
      </c>
      <c r="AP260" s="7">
        <f t="shared" si="297"/>
        <v>3.3432711097160445E-3</v>
      </c>
      <c r="AQ260" s="7">
        <f t="shared" si="298"/>
        <v>3.0327687313575014E-3</v>
      </c>
      <c r="AR260" s="1">
        <f t="shared" si="304"/>
        <v>97765.216057181373</v>
      </c>
      <c r="AS260" s="1">
        <f t="shared" si="302"/>
        <v>62002.138701375537</v>
      </c>
      <c r="AT260" s="1">
        <f t="shared" si="303"/>
        <v>27171.375155912036</v>
      </c>
      <c r="AU260" s="1">
        <f t="shared" si="259"/>
        <v>19553.043211436274</v>
      </c>
      <c r="AV260" s="1">
        <f t="shared" si="260"/>
        <v>12400.427740275109</v>
      </c>
      <c r="AW260" s="1">
        <f t="shared" si="261"/>
        <v>5434.2750311824075</v>
      </c>
      <c r="AX260">
        <v>0</v>
      </c>
      <c r="AY260">
        <v>0</v>
      </c>
      <c r="AZ260">
        <v>0</v>
      </c>
      <c r="BA260">
        <f t="shared" si="245"/>
        <v>0</v>
      </c>
      <c r="BB260">
        <f t="shared" si="251"/>
        <v>0</v>
      </c>
      <c r="BC260">
        <f t="shared" si="246"/>
        <v>0</v>
      </c>
      <c r="BD260">
        <f t="shared" si="247"/>
        <v>0</v>
      </c>
      <c r="BE260">
        <f t="shared" si="248"/>
        <v>0</v>
      </c>
      <c r="BF260">
        <f t="shared" si="249"/>
        <v>0</v>
      </c>
      <c r="BG260">
        <f t="shared" si="250"/>
        <v>0</v>
      </c>
      <c r="BH260">
        <f t="shared" si="252"/>
        <v>0</v>
      </c>
      <c r="BI260">
        <f t="shared" si="253"/>
        <v>0</v>
      </c>
      <c r="BJ260">
        <f t="shared" si="254"/>
        <v>0</v>
      </c>
      <c r="BK260" s="7">
        <f t="shared" si="255"/>
        <v>2.3998700908651832E-2</v>
      </c>
      <c r="BL260" s="13"/>
      <c r="BM260" s="13"/>
      <c r="BN260" s="8">
        <f>BN$3*temperature!$I370+BN$4*temperature!$I370^2+BN$5*temperature!$I370^6</f>
        <v>-67.277433166074076</v>
      </c>
      <c r="BO260" s="8">
        <f>BO$3*temperature!$I370+BO$4*temperature!$I370^2+BO$5*temperature!$I370^6</f>
        <v>-54.9358096976609</v>
      </c>
      <c r="BP260" s="8">
        <f>BP$3*temperature!$I370+BP$4*temperature!$I370^2+BP$5*temperature!$I370^6</f>
        <v>-45.304757155475571</v>
      </c>
      <c r="BQ260" s="8">
        <f>BQ$3*temperature!$M370+BQ$4*temperature!$M370^2+BQ$5*temperature!$M370^6</f>
        <v>0</v>
      </c>
      <c r="BR260" s="8">
        <f>BR$3*temperature!$M370+BR$4*temperature!$M370^2+BR$5*temperature!$M370^6</f>
        <v>0</v>
      </c>
      <c r="BS260" s="8">
        <f>BS$3*temperature!$M370+BS$4*temperature!$M370^2+BS$5*temperature!$M370^6</f>
        <v>0</v>
      </c>
      <c r="BT260" s="14"/>
      <c r="BU260" s="14"/>
      <c r="BV260" s="14"/>
      <c r="BW260" s="14"/>
      <c r="BX260" s="14"/>
      <c r="BY260" s="14"/>
    </row>
    <row r="261" spans="1:77" x14ac:dyDescent="0.3">
      <c r="A261">
        <f t="shared" si="262"/>
        <v>2215</v>
      </c>
      <c r="B261" s="4">
        <f t="shared" si="263"/>
        <v>1165.4033330396521</v>
      </c>
      <c r="C261" s="4">
        <f t="shared" si="264"/>
        <v>2964.1581729856216</v>
      </c>
      <c r="D261" s="4">
        <f t="shared" si="265"/>
        <v>4369.9210262165188</v>
      </c>
      <c r="E261" s="11">
        <f t="shared" si="266"/>
        <v>1.114210011210268E-7</v>
      </c>
      <c r="F261" s="11">
        <f t="shared" si="267"/>
        <v>2.1950684359720804E-7</v>
      </c>
      <c r="G261" s="11">
        <f t="shared" si="268"/>
        <v>4.4811541287589782E-7</v>
      </c>
      <c r="H261" s="4">
        <f t="shared" si="269"/>
        <v>96845.181857657823</v>
      </c>
      <c r="I261" s="4">
        <f t="shared" si="270"/>
        <v>61815.762076729057</v>
      </c>
      <c r="J261" s="4">
        <f t="shared" si="271"/>
        <v>27149.362655593122</v>
      </c>
      <c r="K261" s="4">
        <f t="shared" si="272"/>
        <v>83100.14148068575</v>
      </c>
      <c r="L261" s="4">
        <f t="shared" si="273"/>
        <v>20854.40737950421</v>
      </c>
      <c r="M261" s="4">
        <f t="shared" si="274"/>
        <v>6212.7810760687962</v>
      </c>
      <c r="N261" s="11">
        <f t="shared" si="275"/>
        <v>-9.4107600557169491E-3</v>
      </c>
      <c r="O261" s="11">
        <f t="shared" si="276"/>
        <v>-3.0061897465188947E-3</v>
      </c>
      <c r="P261" s="11">
        <f t="shared" si="277"/>
        <v>-8.1058342593764987E-4</v>
      </c>
      <c r="Q261" s="4">
        <f t="shared" si="278"/>
        <v>1490.7257494896053</v>
      </c>
      <c r="R261" s="4">
        <f t="shared" si="279"/>
        <v>3004.1414219819817</v>
      </c>
      <c r="S261" s="4">
        <f t="shared" si="280"/>
        <v>2397.7771940264283</v>
      </c>
      <c r="T261" s="4">
        <f t="shared" si="281"/>
        <v>15.392874698512729</v>
      </c>
      <c r="U261" s="4">
        <f t="shared" si="282"/>
        <v>48.598307633141836</v>
      </c>
      <c r="V261" s="4">
        <f t="shared" si="283"/>
        <v>88.317992007538152</v>
      </c>
      <c r="W261" s="11">
        <f t="shared" si="284"/>
        <v>-1.0734613539272964E-2</v>
      </c>
      <c r="X261" s="11">
        <f t="shared" si="285"/>
        <v>-1.217998157191269E-2</v>
      </c>
      <c r="Y261" s="11">
        <f t="shared" si="286"/>
        <v>-9.7425357312937999E-3</v>
      </c>
      <c r="Z261" s="4">
        <f t="shared" si="299"/>
        <v>1532.4040109535642</v>
      </c>
      <c r="AA261" s="4">
        <f t="shared" si="300"/>
        <v>9321.1467397203669</v>
      </c>
      <c r="AB261" s="4">
        <f t="shared" si="301"/>
        <v>41950.11224056458</v>
      </c>
      <c r="AC261" s="12">
        <f t="shared" si="287"/>
        <v>1.0073537216876307</v>
      </c>
      <c r="AD261" s="12">
        <f t="shared" si="288"/>
        <v>3.0557607751921529</v>
      </c>
      <c r="AE261" s="12">
        <f t="shared" si="289"/>
        <v>17.310931848430887</v>
      </c>
      <c r="AF261" s="11">
        <f t="shared" si="290"/>
        <v>-4.0504037456468023E-3</v>
      </c>
      <c r="AG261" s="11">
        <f t="shared" si="291"/>
        <v>2.9673830763510267E-4</v>
      </c>
      <c r="AH261" s="11">
        <f t="shared" si="292"/>
        <v>9.7937136394747881E-3</v>
      </c>
      <c r="AI261" s="1">
        <f t="shared" si="256"/>
        <v>212204.44089680345</v>
      </c>
      <c r="AJ261" s="1">
        <f t="shared" si="257"/>
        <v>127035.78564419896</v>
      </c>
      <c r="AK261" s="1">
        <f t="shared" si="258"/>
        <v>54619.387245995313</v>
      </c>
      <c r="AL261" s="10">
        <f t="shared" si="293"/>
        <v>89.68065205374252</v>
      </c>
      <c r="AM261" s="10">
        <f t="shared" si="294"/>
        <v>21.825356191329611</v>
      </c>
      <c r="AN261" s="10">
        <f t="shared" si="295"/>
        <v>6.8542801078605073</v>
      </c>
      <c r="AO261" s="7">
        <f t="shared" si="296"/>
        <v>2.6274058474622226E-3</v>
      </c>
      <c r="AP261" s="7">
        <f t="shared" si="297"/>
        <v>3.3098383986188838E-3</v>
      </c>
      <c r="AQ261" s="7">
        <f t="shared" si="298"/>
        <v>3.0024410440439263E-3</v>
      </c>
      <c r="AR261" s="1">
        <f t="shared" si="304"/>
        <v>96845.181857657823</v>
      </c>
      <c r="AS261" s="1">
        <f t="shared" si="302"/>
        <v>61815.762076729057</v>
      </c>
      <c r="AT261" s="1">
        <f t="shared" si="303"/>
        <v>27149.362655593122</v>
      </c>
      <c r="AU261" s="1">
        <f t="shared" si="259"/>
        <v>19369.036371531565</v>
      </c>
      <c r="AV261" s="1">
        <f t="shared" si="260"/>
        <v>12363.152415345812</v>
      </c>
      <c r="AW261" s="1">
        <f t="shared" si="261"/>
        <v>5429.8725311186245</v>
      </c>
      <c r="AX261">
        <v>0</v>
      </c>
      <c r="AY261">
        <v>0</v>
      </c>
      <c r="AZ261">
        <v>0</v>
      </c>
      <c r="BA261">
        <f t="shared" si="245"/>
        <v>0</v>
      </c>
      <c r="BB261">
        <f t="shared" si="251"/>
        <v>0</v>
      </c>
      <c r="BC261">
        <f t="shared" si="246"/>
        <v>0</v>
      </c>
      <c r="BD261">
        <f t="shared" si="247"/>
        <v>0</v>
      </c>
      <c r="BE261">
        <f t="shared" si="248"/>
        <v>0</v>
      </c>
      <c r="BF261">
        <f t="shared" si="249"/>
        <v>0</v>
      </c>
      <c r="BG261">
        <f t="shared" si="250"/>
        <v>0</v>
      </c>
      <c r="BH261">
        <f t="shared" si="252"/>
        <v>0</v>
      </c>
      <c r="BI261">
        <f t="shared" si="253"/>
        <v>0</v>
      </c>
      <c r="BJ261">
        <f t="shared" si="254"/>
        <v>0</v>
      </c>
      <c r="BK261" s="7">
        <f t="shared" si="255"/>
        <v>2.3963352605336968E-2</v>
      </c>
      <c r="BL261" s="13"/>
      <c r="BM261" s="13"/>
      <c r="BN261" s="8">
        <f>BN$3*temperature!$I371+BN$4*temperature!$I371^2+BN$5*temperature!$I371^6</f>
        <v>-67.614986855181471</v>
      </c>
      <c r="BO261" s="8">
        <f>BO$3*temperature!$I371+BO$4*temperature!$I371^2+BO$5*temperature!$I371^6</f>
        <v>-55.195276902693863</v>
      </c>
      <c r="BP261" s="8">
        <f>BP$3*temperature!$I371+BP$4*temperature!$I371^2+BP$5*temperature!$I371^6</f>
        <v>-45.505724496817294</v>
      </c>
      <c r="BQ261" s="8">
        <f>BQ$3*temperature!$M371+BQ$4*temperature!$M371^2+BQ$5*temperature!$M371^6</f>
        <v>0</v>
      </c>
      <c r="BR261" s="8">
        <f>BR$3*temperature!$M371+BR$4*temperature!$M371^2+BR$5*temperature!$M371^6</f>
        <v>0</v>
      </c>
      <c r="BS261" s="8">
        <f>BS$3*temperature!$M371+BS$4*temperature!$M371^2+BS$5*temperature!$M371^6</f>
        <v>0</v>
      </c>
      <c r="BT261" s="14"/>
      <c r="BU261" s="14"/>
      <c r="BV261" s="14"/>
      <c r="BW261" s="14"/>
      <c r="BX261" s="14"/>
      <c r="BY261" s="14"/>
    </row>
    <row r="262" spans="1:77" x14ac:dyDescent="0.3">
      <c r="A262">
        <f t="shared" si="262"/>
        <v>2216</v>
      </c>
      <c r="B262" s="4">
        <f t="shared" si="263"/>
        <v>1165.4034563975379</v>
      </c>
      <c r="C262" s="4">
        <f t="shared" si="264"/>
        <v>2964.158791105976</v>
      </c>
      <c r="D262" s="4">
        <f t="shared" si="265"/>
        <v>4369.9228865340356</v>
      </c>
      <c r="E262" s="11">
        <f t="shared" si="266"/>
        <v>1.0584995106497545E-7</v>
      </c>
      <c r="F262" s="11">
        <f t="shared" si="267"/>
        <v>2.0853150141734763E-7</v>
      </c>
      <c r="G262" s="11">
        <f t="shared" si="268"/>
        <v>4.257096422321029E-7</v>
      </c>
      <c r="H262" s="4">
        <f t="shared" si="269"/>
        <v>95927.212047783745</v>
      </c>
      <c r="I262" s="4">
        <f t="shared" si="270"/>
        <v>61628.159130345935</v>
      </c>
      <c r="J262" s="4">
        <f t="shared" si="271"/>
        <v>27126.833121151518</v>
      </c>
      <c r="K262" s="4">
        <f t="shared" si="272"/>
        <v>82312.448552633621</v>
      </c>
      <c r="L262" s="4">
        <f t="shared" si="273"/>
        <v>20791.112579819473</v>
      </c>
      <c r="M262" s="4">
        <f t="shared" si="274"/>
        <v>6207.62284038081</v>
      </c>
      <c r="N262" s="11">
        <f t="shared" si="275"/>
        <v>-9.4788397951790504E-3</v>
      </c>
      <c r="O262" s="11">
        <f t="shared" si="276"/>
        <v>-3.0350802366574392E-3</v>
      </c>
      <c r="P262" s="11">
        <f t="shared" si="277"/>
        <v>-8.3026194305402257E-4</v>
      </c>
      <c r="Q262" s="4">
        <f t="shared" si="278"/>
        <v>1460.7448725900024</v>
      </c>
      <c r="R262" s="4">
        <f t="shared" si="279"/>
        <v>2958.544896275439</v>
      </c>
      <c r="S262" s="4">
        <f t="shared" si="280"/>
        <v>2372.4463861346862</v>
      </c>
      <c r="T262" s="4">
        <f t="shared" si="281"/>
        <v>15.227638137365743</v>
      </c>
      <c r="U262" s="4">
        <f t="shared" si="282"/>
        <v>48.006381141744022</v>
      </c>
      <c r="V262" s="4">
        <f t="shared" si="283"/>
        <v>87.457550814688588</v>
      </c>
      <c r="W262" s="11">
        <f t="shared" si="284"/>
        <v>-1.0734613539272964E-2</v>
      </c>
      <c r="X262" s="11">
        <f t="shared" si="285"/>
        <v>-1.217998157191269E-2</v>
      </c>
      <c r="Y262" s="11">
        <f t="shared" si="286"/>
        <v>-9.7425357312937999E-3</v>
      </c>
      <c r="Z262" s="4">
        <f t="shared" si="299"/>
        <v>1495.6056885302464</v>
      </c>
      <c r="AA262" s="4">
        <f t="shared" si="300"/>
        <v>9182.6615595465228</v>
      </c>
      <c r="AB262" s="4">
        <f t="shared" si="301"/>
        <v>41914.272685200951</v>
      </c>
      <c r="AC262" s="12">
        <f t="shared" si="287"/>
        <v>1.0032735324001159</v>
      </c>
      <c r="AD262" s="12">
        <f t="shared" si="288"/>
        <v>3.0566675364731211</v>
      </c>
      <c r="AE262" s="12">
        <f t="shared" si="289"/>
        <v>17.480470157786883</v>
      </c>
      <c r="AF262" s="11">
        <f t="shared" si="290"/>
        <v>-4.0504037456468023E-3</v>
      </c>
      <c r="AG262" s="11">
        <f t="shared" si="291"/>
        <v>2.9673830763510267E-4</v>
      </c>
      <c r="AH262" s="11">
        <f t="shared" si="292"/>
        <v>9.7937136394747881E-3</v>
      </c>
      <c r="AI262" s="1">
        <f t="shared" si="256"/>
        <v>210353.0331786547</v>
      </c>
      <c r="AJ262" s="1">
        <f t="shared" si="257"/>
        <v>126695.35949512488</v>
      </c>
      <c r="AK262" s="1">
        <f t="shared" si="258"/>
        <v>54587.32105251441</v>
      </c>
      <c r="AL262" s="10">
        <f t="shared" si="293"/>
        <v>89.913923248656644</v>
      </c>
      <c r="AM262" s="10">
        <f t="shared" si="294"/>
        <v>21.896872209295353</v>
      </c>
      <c r="AN262" s="10">
        <f t="shared" si="295"/>
        <v>6.8746538840644904</v>
      </c>
      <c r="AO262" s="7">
        <f t="shared" si="296"/>
        <v>2.6011317889876001E-3</v>
      </c>
      <c r="AP262" s="7">
        <f t="shared" si="297"/>
        <v>3.276740014632695E-3</v>
      </c>
      <c r="AQ262" s="7">
        <f t="shared" si="298"/>
        <v>2.9724166336034868E-3</v>
      </c>
      <c r="AR262" s="1">
        <f t="shared" si="304"/>
        <v>95927.212047783745</v>
      </c>
      <c r="AS262" s="1">
        <f t="shared" si="302"/>
        <v>61628.159130345935</v>
      </c>
      <c r="AT262" s="1">
        <f t="shared" si="303"/>
        <v>27126.833121151518</v>
      </c>
      <c r="AU262" s="1">
        <f t="shared" si="259"/>
        <v>19185.442409556748</v>
      </c>
      <c r="AV262" s="1">
        <f t="shared" si="260"/>
        <v>12325.631826069188</v>
      </c>
      <c r="AW262" s="1">
        <f t="shared" si="261"/>
        <v>5425.3666242303043</v>
      </c>
      <c r="AX262">
        <v>0</v>
      </c>
      <c r="AY262">
        <v>0</v>
      </c>
      <c r="AZ262">
        <v>0</v>
      </c>
      <c r="BA262">
        <f t="shared" ref="BA262:BA325" si="305">(AX262*Z262+AY262*AA262+AZ262*AB262)/(Z262+AA262+AB262)</f>
        <v>0</v>
      </c>
      <c r="BB262">
        <f t="shared" si="251"/>
        <v>0</v>
      </c>
      <c r="BC262">
        <f t="shared" ref="BC262:BC325" si="306">BC$5*AY262^2</f>
        <v>0</v>
      </c>
      <c r="BD262">
        <f t="shared" ref="BD262:BD325" si="307">BD$5*AZ262^2</f>
        <v>0</v>
      </c>
      <c r="BE262">
        <f t="shared" ref="BE262:BE325" si="308">BB262*AR262</f>
        <v>0</v>
      </c>
      <c r="BF262">
        <f t="shared" ref="BF262:BF325" si="309">BC262*AS262</f>
        <v>0</v>
      </c>
      <c r="BG262">
        <f t="shared" ref="BG262:BG325" si="310">BD262*AT262</f>
        <v>0</v>
      </c>
      <c r="BH262">
        <f t="shared" si="252"/>
        <v>0</v>
      </c>
      <c r="BI262">
        <f t="shared" si="253"/>
        <v>0</v>
      </c>
      <c r="BJ262">
        <f t="shared" si="254"/>
        <v>0</v>
      </c>
      <c r="BK262" s="7">
        <f t="shared" si="255"/>
        <v>2.392843785217566E-2</v>
      </c>
      <c r="BL262" s="13"/>
      <c r="BM262" s="13"/>
      <c r="BN262" s="8">
        <f>BN$3*temperature!$I372+BN$4*temperature!$I372^2+BN$5*temperature!$I372^6</f>
        <v>-67.9499833928935</v>
      </c>
      <c r="BO262" s="8">
        <f>BO$3*temperature!$I372+BO$4*temperature!$I372^2+BO$5*temperature!$I372^6</f>
        <v>-55.452754893416568</v>
      </c>
      <c r="BP262" s="8">
        <f>BP$3*temperature!$I372+BP$4*temperature!$I372^2+BP$5*temperature!$I372^6</f>
        <v>-45.705130926167165</v>
      </c>
      <c r="BQ262" s="8">
        <f>BQ$3*temperature!$M372+BQ$4*temperature!$M372^2+BQ$5*temperature!$M372^6</f>
        <v>0</v>
      </c>
      <c r="BR262" s="8">
        <f>BR$3*temperature!$M372+BR$4*temperature!$M372^2+BR$5*temperature!$M372^6</f>
        <v>0</v>
      </c>
      <c r="BS262" s="8">
        <f>BS$3*temperature!$M372+BS$4*temperature!$M372^2+BS$5*temperature!$M372^6</f>
        <v>0</v>
      </c>
      <c r="BT262" s="14"/>
      <c r="BU262" s="14"/>
      <c r="BV262" s="14"/>
      <c r="BW262" s="14"/>
      <c r="BX262" s="14"/>
      <c r="BY262" s="14"/>
    </row>
    <row r="263" spans="1:77" x14ac:dyDescent="0.3">
      <c r="A263">
        <f t="shared" si="262"/>
        <v>2217</v>
      </c>
      <c r="B263" s="4">
        <f t="shared" si="263"/>
        <v>1165.4035735875418</v>
      </c>
      <c r="C263" s="4">
        <f t="shared" si="264"/>
        <v>2964.1593783204348</v>
      </c>
      <c r="D263" s="4">
        <f t="shared" si="265"/>
        <v>4369.9246538364287</v>
      </c>
      <c r="E263" s="11">
        <f t="shared" si="266"/>
        <v>1.0055745351172668E-7</v>
      </c>
      <c r="F263" s="11">
        <f t="shared" si="267"/>
        <v>1.9810492634648024E-7</v>
      </c>
      <c r="G263" s="11">
        <f t="shared" si="268"/>
        <v>4.0442416012049771E-7</v>
      </c>
      <c r="H263" s="4">
        <f t="shared" si="269"/>
        <v>95011.404833412758</v>
      </c>
      <c r="I263" s="4">
        <f t="shared" si="270"/>
        <v>61439.37446450819</v>
      </c>
      <c r="J263" s="4">
        <f t="shared" si="271"/>
        <v>27103.798170759448</v>
      </c>
      <c r="K263" s="4">
        <f t="shared" si="272"/>
        <v>81526.611885128019</v>
      </c>
      <c r="L263" s="4">
        <f t="shared" si="273"/>
        <v>20727.419353314679</v>
      </c>
      <c r="M263" s="4">
        <f t="shared" si="274"/>
        <v>6202.3490832878724</v>
      </c>
      <c r="N263" s="11">
        <f t="shared" si="275"/>
        <v>-9.5469966125854011E-3</v>
      </c>
      <c r="O263" s="11">
        <f t="shared" si="276"/>
        <v>-3.0634833157806574E-3</v>
      </c>
      <c r="P263" s="11">
        <f t="shared" si="277"/>
        <v>-8.4956145509218484E-4</v>
      </c>
      <c r="Q263" s="4">
        <f t="shared" si="278"/>
        <v>1431.2684604603996</v>
      </c>
      <c r="R263" s="4">
        <f t="shared" si="279"/>
        <v>2913.5573909100081</v>
      </c>
      <c r="S263" s="4">
        <f t="shared" si="280"/>
        <v>2347.3377892237509</v>
      </c>
      <c r="T263" s="4">
        <f t="shared" si="281"/>
        <v>15.064175326845227</v>
      </c>
      <c r="U263" s="4">
        <f t="shared" si="282"/>
        <v>47.421664304103366</v>
      </c>
      <c r="V263" s="4">
        <f t="shared" si="283"/>
        <v>86.605492500905044</v>
      </c>
      <c r="W263" s="11">
        <f t="shared" si="284"/>
        <v>-1.0734613539272964E-2</v>
      </c>
      <c r="X263" s="11">
        <f t="shared" si="285"/>
        <v>-1.217998157191269E-2</v>
      </c>
      <c r="Y263" s="11">
        <f t="shared" si="286"/>
        <v>-9.7425357312937999E-3</v>
      </c>
      <c r="Z263" s="4">
        <f t="shared" si="299"/>
        <v>1459.5906935522685</v>
      </c>
      <c r="AA263" s="4">
        <f t="shared" si="300"/>
        <v>9045.971629661386</v>
      </c>
      <c r="AB263" s="4">
        <f t="shared" si="301"/>
        <v>41877.638035999917</v>
      </c>
      <c r="AC263" s="12">
        <f t="shared" si="287"/>
        <v>0.99920986952657409</v>
      </c>
      <c r="AD263" s="12">
        <f t="shared" si="288"/>
        <v>3.057574566824897</v>
      </c>
      <c r="AE263" s="12">
        <f t="shared" si="289"/>
        <v>17.651668876795632</v>
      </c>
      <c r="AF263" s="11">
        <f t="shared" si="290"/>
        <v>-4.0504037456468023E-3</v>
      </c>
      <c r="AG263" s="11">
        <f t="shared" si="291"/>
        <v>2.9673830763510267E-4</v>
      </c>
      <c r="AH263" s="11">
        <f t="shared" si="292"/>
        <v>9.7937136394747881E-3</v>
      </c>
      <c r="AI263" s="1">
        <f t="shared" si="256"/>
        <v>208503.17227034597</v>
      </c>
      <c r="AJ263" s="1">
        <f t="shared" si="257"/>
        <v>126351.45537168159</v>
      </c>
      <c r="AK263" s="1">
        <f t="shared" si="258"/>
        <v>54553.955571493279</v>
      </c>
      <c r="AL263" s="10">
        <f t="shared" si="293"/>
        <v>90.145462433050966</v>
      </c>
      <c r="AM263" s="10">
        <f t="shared" si="294"/>
        <v>21.967905063085215</v>
      </c>
      <c r="AN263" s="10">
        <f t="shared" si="295"/>
        <v>6.8948838762641982</v>
      </c>
      <c r="AO263" s="7">
        <f t="shared" si="296"/>
        <v>2.575120471097724E-3</v>
      </c>
      <c r="AP263" s="7">
        <f t="shared" si="297"/>
        <v>3.243972614486368E-3</v>
      </c>
      <c r="AQ263" s="7">
        <f t="shared" si="298"/>
        <v>2.942692467267452E-3</v>
      </c>
      <c r="AR263" s="1">
        <f t="shared" si="304"/>
        <v>95011.404833412758</v>
      </c>
      <c r="AS263" s="1">
        <f t="shared" si="302"/>
        <v>61439.37446450819</v>
      </c>
      <c r="AT263" s="1">
        <f t="shared" si="303"/>
        <v>27103.798170759448</v>
      </c>
      <c r="AU263" s="1">
        <f t="shared" si="259"/>
        <v>19002.280966682552</v>
      </c>
      <c r="AV263" s="1">
        <f t="shared" si="260"/>
        <v>12287.874892901638</v>
      </c>
      <c r="AW263" s="1">
        <f t="shared" si="261"/>
        <v>5420.7596341518902</v>
      </c>
      <c r="AX263">
        <v>0</v>
      </c>
      <c r="AY263">
        <v>0</v>
      </c>
      <c r="AZ263">
        <v>0</v>
      </c>
      <c r="BA263">
        <f t="shared" si="305"/>
        <v>0</v>
      </c>
      <c r="BB263">
        <f t="shared" ref="BB263:BB326" si="311">BB$5*AX263^2</f>
        <v>0</v>
      </c>
      <c r="BC263">
        <f t="shared" si="306"/>
        <v>0</v>
      </c>
      <c r="BD263">
        <f t="shared" si="307"/>
        <v>0</v>
      </c>
      <c r="BE263">
        <f t="shared" si="308"/>
        <v>0</v>
      </c>
      <c r="BF263">
        <f t="shared" si="309"/>
        <v>0</v>
      </c>
      <c r="BG263">
        <f t="shared" si="310"/>
        <v>0</v>
      </c>
      <c r="BH263">
        <f t="shared" ref="BH263:BH326" si="312">2*BB$5*AX263*AR263/Z263*1000</f>
        <v>0</v>
      </c>
      <c r="BI263">
        <f t="shared" ref="BI263:BI326" si="313">2*BC$5*AY263*AS263/AA263*1000</f>
        <v>0</v>
      </c>
      <c r="BJ263">
        <f t="shared" ref="BJ263:BJ326" si="314">2*BD$5*AZ263*AT263/AB263*1000</f>
        <v>0</v>
      </c>
      <c r="BK263" s="7">
        <f t="shared" ref="BK263:BK326" si="315">SUM(H263:J263)*SUM(B262:D262)/SUM(H262:J262)/SUM(B263:D263)-1+BK$5</f>
        <v>2.3893942224932213E-2</v>
      </c>
      <c r="BL263" s="13"/>
      <c r="BM263" s="13"/>
      <c r="BN263" s="8">
        <f>BN$3*temperature!$I373+BN$4*temperature!$I373^2+BN$5*temperature!$I373^6</f>
        <v>-68.282442685754688</v>
      </c>
      <c r="BO263" s="8">
        <f>BO$3*temperature!$I373+BO$4*temperature!$I373^2+BO$5*temperature!$I373^6</f>
        <v>-55.708259669315602</v>
      </c>
      <c r="BP263" s="8">
        <f>BP$3*temperature!$I373+BP$4*temperature!$I373^2+BP$5*temperature!$I373^6</f>
        <v>-45.902989432542668</v>
      </c>
      <c r="BQ263" s="8">
        <f>BQ$3*temperature!$M373+BQ$4*temperature!$M373^2+BQ$5*temperature!$M373^6</f>
        <v>0</v>
      </c>
      <c r="BR263" s="8">
        <f>BR$3*temperature!$M373+BR$4*temperature!$M373^2+BR$5*temperature!$M373^6</f>
        <v>0</v>
      </c>
      <c r="BS263" s="8">
        <f>BS$3*temperature!$M373+BS$4*temperature!$M373^2+BS$5*temperature!$M373^6</f>
        <v>0</v>
      </c>
      <c r="BT263" s="14"/>
      <c r="BU263" s="14"/>
      <c r="BV263" s="14"/>
      <c r="BW263" s="14"/>
      <c r="BX263" s="14"/>
      <c r="BY263" s="14"/>
    </row>
    <row r="264" spans="1:77" x14ac:dyDescent="0.3">
      <c r="A264">
        <f t="shared" si="262"/>
        <v>2218</v>
      </c>
      <c r="B264" s="4">
        <f t="shared" si="263"/>
        <v>1165.4036849180568</v>
      </c>
      <c r="C264" s="4">
        <f t="shared" si="264"/>
        <v>2964.1599361742815</v>
      </c>
      <c r="D264" s="4">
        <f t="shared" si="265"/>
        <v>4369.9263327743811</v>
      </c>
      <c r="E264" s="11">
        <f t="shared" si="266"/>
        <v>9.5529580836140336E-8</v>
      </c>
      <c r="F264" s="11">
        <f t="shared" si="267"/>
        <v>1.8819968002915621E-7</v>
      </c>
      <c r="G264" s="11">
        <f t="shared" si="268"/>
        <v>3.8420295211447282E-7</v>
      </c>
      <c r="H264" s="4">
        <f t="shared" si="269"/>
        <v>94097.854775966043</v>
      </c>
      <c r="I264" s="4">
        <f t="shared" si="270"/>
        <v>61249.451584027745</v>
      </c>
      <c r="J264" s="4">
        <f t="shared" si="271"/>
        <v>27080.269151776414</v>
      </c>
      <c r="K264" s="4">
        <f t="shared" si="272"/>
        <v>80742.71258425132</v>
      </c>
      <c r="L264" s="4">
        <f t="shared" si="273"/>
        <v>20663.342364406923</v>
      </c>
      <c r="M264" s="4">
        <f t="shared" si="274"/>
        <v>6196.9623946918291</v>
      </c>
      <c r="N264" s="11">
        <f t="shared" si="275"/>
        <v>-9.6152566965646002E-3</v>
      </c>
      <c r="O264" s="11">
        <f t="shared" si="276"/>
        <v>-3.0914118065310525E-3</v>
      </c>
      <c r="P264" s="11">
        <f t="shared" si="277"/>
        <v>-8.6849168334590665E-4</v>
      </c>
      <c r="Q264" s="4">
        <f t="shared" si="278"/>
        <v>1402.29019687561</v>
      </c>
      <c r="R264" s="4">
        <f t="shared" si="279"/>
        <v>2869.173555003847</v>
      </c>
      <c r="S264" s="4">
        <f t="shared" si="280"/>
        <v>2322.4508774386795</v>
      </c>
      <c r="T264" s="4">
        <f t="shared" si="281"/>
        <v>14.902467226423692</v>
      </c>
      <c r="U264" s="4">
        <f t="shared" si="282"/>
        <v>46.84406930676996</v>
      </c>
      <c r="V264" s="4">
        <f t="shared" si="283"/>
        <v>85.761735395688675</v>
      </c>
      <c r="W264" s="11">
        <f t="shared" si="284"/>
        <v>-1.0734613539272964E-2</v>
      </c>
      <c r="X264" s="11">
        <f t="shared" si="285"/>
        <v>-1.217998157191269E-2</v>
      </c>
      <c r="Y264" s="11">
        <f t="shared" si="286"/>
        <v>-9.7425357312937999E-3</v>
      </c>
      <c r="Z264" s="4">
        <f t="shared" si="299"/>
        <v>1424.3449370571993</v>
      </c>
      <c r="AA264" s="4">
        <f t="shared" si="300"/>
        <v>8911.0624466022127</v>
      </c>
      <c r="AB264" s="4">
        <f t="shared" si="301"/>
        <v>41840.226333699997</v>
      </c>
      <c r="AC264" s="12">
        <f t="shared" si="287"/>
        <v>0.99516266612835635</v>
      </c>
      <c r="AD264" s="12">
        <f t="shared" si="288"/>
        <v>3.058481866327325</v>
      </c>
      <c r="AE264" s="12">
        <f t="shared" si="289"/>
        <v>17.824544267033797</v>
      </c>
      <c r="AF264" s="11">
        <f t="shared" si="290"/>
        <v>-4.0504037456468023E-3</v>
      </c>
      <c r="AG264" s="11">
        <f t="shared" si="291"/>
        <v>2.9673830763510267E-4</v>
      </c>
      <c r="AH264" s="11">
        <f t="shared" si="292"/>
        <v>9.7937136394747881E-3</v>
      </c>
      <c r="AI264" s="1">
        <f t="shared" si="256"/>
        <v>206655.13600999393</v>
      </c>
      <c r="AJ264" s="1">
        <f t="shared" si="257"/>
        <v>126004.18472741508</v>
      </c>
      <c r="AK264" s="1">
        <f t="shared" si="258"/>
        <v>54519.319648495839</v>
      </c>
      <c r="AL264" s="10">
        <f t="shared" si="293"/>
        <v>90.375276504482002</v>
      </c>
      <c r="AM264" s="10">
        <f t="shared" si="294"/>
        <v>22.038455712683277</v>
      </c>
      <c r="AN264" s="10">
        <f t="shared" si="295"/>
        <v>6.9149705038811105</v>
      </c>
      <c r="AO264" s="7">
        <f t="shared" si="296"/>
        <v>2.5493692663867465E-3</v>
      </c>
      <c r="AP264" s="7">
        <f t="shared" si="297"/>
        <v>3.2115328883415041E-3</v>
      </c>
      <c r="AQ264" s="7">
        <f t="shared" si="298"/>
        <v>2.9132655425947772E-3</v>
      </c>
      <c r="AR264" s="1">
        <f t="shared" si="304"/>
        <v>94097.854775966043</v>
      </c>
      <c r="AS264" s="1">
        <f t="shared" si="302"/>
        <v>61249.451584027745</v>
      </c>
      <c r="AT264" s="1">
        <f t="shared" si="303"/>
        <v>27080.269151776414</v>
      </c>
      <c r="AU264" s="1">
        <f t="shared" si="259"/>
        <v>18819.570955193209</v>
      </c>
      <c r="AV264" s="1">
        <f t="shared" si="260"/>
        <v>12249.890316805549</v>
      </c>
      <c r="AW264" s="1">
        <f t="shared" si="261"/>
        <v>5416.053830355283</v>
      </c>
      <c r="AX264">
        <v>0</v>
      </c>
      <c r="AY264">
        <v>0</v>
      </c>
      <c r="AZ264">
        <v>0</v>
      </c>
      <c r="BA264">
        <f t="shared" si="305"/>
        <v>0</v>
      </c>
      <c r="BB264">
        <f t="shared" si="311"/>
        <v>0</v>
      </c>
      <c r="BC264">
        <f t="shared" si="306"/>
        <v>0</v>
      </c>
      <c r="BD264">
        <f t="shared" si="307"/>
        <v>0</v>
      </c>
      <c r="BE264">
        <f t="shared" si="308"/>
        <v>0</v>
      </c>
      <c r="BF264">
        <f t="shared" si="309"/>
        <v>0</v>
      </c>
      <c r="BG264">
        <f t="shared" si="310"/>
        <v>0</v>
      </c>
      <c r="BH264">
        <f t="shared" si="312"/>
        <v>0</v>
      </c>
      <c r="BI264">
        <f t="shared" si="313"/>
        <v>0</v>
      </c>
      <c r="BJ264">
        <f t="shared" si="314"/>
        <v>0</v>
      </c>
      <c r="BK264" s="7">
        <f t="shared" si="315"/>
        <v>2.3859851543681615E-2</v>
      </c>
      <c r="BL264" s="13"/>
      <c r="BM264" s="13"/>
      <c r="BN264" s="8">
        <f>BN$3*temperature!$I374+BN$4*temperature!$I374^2+BN$5*temperature!$I374^6</f>
        <v>-68.612384852515049</v>
      </c>
      <c r="BO264" s="8">
        <f>BO$3*temperature!$I374+BO$4*temperature!$I374^2+BO$5*temperature!$I374^6</f>
        <v>-55.961807374123751</v>
      </c>
      <c r="BP264" s="8">
        <f>BP$3*temperature!$I374+BP$4*temperature!$I374^2+BP$5*temperature!$I374^6</f>
        <v>-46.099313100550063</v>
      </c>
      <c r="BQ264" s="8">
        <f>BQ$3*temperature!$M374+BQ$4*temperature!$M374^2+BQ$5*temperature!$M374^6</f>
        <v>0</v>
      </c>
      <c r="BR264" s="8">
        <f>BR$3*temperature!$M374+BR$4*temperature!$M374^2+BR$5*temperature!$M374^6</f>
        <v>0</v>
      </c>
      <c r="BS264" s="8">
        <f>BS$3*temperature!$M374+BS$4*temperature!$M374^2+BS$5*temperature!$M374^6</f>
        <v>0</v>
      </c>
      <c r="BT264" s="14"/>
      <c r="BU264" s="14"/>
      <c r="BV264" s="14"/>
      <c r="BW264" s="14"/>
      <c r="BX264" s="14"/>
      <c r="BY264" s="14"/>
    </row>
    <row r="265" spans="1:77" x14ac:dyDescent="0.3">
      <c r="A265">
        <f t="shared" si="262"/>
        <v>2219</v>
      </c>
      <c r="B265" s="4">
        <f t="shared" si="263"/>
        <v>1165.4037906820558</v>
      </c>
      <c r="C265" s="4">
        <f t="shared" si="264"/>
        <v>2964.160466135535</v>
      </c>
      <c r="D265" s="4">
        <f t="shared" si="265"/>
        <v>4369.927927766048</v>
      </c>
      <c r="E265" s="11">
        <f t="shared" si="266"/>
        <v>9.0753101794333311E-8</v>
      </c>
      <c r="F265" s="11">
        <f t="shared" si="267"/>
        <v>1.7878969602769838E-7</v>
      </c>
      <c r="G265" s="11">
        <f t="shared" si="268"/>
        <v>3.6499280450874916E-7</v>
      </c>
      <c r="H265" s="4">
        <f t="shared" si="269"/>
        <v>93186.65288680818</v>
      </c>
      <c r="I265" s="4">
        <f t="shared" si="270"/>
        <v>61058.432916600781</v>
      </c>
      <c r="J265" s="4">
        <f t="shared" si="271"/>
        <v>27056.257146211254</v>
      </c>
      <c r="K265" s="4">
        <f t="shared" si="272"/>
        <v>79960.828711798182</v>
      </c>
      <c r="L265" s="4">
        <f t="shared" si="273"/>
        <v>20598.895914769586</v>
      </c>
      <c r="M265" s="4">
        <f t="shared" si="274"/>
        <v>6191.4653041069005</v>
      </c>
      <c r="N265" s="11">
        <f t="shared" si="275"/>
        <v>-9.6836463307728993E-3</v>
      </c>
      <c r="O265" s="11">
        <f t="shared" si="276"/>
        <v>-3.118878277327819E-3</v>
      </c>
      <c r="P265" s="11">
        <f t="shared" si="277"/>
        <v>-8.8706211766542697E-4</v>
      </c>
      <c r="Q265" s="4">
        <f t="shared" si="278"/>
        <v>1373.8037642473698</v>
      </c>
      <c r="R265" s="4">
        <f t="shared" si="279"/>
        <v>2825.3879698734045</v>
      </c>
      <c r="S265" s="4">
        <f t="shared" si="280"/>
        <v>2297.7850684270657</v>
      </c>
      <c r="T265" s="4">
        <f t="shared" si="281"/>
        <v>14.742494999966352</v>
      </c>
      <c r="U265" s="4">
        <f t="shared" si="282"/>
        <v>46.273509405860104</v>
      </c>
      <c r="V265" s="4">
        <f t="shared" si="283"/>
        <v>84.926198624218415</v>
      </c>
      <c r="W265" s="11">
        <f t="shared" si="284"/>
        <v>-1.0734613539272964E-2</v>
      </c>
      <c r="X265" s="11">
        <f t="shared" si="285"/>
        <v>-1.217998157191269E-2</v>
      </c>
      <c r="Y265" s="11">
        <f t="shared" si="286"/>
        <v>-9.7425357312937999E-3</v>
      </c>
      <c r="Z265" s="4">
        <f t="shared" si="299"/>
        <v>1389.8544848319898</v>
      </c>
      <c r="AA265" s="4">
        <f t="shared" si="300"/>
        <v>8777.9192615330903</v>
      </c>
      <c r="AB265" s="4">
        <f t="shared" si="301"/>
        <v>41802.055197820708</v>
      </c>
      <c r="AC265" s="12">
        <f t="shared" si="287"/>
        <v>0.99113185553794225</v>
      </c>
      <c r="AD265" s="12">
        <f t="shared" si="288"/>
        <v>3.0593894350602717</v>
      </c>
      <c r="AE265" s="12">
        <f t="shared" si="289"/>
        <v>17.999112749339268</v>
      </c>
      <c r="AF265" s="11">
        <f t="shared" si="290"/>
        <v>-4.0504037456468023E-3</v>
      </c>
      <c r="AG265" s="11">
        <f t="shared" si="291"/>
        <v>2.9673830763510267E-4</v>
      </c>
      <c r="AH265" s="11">
        <f t="shared" si="292"/>
        <v>9.7937136394747881E-3</v>
      </c>
      <c r="AI265" s="1">
        <f t="shared" si="256"/>
        <v>204809.19336418773</v>
      </c>
      <c r="AJ265" s="1">
        <f t="shared" si="257"/>
        <v>125653.65657147912</v>
      </c>
      <c r="AK265" s="1">
        <f t="shared" si="258"/>
        <v>54483.441514001541</v>
      </c>
      <c r="AL265" s="10">
        <f t="shared" si="293"/>
        <v>90.60337245732012</v>
      </c>
      <c r="AM265" s="10">
        <f t="shared" si="294"/>
        <v>22.108525165759524</v>
      </c>
      <c r="AN265" s="10">
        <f t="shared" si="295"/>
        <v>6.9349141977251572</v>
      </c>
      <c r="AO265" s="7">
        <f t="shared" si="296"/>
        <v>2.5238755737228792E-3</v>
      </c>
      <c r="AP265" s="7">
        <f t="shared" si="297"/>
        <v>3.1794175594580892E-3</v>
      </c>
      <c r="AQ265" s="7">
        <f t="shared" si="298"/>
        <v>2.8841328871688295E-3</v>
      </c>
      <c r="AR265" s="1">
        <f t="shared" si="304"/>
        <v>93186.65288680818</v>
      </c>
      <c r="AS265" s="1">
        <f t="shared" si="302"/>
        <v>61058.432916600781</v>
      </c>
      <c r="AT265" s="1">
        <f t="shared" si="303"/>
        <v>27056.257146211254</v>
      </c>
      <c r="AU265" s="1">
        <f t="shared" si="259"/>
        <v>18637.330577361638</v>
      </c>
      <c r="AV265" s="1">
        <f t="shared" si="260"/>
        <v>12211.686583320157</v>
      </c>
      <c r="AW265" s="1">
        <f t="shared" si="261"/>
        <v>5411.2514292422511</v>
      </c>
      <c r="AX265">
        <v>0</v>
      </c>
      <c r="AY265">
        <v>0</v>
      </c>
      <c r="AZ265">
        <v>0</v>
      </c>
      <c r="BA265">
        <f t="shared" si="305"/>
        <v>0</v>
      </c>
      <c r="BB265">
        <f t="shared" si="311"/>
        <v>0</v>
      </c>
      <c r="BC265">
        <f t="shared" si="306"/>
        <v>0</v>
      </c>
      <c r="BD265">
        <f t="shared" si="307"/>
        <v>0</v>
      </c>
      <c r="BE265">
        <f t="shared" si="308"/>
        <v>0</v>
      </c>
      <c r="BF265">
        <f t="shared" si="309"/>
        <v>0</v>
      </c>
      <c r="BG265">
        <f t="shared" si="310"/>
        <v>0</v>
      </c>
      <c r="BH265">
        <f t="shared" si="312"/>
        <v>0</v>
      </c>
      <c r="BI265">
        <f t="shared" si="313"/>
        <v>0</v>
      </c>
      <c r="BJ265">
        <f t="shared" si="314"/>
        <v>0</v>
      </c>
      <c r="BK265" s="7">
        <f t="shared" si="315"/>
        <v>2.3826151873885787E-2</v>
      </c>
      <c r="BL265" s="13"/>
      <c r="BM265" s="13"/>
      <c r="BN265" s="8">
        <f>BN$3*temperature!$I375+BN$4*temperature!$I375^2+BN$5*temperature!$I375^6</f>
        <v>-68.939830204676426</v>
      </c>
      <c r="BO265" s="8">
        <f>BO$3*temperature!$I375+BO$4*temperature!$I375^2+BO$5*temperature!$I375^6</f>
        <v>-56.213414281308701</v>
      </c>
      <c r="BP265" s="8">
        <f>BP$3*temperature!$I375+BP$4*temperature!$I375^2+BP$5*temperature!$I375^6</f>
        <v>-46.294115099523054</v>
      </c>
      <c r="BQ265" s="8">
        <f>BQ$3*temperature!$M375+BQ$4*temperature!$M375^2+BQ$5*temperature!$M375^6</f>
        <v>0</v>
      </c>
      <c r="BR265" s="8">
        <f>BR$3*temperature!$M375+BR$4*temperature!$M375^2+BR$5*temperature!$M375^6</f>
        <v>0</v>
      </c>
      <c r="BS265" s="8">
        <f>BS$3*temperature!$M375+BS$4*temperature!$M375^2+BS$5*temperature!$M375^6</f>
        <v>0</v>
      </c>
      <c r="BT265" s="14"/>
      <c r="BU265" s="14"/>
      <c r="BV265" s="14"/>
      <c r="BW265" s="14"/>
      <c r="BX265" s="14"/>
      <c r="BY265" s="14"/>
    </row>
    <row r="266" spans="1:77" x14ac:dyDescent="0.3">
      <c r="A266">
        <f t="shared" si="262"/>
        <v>2220</v>
      </c>
      <c r="B266" s="4">
        <f t="shared" si="263"/>
        <v>1165.4038911578643</v>
      </c>
      <c r="C266" s="4">
        <f t="shared" si="264"/>
        <v>2964.1609695988163</v>
      </c>
      <c r="D266" s="4">
        <f t="shared" si="265"/>
        <v>4369.9294430086848</v>
      </c>
      <c r="E266" s="11">
        <f t="shared" si="266"/>
        <v>8.6215446704616637E-8</v>
      </c>
      <c r="F266" s="11">
        <f t="shared" si="267"/>
        <v>1.6985021122631347E-7</v>
      </c>
      <c r="G266" s="11">
        <f t="shared" si="268"/>
        <v>3.467431642833117E-7</v>
      </c>
      <c r="H266" s="4">
        <f t="shared" si="269"/>
        <v>92277.886720844253</v>
      </c>
      <c r="I266" s="4">
        <f t="shared" si="270"/>
        <v>60866.359833303723</v>
      </c>
      <c r="J266" s="4">
        <f t="shared" si="271"/>
        <v>27031.772976198568</v>
      </c>
      <c r="K266" s="4">
        <f t="shared" si="272"/>
        <v>79181.035365484626</v>
      </c>
      <c r="L266" s="4">
        <f t="shared" si="273"/>
        <v>20534.093950215418</v>
      </c>
      <c r="M266" s="4">
        <f t="shared" si="274"/>
        <v>6185.8602818967402</v>
      </c>
      <c r="N266" s="11">
        <f t="shared" si="275"/>
        <v>-9.7521919029147641E-3</v>
      </c>
      <c r="O266" s="11">
        <f t="shared" si="276"/>
        <v>-3.1458950432243782E-3</v>
      </c>
      <c r="P266" s="11">
        <f t="shared" si="277"/>
        <v>-9.0528201885298198E-4</v>
      </c>
      <c r="Q266" s="4">
        <f t="shared" si="278"/>
        <v>1345.802847878776</v>
      </c>
      <c r="R266" s="4">
        <f t="shared" si="279"/>
        <v>2782.1951552452283</v>
      </c>
      <c r="S266" s="4">
        <f t="shared" si="280"/>
        <v>2273.3397259266121</v>
      </c>
      <c r="T266" s="4">
        <f t="shared" si="281"/>
        <v>14.58424001353705</v>
      </c>
      <c r="U266" s="4">
        <f t="shared" si="282"/>
        <v>45.709898914028997</v>
      </c>
      <c r="V266" s="4">
        <f t="shared" si="283"/>
        <v>84.098802099599013</v>
      </c>
      <c r="W266" s="11">
        <f t="shared" si="284"/>
        <v>-1.0734613539272964E-2</v>
      </c>
      <c r="X266" s="11">
        <f t="shared" si="285"/>
        <v>-1.217998157191269E-2</v>
      </c>
      <c r="Y266" s="11">
        <f t="shared" si="286"/>
        <v>-9.7425357312937999E-3</v>
      </c>
      <c r="Z266" s="4">
        <f t="shared" si="299"/>
        <v>1356.1055605253714</v>
      </c>
      <c r="AA266" s="4">
        <f t="shared" si="300"/>
        <v>8646.5270996633772</v>
      </c>
      <c r="AB266" s="4">
        <f t="shared" si="301"/>
        <v>41763.141835186383</v>
      </c>
      <c r="AC266" s="12">
        <f t="shared" si="287"/>
        <v>0.9871173713578415</v>
      </c>
      <c r="AD266" s="12">
        <f t="shared" si="288"/>
        <v>3.0602972731036284</v>
      </c>
      <c r="AE266" s="12">
        <f t="shared" si="289"/>
        <v>18.175390905370918</v>
      </c>
      <c r="AF266" s="11">
        <f t="shared" si="290"/>
        <v>-4.0504037456468023E-3</v>
      </c>
      <c r="AG266" s="11">
        <f t="shared" si="291"/>
        <v>2.9673830763510267E-4</v>
      </c>
      <c r="AH266" s="11">
        <f t="shared" si="292"/>
        <v>9.7937136394747881E-3</v>
      </c>
      <c r="AI266" s="1">
        <f t="shared" si="256"/>
        <v>202965.60460513059</v>
      </c>
      <c r="AJ266" s="1">
        <f t="shared" si="257"/>
        <v>125299.97749765137</v>
      </c>
      <c r="AK266" s="1">
        <f t="shared" si="258"/>
        <v>54446.348791843637</v>
      </c>
      <c r="AL266" s="10">
        <f t="shared" si="293"/>
        <v>90.829757379575639</v>
      </c>
      <c r="AM266" s="10">
        <f t="shared" si="294"/>
        <v>22.178114476554001</v>
      </c>
      <c r="AN266" s="10">
        <f t="shared" si="295"/>
        <v>6.9547153996914366</v>
      </c>
      <c r="AO266" s="7">
        <f t="shared" si="296"/>
        <v>2.4986368179856504E-3</v>
      </c>
      <c r="AP266" s="7">
        <f t="shared" si="297"/>
        <v>3.1476233838635083E-3</v>
      </c>
      <c r="AQ266" s="7">
        <f t="shared" si="298"/>
        <v>2.855291558297141E-3</v>
      </c>
      <c r="AR266" s="1">
        <f t="shared" si="304"/>
        <v>92277.886720844253</v>
      </c>
      <c r="AS266" s="1">
        <f t="shared" si="302"/>
        <v>60866.359833303723</v>
      </c>
      <c r="AT266" s="1">
        <f t="shared" si="303"/>
        <v>27031.772976198568</v>
      </c>
      <c r="AU266" s="1">
        <f t="shared" si="259"/>
        <v>18455.577344168851</v>
      </c>
      <c r="AV266" s="1">
        <f t="shared" si="260"/>
        <v>12173.271966660745</v>
      </c>
      <c r="AW266" s="1">
        <f t="shared" si="261"/>
        <v>5406.3545952397144</v>
      </c>
      <c r="AX266">
        <v>0</v>
      </c>
      <c r="AY266">
        <v>0</v>
      </c>
      <c r="AZ266">
        <v>0</v>
      </c>
      <c r="BA266">
        <f t="shared" si="305"/>
        <v>0</v>
      </c>
      <c r="BB266">
        <f t="shared" si="311"/>
        <v>0</v>
      </c>
      <c r="BC266">
        <f t="shared" si="306"/>
        <v>0</v>
      </c>
      <c r="BD266">
        <f t="shared" si="307"/>
        <v>0</v>
      </c>
      <c r="BE266">
        <f t="shared" si="308"/>
        <v>0</v>
      </c>
      <c r="BF266">
        <f t="shared" si="309"/>
        <v>0</v>
      </c>
      <c r="BG266">
        <f t="shared" si="310"/>
        <v>0</v>
      </c>
      <c r="BH266">
        <f t="shared" si="312"/>
        <v>0</v>
      </c>
      <c r="BI266">
        <f t="shared" si="313"/>
        <v>0</v>
      </c>
      <c r="BJ266">
        <f t="shared" si="314"/>
        <v>0</v>
      </c>
      <c r="BK266" s="7">
        <f t="shared" si="315"/>
        <v>2.3792829527286535E-2</v>
      </c>
      <c r="BL266" s="13"/>
      <c r="BM266" s="13"/>
      <c r="BN266" s="8">
        <f>BN$3*temperature!$I376+BN$4*temperature!$I376^2+BN$5*temperature!$I376^6</f>
        <v>-69.264799227664341</v>
      </c>
      <c r="BO266" s="8">
        <f>BO$3*temperature!$I376+BO$4*temperature!$I376^2+BO$5*temperature!$I376^6</f>
        <v>-56.463096780036281</v>
      </c>
      <c r="BP266" s="8">
        <f>BP$3*temperature!$I376+BP$4*temperature!$I376^2+BP$5*temperature!$I376^6</f>
        <v>-46.487408673023481</v>
      </c>
      <c r="BQ266" s="8">
        <f>BQ$3*temperature!$M376+BQ$4*temperature!$M376^2+BQ$5*temperature!$M376^6</f>
        <v>0</v>
      </c>
      <c r="BR266" s="8">
        <f>BR$3*temperature!$M376+BR$4*temperature!$M376^2+BR$5*temperature!$M376^6</f>
        <v>0</v>
      </c>
      <c r="BS266" s="8">
        <f>BS$3*temperature!$M376+BS$4*temperature!$M376^2+BS$5*temperature!$M376^6</f>
        <v>0</v>
      </c>
      <c r="BT266" s="14"/>
      <c r="BU266" s="14"/>
      <c r="BV266" s="14"/>
      <c r="BW266" s="14"/>
      <c r="BX266" s="14"/>
      <c r="BY266" s="14"/>
    </row>
    <row r="267" spans="1:77" x14ac:dyDescent="0.3">
      <c r="A267">
        <f t="shared" si="262"/>
        <v>2221</v>
      </c>
      <c r="B267" s="4">
        <f t="shared" si="263"/>
        <v>1165.4039866098906</v>
      </c>
      <c r="C267" s="4">
        <f t="shared" si="264"/>
        <v>2964.1614478890151</v>
      </c>
      <c r="D267" s="4">
        <f t="shared" si="265"/>
        <v>4369.9308824896889</v>
      </c>
      <c r="E267" s="11">
        <f t="shared" si="266"/>
        <v>8.1904674369385801E-8</v>
      </c>
      <c r="F267" s="11">
        <f t="shared" si="267"/>
        <v>1.6135770066499779E-7</v>
      </c>
      <c r="G267" s="11">
        <f t="shared" si="268"/>
        <v>3.2940600606914611E-7</v>
      </c>
      <c r="H267" s="4">
        <f t="shared" si="269"/>
        <v>91371.640469262973</v>
      </c>
      <c r="I267" s="4">
        <f t="shared" si="270"/>
        <v>60673.272669196347</v>
      </c>
      <c r="J267" s="4">
        <f t="shared" si="271"/>
        <v>27006.827209482391</v>
      </c>
      <c r="K267" s="4">
        <f t="shared" si="272"/>
        <v>78403.40475842981</v>
      </c>
      <c r="L267" s="4">
        <f t="shared" si="273"/>
        <v>20468.950067617265</v>
      </c>
      <c r="M267" s="4">
        <f t="shared" si="274"/>
        <v>6180.1497405139144</v>
      </c>
      <c r="N267" s="11">
        <f t="shared" si="275"/>
        <v>-9.8209199142877956E-3</v>
      </c>
      <c r="O267" s="11">
        <f t="shared" si="276"/>
        <v>-3.1724741669193479E-3</v>
      </c>
      <c r="P267" s="11">
        <f t="shared" si="277"/>
        <v>-9.2316042112006169E-4</v>
      </c>
      <c r="Q267" s="4">
        <f t="shared" si="278"/>
        <v>1318.2811400138819</v>
      </c>
      <c r="R267" s="4">
        <f t="shared" si="279"/>
        <v>2739.5895752253759</v>
      </c>
      <c r="S267" s="4">
        <f t="shared" si="280"/>
        <v>2249.1141622734672</v>
      </c>
      <c r="T267" s="4">
        <f t="shared" si="281"/>
        <v>14.427683833227729</v>
      </c>
      <c r="U267" s="4">
        <f t="shared" si="282"/>
        <v>45.153153187602129</v>
      </c>
      <c r="V267" s="4">
        <f t="shared" si="283"/>
        <v>83.279466515184666</v>
      </c>
      <c r="W267" s="11">
        <f t="shared" si="284"/>
        <v>-1.0734613539272964E-2</v>
      </c>
      <c r="X267" s="11">
        <f t="shared" si="285"/>
        <v>-1.217998157191269E-2</v>
      </c>
      <c r="Y267" s="11">
        <f t="shared" si="286"/>
        <v>-9.7425357312937999E-3</v>
      </c>
      <c r="Z267" s="4">
        <f t="shared" si="299"/>
        <v>1323.0845484551503</v>
      </c>
      <c r="AA267" s="4">
        <f t="shared" si="300"/>
        <v>8516.8707789415275</v>
      </c>
      <c r="AB267" s="4">
        <f t="shared" si="301"/>
        <v>41723.503048470047</v>
      </c>
      <c r="AC267" s="12">
        <f t="shared" si="287"/>
        <v>0.98311914745950069</v>
      </c>
      <c r="AD267" s="12">
        <f t="shared" si="288"/>
        <v>3.0612053805373094</v>
      </c>
      <c r="AE267" s="12">
        <f t="shared" si="289"/>
        <v>18.353395479183636</v>
      </c>
      <c r="AF267" s="11">
        <f t="shared" si="290"/>
        <v>-4.0504037456468023E-3</v>
      </c>
      <c r="AG267" s="11">
        <f t="shared" si="291"/>
        <v>2.9673830763510267E-4</v>
      </c>
      <c r="AH267" s="11">
        <f t="shared" si="292"/>
        <v>9.7937136394747881E-3</v>
      </c>
      <c r="AI267" s="1">
        <f t="shared" si="256"/>
        <v>201124.62148878639</v>
      </c>
      <c r="AJ267" s="1">
        <f t="shared" si="257"/>
        <v>124943.25171454698</v>
      </c>
      <c r="AK267" s="1">
        <f t="shared" si="258"/>
        <v>54408.068507898992</v>
      </c>
      <c r="AL267" s="10">
        <f t="shared" si="293"/>
        <v>91.054438449773372</v>
      </c>
      <c r="AM267" s="10">
        <f t="shared" si="294"/>
        <v>22.247224744773042</v>
      </c>
      <c r="AN267" s="10">
        <f t="shared" si="295"/>
        <v>6.9743745624608229</v>
      </c>
      <c r="AO267" s="7">
        <f t="shared" si="296"/>
        <v>2.4736504498057937E-3</v>
      </c>
      <c r="AP267" s="7">
        <f t="shared" si="297"/>
        <v>3.1161471500248733E-3</v>
      </c>
      <c r="AQ267" s="7">
        <f t="shared" si="298"/>
        <v>2.8267386427141697E-3</v>
      </c>
      <c r="AR267" s="1">
        <f t="shared" si="304"/>
        <v>91371.640469262973</v>
      </c>
      <c r="AS267" s="1">
        <f t="shared" si="302"/>
        <v>60673.272669196347</v>
      </c>
      <c r="AT267" s="1">
        <f t="shared" si="303"/>
        <v>27006.827209482391</v>
      </c>
      <c r="AU267" s="1">
        <f t="shared" si="259"/>
        <v>18274.328093852597</v>
      </c>
      <c r="AV267" s="1">
        <f t="shared" si="260"/>
        <v>12134.65453383927</v>
      </c>
      <c r="AW267" s="1">
        <f t="shared" si="261"/>
        <v>5401.3654418964788</v>
      </c>
      <c r="AX267">
        <v>0</v>
      </c>
      <c r="AY267">
        <v>0</v>
      </c>
      <c r="AZ267">
        <v>0</v>
      </c>
      <c r="BA267">
        <f t="shared" si="305"/>
        <v>0</v>
      </c>
      <c r="BB267">
        <f t="shared" si="311"/>
        <v>0</v>
      </c>
      <c r="BC267">
        <f t="shared" si="306"/>
        <v>0</v>
      </c>
      <c r="BD267">
        <f t="shared" si="307"/>
        <v>0</v>
      </c>
      <c r="BE267">
        <f t="shared" si="308"/>
        <v>0</v>
      </c>
      <c r="BF267">
        <f t="shared" si="309"/>
        <v>0</v>
      </c>
      <c r="BG267">
        <f t="shared" si="310"/>
        <v>0</v>
      </c>
      <c r="BH267">
        <f t="shared" si="312"/>
        <v>0</v>
      </c>
      <c r="BI267">
        <f t="shared" si="313"/>
        <v>0</v>
      </c>
      <c r="BJ267">
        <f t="shared" si="314"/>
        <v>0</v>
      </c>
      <c r="BK267" s="7">
        <f t="shared" si="315"/>
        <v>2.3759871062663501E-2</v>
      </c>
      <c r="BL267" s="13"/>
      <c r="BM267" s="13"/>
      <c r="BN267" s="8">
        <f>BN$3*temperature!$I377+BN$4*temperature!$I377^2+BN$5*temperature!$I377^6</f>
        <v>-69.587312562617115</v>
      </c>
      <c r="BO267" s="8">
        <f>BO$3*temperature!$I377+BO$4*temperature!$I377^2+BO$5*temperature!$I377^6</f>
        <v>-56.710871361601718</v>
      </c>
      <c r="BP267" s="8">
        <f>BP$3*temperature!$I377+BP$4*temperature!$I377^2+BP$5*temperature!$I377^6</f>
        <v>-46.679207128698934</v>
      </c>
      <c r="BQ267" s="8">
        <f>BQ$3*temperature!$M377+BQ$4*temperature!$M377^2+BQ$5*temperature!$M377^6</f>
        <v>0</v>
      </c>
      <c r="BR267" s="8">
        <f>BR$3*temperature!$M377+BR$4*temperature!$M377^2+BR$5*temperature!$M377^6</f>
        <v>0</v>
      </c>
      <c r="BS267" s="8">
        <f>BS$3*temperature!$M377+BS$4*temperature!$M377^2+BS$5*temperature!$M377^6</f>
        <v>0</v>
      </c>
      <c r="BT267" s="14"/>
      <c r="BU267" s="14"/>
      <c r="BV267" s="14"/>
      <c r="BW267" s="14"/>
      <c r="BX267" s="14"/>
      <c r="BY267" s="14"/>
    </row>
    <row r="268" spans="1:77" x14ac:dyDescent="0.3">
      <c r="A268">
        <f t="shared" si="262"/>
        <v>2222</v>
      </c>
      <c r="B268" s="4">
        <f t="shared" si="263"/>
        <v>1165.4040772893229</v>
      </c>
      <c r="C268" s="4">
        <f t="shared" si="264"/>
        <v>2964.1619022647774</v>
      </c>
      <c r="D268" s="4">
        <f t="shared" si="265"/>
        <v>4369.932249997094</v>
      </c>
      <c r="E268" s="11">
        <f t="shared" si="266"/>
        <v>7.7809440650916511E-8</v>
      </c>
      <c r="F268" s="11">
        <f t="shared" si="267"/>
        <v>1.5328981563174789E-7</v>
      </c>
      <c r="G268" s="11">
        <f t="shared" si="268"/>
        <v>3.1293570576568881E-7</v>
      </c>
      <c r="H268" s="4">
        <f t="shared" si="269"/>
        <v>90467.995051351551</v>
      </c>
      <c r="I268" s="4">
        <f t="shared" si="270"/>
        <v>60479.210743997712</v>
      </c>
      <c r="J268" s="4">
        <f t="shared" si="271"/>
        <v>26981.430164898291</v>
      </c>
      <c r="K268" s="4">
        <f t="shared" si="272"/>
        <v>77628.006297846499</v>
      </c>
      <c r="L268" s="4">
        <f t="shared" si="273"/>
        <v>20403.477521854787</v>
      </c>
      <c r="M268" s="4">
        <f t="shared" si="274"/>
        <v>6174.3360357397378</v>
      </c>
      <c r="N268" s="11">
        <f t="shared" si="275"/>
        <v>-9.88985698991518E-3</v>
      </c>
      <c r="O268" s="11">
        <f t="shared" si="276"/>
        <v>-3.1986274599427045E-3</v>
      </c>
      <c r="P268" s="11">
        <f t="shared" si="277"/>
        <v>-9.4070613468555386E-4</v>
      </c>
      <c r="Q268" s="4">
        <f t="shared" si="278"/>
        <v>1291.232343688268</v>
      </c>
      <c r="R268" s="4">
        <f t="shared" si="279"/>
        <v>2697.5656440321227</v>
      </c>
      <c r="S268" s="4">
        <f t="shared" si="280"/>
        <v>2225.107640832573</v>
      </c>
      <c r="T268" s="4">
        <f t="shared" si="281"/>
        <v>14.272808223011213</v>
      </c>
      <c r="U268" s="4">
        <f t="shared" si="282"/>
        <v>44.603188613863381</v>
      </c>
      <c r="V268" s="4">
        <f t="shared" si="283"/>
        <v>82.468113336977396</v>
      </c>
      <c r="W268" s="11">
        <f t="shared" si="284"/>
        <v>-1.0734613539272964E-2</v>
      </c>
      <c r="X268" s="11">
        <f t="shared" si="285"/>
        <v>-1.217998157191269E-2</v>
      </c>
      <c r="Y268" s="11">
        <f t="shared" si="286"/>
        <v>-9.7425357312937999E-3</v>
      </c>
      <c r="Z268" s="4">
        <f t="shared" si="299"/>
        <v>1290.7779961234994</v>
      </c>
      <c r="AA268" s="4">
        <f t="shared" si="300"/>
        <v>8388.9349280402639</v>
      </c>
      <c r="AB268" s="4">
        <f t="shared" si="301"/>
        <v>41683.155244746085</v>
      </c>
      <c r="AC268" s="12">
        <f t="shared" si="287"/>
        <v>0.97913711798221359</v>
      </c>
      <c r="AD268" s="12">
        <f t="shared" si="288"/>
        <v>3.0621137574412534</v>
      </c>
      <c r="AE268" s="12">
        <f t="shared" si="289"/>
        <v>18.533143378818792</v>
      </c>
      <c r="AF268" s="11">
        <f t="shared" si="290"/>
        <v>-4.0504037456468023E-3</v>
      </c>
      <c r="AG268" s="11">
        <f t="shared" si="291"/>
        <v>2.9673830763510267E-4</v>
      </c>
      <c r="AH268" s="11">
        <f t="shared" si="292"/>
        <v>9.7937136394747881E-3</v>
      </c>
      <c r="AI268" s="1">
        <f t="shared" si="256"/>
        <v>199286.48743376034</v>
      </c>
      <c r="AJ268" s="1">
        <f t="shared" si="257"/>
        <v>124583.58107693156</v>
      </c>
      <c r="AK268" s="1">
        <f t="shared" si="258"/>
        <v>54368.627099005571</v>
      </c>
      <c r="AL268" s="10">
        <f t="shared" si="293"/>
        <v>91.277422933875187</v>
      </c>
      <c r="AM268" s="10">
        <f t="shared" si="294"/>
        <v>22.315857114497586</v>
      </c>
      <c r="AN268" s="10">
        <f t="shared" si="295"/>
        <v>6.9938921492044486</v>
      </c>
      <c r="AO268" s="7">
        <f t="shared" si="296"/>
        <v>2.4489139453077358E-3</v>
      </c>
      <c r="AP268" s="7">
        <f t="shared" si="297"/>
        <v>3.0849856785246247E-3</v>
      </c>
      <c r="AQ268" s="7">
        <f t="shared" si="298"/>
        <v>2.7984712562870279E-3</v>
      </c>
      <c r="AR268" s="1">
        <f t="shared" si="304"/>
        <v>90467.995051351551</v>
      </c>
      <c r="AS268" s="1">
        <f t="shared" si="302"/>
        <v>60479.210743997712</v>
      </c>
      <c r="AT268" s="1">
        <f t="shared" si="303"/>
        <v>26981.430164898291</v>
      </c>
      <c r="AU268" s="1">
        <f t="shared" si="259"/>
        <v>18093.599010270311</v>
      </c>
      <c r="AV268" s="1">
        <f t="shared" si="260"/>
        <v>12095.842148799544</v>
      </c>
      <c r="AW268" s="1">
        <f t="shared" si="261"/>
        <v>5396.2860329796586</v>
      </c>
      <c r="AX268">
        <v>0</v>
      </c>
      <c r="AY268">
        <v>0</v>
      </c>
      <c r="AZ268">
        <v>0</v>
      </c>
      <c r="BA268">
        <f t="shared" si="305"/>
        <v>0</v>
      </c>
      <c r="BB268">
        <f t="shared" si="311"/>
        <v>0</v>
      </c>
      <c r="BC268">
        <f t="shared" si="306"/>
        <v>0</v>
      </c>
      <c r="BD268">
        <f t="shared" si="307"/>
        <v>0</v>
      </c>
      <c r="BE268">
        <f t="shared" si="308"/>
        <v>0</v>
      </c>
      <c r="BF268">
        <f t="shared" si="309"/>
        <v>0</v>
      </c>
      <c r="BG268">
        <f t="shared" si="310"/>
        <v>0</v>
      </c>
      <c r="BH268">
        <f t="shared" si="312"/>
        <v>0</v>
      </c>
      <c r="BI268">
        <f t="shared" si="313"/>
        <v>0</v>
      </c>
      <c r="BJ268">
        <f t="shared" si="314"/>
        <v>0</v>
      </c>
      <c r="BK268" s="7">
        <f t="shared" si="315"/>
        <v>2.3727263286418915E-2</v>
      </c>
      <c r="BL268" s="13"/>
      <c r="BM268" s="13"/>
      <c r="BN268" s="8">
        <f>BN$3*temperature!$I378+BN$4*temperature!$I378^2+BN$5*temperature!$I378^6</f>
        <v>-69.907390988782851</v>
      </c>
      <c r="BO268" s="8">
        <f>BO$3*temperature!$I378+BO$4*temperature!$I378^2+BO$5*temperature!$I378^6</f>
        <v>-56.956754606321468</v>
      </c>
      <c r="BP268" s="8">
        <f>BP$3*temperature!$I378+BP$4*temperature!$I378^2+BP$5*temperature!$I378^6</f>
        <v>-46.869523828491474</v>
      </c>
      <c r="BQ268" s="8">
        <f>BQ$3*temperature!$M378+BQ$4*temperature!$M378^2+BQ$5*temperature!$M378^6</f>
        <v>0</v>
      </c>
      <c r="BR268" s="8">
        <f>BR$3*temperature!$M378+BR$4*temperature!$M378^2+BR$5*temperature!$M378^6</f>
        <v>0</v>
      </c>
      <c r="BS268" s="8">
        <f>BS$3*temperature!$M378+BS$4*temperature!$M378^2+BS$5*temperature!$M378^6</f>
        <v>0</v>
      </c>
      <c r="BT268" s="14"/>
      <c r="BU268" s="14"/>
      <c r="BV268" s="14"/>
      <c r="BW268" s="14"/>
      <c r="BX268" s="14"/>
      <c r="BY268" s="14"/>
    </row>
    <row r="269" spans="1:77" x14ac:dyDescent="0.3">
      <c r="A269">
        <f t="shared" si="262"/>
        <v>2223</v>
      </c>
      <c r="B269" s="4">
        <f t="shared" si="263"/>
        <v>1165.4041634347905</v>
      </c>
      <c r="C269" s="4">
        <f t="shared" si="264"/>
        <v>2964.1623339218177</v>
      </c>
      <c r="D269" s="4">
        <f t="shared" si="265"/>
        <v>4369.9335491295351</v>
      </c>
      <c r="E269" s="11">
        <f t="shared" si="266"/>
        <v>7.3918968618370677E-8</v>
      </c>
      <c r="F269" s="11">
        <f t="shared" si="267"/>
        <v>1.4562532485016048E-7</v>
      </c>
      <c r="G269" s="11">
        <f t="shared" si="268"/>
        <v>2.9728892047740438E-7</v>
      </c>
      <c r="H269" s="4">
        <f t="shared" si="269"/>
        <v>89567.028205314738</v>
      </c>
      <c r="I269" s="4">
        <f t="shared" si="270"/>
        <v>60284.212382806254</v>
      </c>
      <c r="J269" s="4">
        <f t="shared" si="271"/>
        <v>26955.591917847287</v>
      </c>
      <c r="K269" s="4">
        <f t="shared" si="272"/>
        <v>76854.906662881855</v>
      </c>
      <c r="L269" s="4">
        <f t="shared" si="273"/>
        <v>20337.689232777462</v>
      </c>
      <c r="M269" s="4">
        <f t="shared" si="274"/>
        <v>6168.4214679229344</v>
      </c>
      <c r="N269" s="11">
        <f t="shared" si="275"/>
        <v>-9.959029889269333E-3</v>
      </c>
      <c r="O269" s="11">
        <f t="shared" si="276"/>
        <v>-3.224366483941643E-3</v>
      </c>
      <c r="P269" s="11">
        <f t="shared" si="277"/>
        <v>-9.5792774843594941E-4</v>
      </c>
      <c r="Q269" s="4">
        <f t="shared" si="278"/>
        <v>1264.6501763864046</v>
      </c>
      <c r="R269" s="4">
        <f t="shared" si="279"/>
        <v>2656.1177314978568</v>
      </c>
      <c r="S269" s="4">
        <f t="shared" si="280"/>
        <v>2201.3193783514475</v>
      </c>
      <c r="T269" s="4">
        <f t="shared" si="281"/>
        <v>14.11959514261703</v>
      </c>
      <c r="U269" s="4">
        <f t="shared" si="282"/>
        <v>44.059922598497977</v>
      </c>
      <c r="V269" s="4">
        <f t="shared" si="283"/>
        <v>81.664664796099501</v>
      </c>
      <c r="W269" s="11">
        <f t="shared" si="284"/>
        <v>-1.0734613539272964E-2</v>
      </c>
      <c r="X269" s="11">
        <f t="shared" si="285"/>
        <v>-1.217998157191269E-2</v>
      </c>
      <c r="Y269" s="11">
        <f t="shared" si="286"/>
        <v>-9.7425357312937999E-3</v>
      </c>
      <c r="Z269" s="4">
        <f t="shared" si="299"/>
        <v>1259.1726164529869</v>
      </c>
      <c r="AA269" s="4">
        <f t="shared" si="300"/>
        <v>8262.7040036489761</v>
      </c>
      <c r="AB269" s="4">
        <f t="shared" si="301"/>
        <v>41642.114444038278</v>
      </c>
      <c r="AC269" s="12">
        <f t="shared" si="287"/>
        <v>0.9751712173320366</v>
      </c>
      <c r="AD269" s="12">
        <f t="shared" si="288"/>
        <v>3.0630224038954226</v>
      </c>
      <c r="AE269" s="12">
        <f t="shared" si="289"/>
        <v>18.714651677910272</v>
      </c>
      <c r="AF269" s="11">
        <f t="shared" si="290"/>
        <v>-4.0504037456468023E-3</v>
      </c>
      <c r="AG269" s="11">
        <f t="shared" si="291"/>
        <v>2.9673830763510267E-4</v>
      </c>
      <c r="AH269" s="11">
        <f t="shared" si="292"/>
        <v>9.7937136394747881E-3</v>
      </c>
      <c r="AI269" s="1">
        <f t="shared" si="256"/>
        <v>197451.43770065464</v>
      </c>
      <c r="AJ269" s="1">
        <f t="shared" si="257"/>
        <v>124221.06511803795</v>
      </c>
      <c r="AK269" s="1">
        <f t="shared" si="258"/>
        <v>54328.050422084678</v>
      </c>
      <c r="AL269" s="10">
        <f t="shared" si="293"/>
        <v>91.49871818225057</v>
      </c>
      <c r="AM269" s="10">
        <f t="shared" si="294"/>
        <v>22.384012773103787</v>
      </c>
      <c r="AN269" s="10">
        <f t="shared" si="295"/>
        <v>7.0132686332920775</v>
      </c>
      <c r="AO269" s="7">
        <f t="shared" si="296"/>
        <v>2.4244248058546583E-3</v>
      </c>
      <c r="AP269" s="7">
        <f t="shared" si="297"/>
        <v>3.0541358217393783E-3</v>
      </c>
      <c r="AQ269" s="7">
        <f t="shared" si="298"/>
        <v>2.7704865437241577E-3</v>
      </c>
      <c r="AR269" s="1">
        <f t="shared" si="304"/>
        <v>89567.028205314738</v>
      </c>
      <c r="AS269" s="1">
        <f t="shared" si="302"/>
        <v>60284.212382806254</v>
      </c>
      <c r="AT269" s="1">
        <f t="shared" si="303"/>
        <v>26955.591917847287</v>
      </c>
      <c r="AU269" s="1">
        <f t="shared" si="259"/>
        <v>17913.405641062949</v>
      </c>
      <c r="AV269" s="1">
        <f t="shared" si="260"/>
        <v>12056.842476561251</v>
      </c>
      <c r="AW269" s="1">
        <f t="shared" si="261"/>
        <v>5391.1183835694574</v>
      </c>
      <c r="AX269">
        <v>0</v>
      </c>
      <c r="AY269">
        <v>0</v>
      </c>
      <c r="AZ269">
        <v>0</v>
      </c>
      <c r="BA269">
        <f t="shared" si="305"/>
        <v>0</v>
      </c>
      <c r="BB269">
        <f t="shared" si="311"/>
        <v>0</v>
      </c>
      <c r="BC269">
        <f t="shared" si="306"/>
        <v>0</v>
      </c>
      <c r="BD269">
        <f t="shared" si="307"/>
        <v>0</v>
      </c>
      <c r="BE269">
        <f t="shared" si="308"/>
        <v>0</v>
      </c>
      <c r="BF269">
        <f t="shared" si="309"/>
        <v>0</v>
      </c>
      <c r="BG269">
        <f t="shared" si="310"/>
        <v>0</v>
      </c>
      <c r="BH269">
        <f t="shared" si="312"/>
        <v>0</v>
      </c>
      <c r="BI269">
        <f t="shared" si="313"/>
        <v>0</v>
      </c>
      <c r="BJ269">
        <f t="shared" si="314"/>
        <v>0</v>
      </c>
      <c r="BK269" s="7">
        <f t="shared" si="315"/>
        <v>2.3694993253022795E-2</v>
      </c>
      <c r="BL269" s="13"/>
      <c r="BM269" s="13"/>
      <c r="BN269" s="8">
        <f>BN$3*temperature!$I379+BN$4*temperature!$I379^2+BN$5*temperature!$I379^6</f>
        <v>-70.225055406514528</v>
      </c>
      <c r="BO269" s="8">
        <f>BO$3*temperature!$I379+BO$4*temperature!$I379^2+BO$5*temperature!$I379^6</f>
        <v>-57.200763170878261</v>
      </c>
      <c r="BP269" s="8">
        <f>BP$3*temperature!$I379+BP$4*temperature!$I379^2+BP$5*temperature!$I379^6</f>
        <v>-47.058372179191664</v>
      </c>
      <c r="BQ269" s="8">
        <f>BQ$3*temperature!$M379+BQ$4*temperature!$M379^2+BQ$5*temperature!$M379^6</f>
        <v>0</v>
      </c>
      <c r="BR269" s="8">
        <f>BR$3*temperature!$M379+BR$4*temperature!$M379^2+BR$5*temperature!$M379^6</f>
        <v>0</v>
      </c>
      <c r="BS269" s="8">
        <f>BS$3*temperature!$M379+BS$4*temperature!$M379^2+BS$5*temperature!$M379^6</f>
        <v>0</v>
      </c>
      <c r="BT269" s="14"/>
      <c r="BU269" s="14"/>
      <c r="BV269" s="14"/>
      <c r="BW269" s="14"/>
      <c r="BX269" s="14"/>
      <c r="BY269" s="14"/>
    </row>
    <row r="270" spans="1:77" x14ac:dyDescent="0.3">
      <c r="A270">
        <f t="shared" si="262"/>
        <v>2224</v>
      </c>
      <c r="B270" s="4">
        <f t="shared" si="263"/>
        <v>1165.4042452729907</v>
      </c>
      <c r="C270" s="4">
        <f t="shared" si="264"/>
        <v>2964.1627439960653</v>
      </c>
      <c r="D270" s="4">
        <f t="shared" si="265"/>
        <v>4369.9347833057209</v>
      </c>
      <c r="E270" s="11">
        <f t="shared" si="266"/>
        <v>7.0223020187452136E-8</v>
      </c>
      <c r="F270" s="11">
        <f t="shared" si="267"/>
        <v>1.3834405860765245E-7</v>
      </c>
      <c r="G270" s="11">
        <f t="shared" si="268"/>
        <v>2.8242447445353414E-7</v>
      </c>
      <c r="H270" s="4">
        <f t="shared" si="269"/>
        <v>88668.814578036996</v>
      </c>
      <c r="I270" s="4">
        <f t="shared" si="270"/>
        <v>60088.314936831499</v>
      </c>
      <c r="J270" s="4">
        <f t="shared" si="271"/>
        <v>26929.322305754995</v>
      </c>
      <c r="K270" s="4">
        <f t="shared" si="272"/>
        <v>76084.169881556183</v>
      </c>
      <c r="L270" s="4">
        <f t="shared" si="273"/>
        <v>20271.597792172797</v>
      </c>
      <c r="M270" s="4">
        <f t="shared" si="274"/>
        <v>6162.4082832155664</v>
      </c>
      <c r="N270" s="11">
        <f t="shared" si="275"/>
        <v>-1.0028465517581742E-2</v>
      </c>
      <c r="O270" s="11">
        <f t="shared" si="276"/>
        <v>-3.2497025521536216E-3</v>
      </c>
      <c r="P270" s="11">
        <f t="shared" si="277"/>
        <v>-9.7483363266237522E-4</v>
      </c>
      <c r="Q270" s="4">
        <f t="shared" si="278"/>
        <v>1238.5283735115977</v>
      </c>
      <c r="R270" s="4">
        <f t="shared" si="279"/>
        <v>2615.2401683458525</v>
      </c>
      <c r="S270" s="4">
        <f t="shared" si="280"/>
        <v>2177.7485472388321</v>
      </c>
      <c r="T270" s="4">
        <f t="shared" si="281"/>
        <v>13.96802674543004</v>
      </c>
      <c r="U270" s="4">
        <f t="shared" si="282"/>
        <v>43.523273553188375</v>
      </c>
      <c r="V270" s="4">
        <f t="shared" si="283"/>
        <v>80.869043881339365</v>
      </c>
      <c r="W270" s="11">
        <f t="shared" si="284"/>
        <v>-1.0734613539272964E-2</v>
      </c>
      <c r="X270" s="11">
        <f t="shared" si="285"/>
        <v>-1.217998157191269E-2</v>
      </c>
      <c r="Y270" s="11">
        <f t="shared" si="286"/>
        <v>-9.7425357312937999E-3</v>
      </c>
      <c r="Z270" s="4">
        <f t="shared" si="299"/>
        <v>1228.2552897557796</v>
      </c>
      <c r="AA270" s="4">
        <f t="shared" si="300"/>
        <v>8138.1623070899877</v>
      </c>
      <c r="AB270" s="4">
        <f t="shared" si="301"/>
        <v>41600.396287853007</v>
      </c>
      <c r="AC270" s="12">
        <f t="shared" si="287"/>
        <v>0.97122138018070792</v>
      </c>
      <c r="AD270" s="12">
        <f t="shared" si="288"/>
        <v>3.0639313199798028</v>
      </c>
      <c r="AE270" s="12">
        <f t="shared" si="289"/>
        <v>18.897937617306241</v>
      </c>
      <c r="AF270" s="11">
        <f t="shared" si="290"/>
        <v>-4.0504037456468023E-3</v>
      </c>
      <c r="AG270" s="11">
        <f t="shared" si="291"/>
        <v>2.9673830763510267E-4</v>
      </c>
      <c r="AH270" s="11">
        <f t="shared" si="292"/>
        <v>9.7937136394747881E-3</v>
      </c>
      <c r="AI270" s="1">
        <f t="shared" si="256"/>
        <v>195619.69957165213</v>
      </c>
      <c r="AJ270" s="1">
        <f t="shared" si="257"/>
        <v>123855.8010827954</v>
      </c>
      <c r="AK270" s="1">
        <f t="shared" si="258"/>
        <v>54286.363763445668</v>
      </c>
      <c r="AL270" s="10">
        <f t="shared" si="293"/>
        <v>91.718331626694862</v>
      </c>
      <c r="AM270" s="10">
        <f t="shared" si="294"/>
        <v>22.451692950195948</v>
      </c>
      <c r="AN270" s="10">
        <f t="shared" si="295"/>
        <v>7.0325044980043758</v>
      </c>
      <c r="AO270" s="7">
        <f t="shared" si="296"/>
        <v>2.4001805577961118E-3</v>
      </c>
      <c r="AP270" s="7">
        <f t="shared" si="297"/>
        <v>3.0235944635219844E-3</v>
      </c>
      <c r="AQ270" s="7">
        <f t="shared" si="298"/>
        <v>2.7427816782869159E-3</v>
      </c>
      <c r="AR270" s="1">
        <f t="shared" si="304"/>
        <v>88668.814578036996</v>
      </c>
      <c r="AS270" s="1">
        <f t="shared" si="302"/>
        <v>60088.314936831499</v>
      </c>
      <c r="AT270" s="1">
        <f t="shared" si="303"/>
        <v>26929.322305754995</v>
      </c>
      <c r="AU270" s="1">
        <f t="shared" si="259"/>
        <v>17733.7629156074</v>
      </c>
      <c r="AV270" s="1">
        <f t="shared" si="260"/>
        <v>12017.662987366301</v>
      </c>
      <c r="AW270" s="1">
        <f t="shared" si="261"/>
        <v>5385.864461150999</v>
      </c>
      <c r="AX270">
        <v>0</v>
      </c>
      <c r="AY270">
        <v>0</v>
      </c>
      <c r="AZ270">
        <v>0</v>
      </c>
      <c r="BA270">
        <f t="shared" si="305"/>
        <v>0</v>
      </c>
      <c r="BB270">
        <f t="shared" si="311"/>
        <v>0</v>
      </c>
      <c r="BC270">
        <f t="shared" si="306"/>
        <v>0</v>
      </c>
      <c r="BD270">
        <f t="shared" si="307"/>
        <v>0</v>
      </c>
      <c r="BE270">
        <f t="shared" si="308"/>
        <v>0</v>
      </c>
      <c r="BF270">
        <f t="shared" si="309"/>
        <v>0</v>
      </c>
      <c r="BG270">
        <f t="shared" si="310"/>
        <v>0</v>
      </c>
      <c r="BH270">
        <f t="shared" si="312"/>
        <v>0</v>
      </c>
      <c r="BI270">
        <f t="shared" si="313"/>
        <v>0</v>
      </c>
      <c r="BJ270">
        <f t="shared" si="314"/>
        <v>0</v>
      </c>
      <c r="BK270" s="7">
        <f t="shared" si="315"/>
        <v>2.366304826531837E-2</v>
      </c>
      <c r="BL270" s="13"/>
      <c r="BM270" s="13"/>
      <c r="BN270" s="8">
        <f>BN$3*temperature!$I380+BN$4*temperature!$I380^2+BN$5*temperature!$I380^6</f>
        <v>-70.540326820854347</v>
      </c>
      <c r="BO270" s="8">
        <f>BO$3*temperature!$I380+BO$4*temperature!$I380^2+BO$5*temperature!$I380^6</f>
        <v>-57.442913776111986</v>
      </c>
      <c r="BP270" s="8">
        <f>BP$3*temperature!$I380+BP$4*temperature!$I380^2+BP$5*temperature!$I380^6</f>
        <v>-47.245765623332211</v>
      </c>
      <c r="BQ270" s="8">
        <f>BQ$3*temperature!$M380+BQ$4*temperature!$M380^2+BQ$5*temperature!$M380^6</f>
        <v>0</v>
      </c>
      <c r="BR270" s="8">
        <f>BR$3*temperature!$M380+BR$4*temperature!$M380^2+BR$5*temperature!$M380^6</f>
        <v>0</v>
      </c>
      <c r="BS270" s="8">
        <f>BS$3*temperature!$M380+BS$4*temperature!$M380^2+BS$5*temperature!$M380^6</f>
        <v>0</v>
      </c>
      <c r="BT270" s="14"/>
      <c r="BU270" s="14"/>
      <c r="BV270" s="14"/>
      <c r="BW270" s="14"/>
      <c r="BX270" s="14"/>
      <c r="BY270" s="14"/>
    </row>
    <row r="271" spans="1:77" x14ac:dyDescent="0.3">
      <c r="A271">
        <f t="shared" si="262"/>
        <v>2225</v>
      </c>
      <c r="B271" s="4">
        <f t="shared" si="263"/>
        <v>1165.4043230192863</v>
      </c>
      <c r="C271" s="4">
        <f t="shared" si="264"/>
        <v>2964.1631335666543</v>
      </c>
      <c r="D271" s="4">
        <f t="shared" si="265"/>
        <v>4369.9359557734288</v>
      </c>
      <c r="E271" s="11">
        <f t="shared" si="266"/>
        <v>6.6711869178079529E-8</v>
      </c>
      <c r="F271" s="11">
        <f t="shared" si="267"/>
        <v>1.3142685567726982E-7</v>
      </c>
      <c r="G271" s="11">
        <f t="shared" si="268"/>
        <v>2.6830325073085743E-7</v>
      </c>
      <c r="H271" s="4">
        <f t="shared" si="269"/>
        <v>87773.425813728885</v>
      </c>
      <c r="I271" s="4">
        <f t="shared" si="270"/>
        <v>59891.554804112129</v>
      </c>
      <c r="J271" s="4">
        <f t="shared" si="271"/>
        <v>26902.630933508539</v>
      </c>
      <c r="K271" s="4">
        <f t="shared" si="272"/>
        <v>75315.857406748546</v>
      </c>
      <c r="L271" s="4">
        <f t="shared" si="273"/>
        <v>20205.215470731233</v>
      </c>
      <c r="M271" s="4">
        <f t="shared" si="274"/>
        <v>6156.2986748045096</v>
      </c>
      <c r="N271" s="11">
        <f t="shared" si="275"/>
        <v>-1.0098190937795626E-2</v>
      </c>
      <c r="O271" s="11">
        <f t="shared" si="276"/>
        <v>-3.2746467309644478E-3</v>
      </c>
      <c r="P271" s="11">
        <f t="shared" si="277"/>
        <v>-9.9143194190776107E-4</v>
      </c>
      <c r="Q271" s="4">
        <f t="shared" si="278"/>
        <v>1212.8606916742374</v>
      </c>
      <c r="R271" s="4">
        <f t="shared" si="279"/>
        <v>2574.9272512478387</v>
      </c>
      <c r="S271" s="4">
        <f t="shared" si="280"/>
        <v>2154.3942777695615</v>
      </c>
      <c r="T271" s="4">
        <f t="shared" si="281"/>
        <v>13.81808537641162</v>
      </c>
      <c r="U271" s="4">
        <f t="shared" si="282"/>
        <v>42.993160883361227</v>
      </c>
      <c r="V271" s="4">
        <f t="shared" si="283"/>
        <v>80.081174331769844</v>
      </c>
      <c r="W271" s="11">
        <f t="shared" si="284"/>
        <v>-1.0734613539272964E-2</v>
      </c>
      <c r="X271" s="11">
        <f t="shared" si="285"/>
        <v>-1.217998157191269E-2</v>
      </c>
      <c r="Y271" s="11">
        <f t="shared" si="286"/>
        <v>-9.7425357312937999E-3</v>
      </c>
      <c r="Z271" s="4">
        <f t="shared" si="299"/>
        <v>1198.0130654481482</v>
      </c>
      <c r="AA271" s="4">
        <f t="shared" si="300"/>
        <v>8015.29400027464</v>
      </c>
      <c r="AB271" s="4">
        <f t="shared" si="301"/>
        <v>41558.016047687328</v>
      </c>
      <c r="AC271" s="12">
        <f t="shared" si="287"/>
        <v>0.96728754146457174</v>
      </c>
      <c r="AD271" s="12">
        <f t="shared" si="288"/>
        <v>3.0648405057744039</v>
      </c>
      <c r="AE271" s="12">
        <f t="shared" si="289"/>
        <v>19.083018606706798</v>
      </c>
      <c r="AF271" s="11">
        <f t="shared" si="290"/>
        <v>-4.0504037456468023E-3</v>
      </c>
      <c r="AG271" s="11">
        <f t="shared" si="291"/>
        <v>2.9673830763510267E-4</v>
      </c>
      <c r="AH271" s="11">
        <f t="shared" si="292"/>
        <v>9.7937136394747881E-3</v>
      </c>
      <c r="AI271" s="1">
        <f t="shared" si="256"/>
        <v>193791.49253009431</v>
      </c>
      <c r="AJ271" s="1">
        <f t="shared" si="257"/>
        <v>123487.88396188217</v>
      </c>
      <c r="AK271" s="1">
        <f t="shared" si="258"/>
        <v>54243.591848252108</v>
      </c>
      <c r="AL271" s="10">
        <f t="shared" si="293"/>
        <v>91.93627077749511</v>
      </c>
      <c r="AM271" s="10">
        <f t="shared" si="294"/>
        <v>22.518898916551848</v>
      </c>
      <c r="AN271" s="10">
        <f t="shared" si="295"/>
        <v>7.0516002362490768</v>
      </c>
      <c r="AO271" s="7">
        <f t="shared" si="296"/>
        <v>2.3761787522181507E-3</v>
      </c>
      <c r="AP271" s="7">
        <f t="shared" si="297"/>
        <v>2.9933585188867645E-3</v>
      </c>
      <c r="AQ271" s="7">
        <f t="shared" si="298"/>
        <v>2.7153538615040467E-3</v>
      </c>
      <c r="AR271" s="1">
        <f t="shared" si="304"/>
        <v>87773.425813728885</v>
      </c>
      <c r="AS271" s="1">
        <f t="shared" si="302"/>
        <v>59891.554804112129</v>
      </c>
      <c r="AT271" s="1">
        <f t="shared" si="303"/>
        <v>26902.630933508539</v>
      </c>
      <c r="AU271" s="1">
        <f t="shared" si="259"/>
        <v>17554.685162745776</v>
      </c>
      <c r="AV271" s="1">
        <f t="shared" si="260"/>
        <v>11978.310960822426</v>
      </c>
      <c r="AW271" s="1">
        <f t="shared" si="261"/>
        <v>5380.526186701708</v>
      </c>
      <c r="AX271">
        <v>0</v>
      </c>
      <c r="AY271">
        <v>0</v>
      </c>
      <c r="AZ271">
        <v>0</v>
      </c>
      <c r="BA271">
        <f t="shared" si="305"/>
        <v>0</v>
      </c>
      <c r="BB271">
        <f t="shared" si="311"/>
        <v>0</v>
      </c>
      <c r="BC271">
        <f t="shared" si="306"/>
        <v>0</v>
      </c>
      <c r="BD271">
        <f t="shared" si="307"/>
        <v>0</v>
      </c>
      <c r="BE271">
        <f t="shared" si="308"/>
        <v>0</v>
      </c>
      <c r="BF271">
        <f t="shared" si="309"/>
        <v>0</v>
      </c>
      <c r="BG271">
        <f t="shared" si="310"/>
        <v>0</v>
      </c>
      <c r="BH271">
        <f t="shared" si="312"/>
        <v>0</v>
      </c>
      <c r="BI271">
        <f t="shared" si="313"/>
        <v>0</v>
      </c>
      <c r="BJ271">
        <f t="shared" si="314"/>
        <v>0</v>
      </c>
      <c r="BK271" s="7">
        <f t="shared" si="315"/>
        <v>2.3631415874683953E-2</v>
      </c>
      <c r="BL271" s="13"/>
      <c r="BM271" s="13"/>
      <c r="BN271" s="8">
        <f>BN$3*temperature!$I381+BN$4*temperature!$I381^2+BN$5*temperature!$I381^6</f>
        <v>-70.853226325696369</v>
      </c>
      <c r="BO271" s="8">
        <f>BO$3*temperature!$I381+BO$4*temperature!$I381^2+BO$5*temperature!$I381^6</f>
        <v>-57.683223195248701</v>
      </c>
      <c r="BP271" s="8">
        <f>BP$3*temperature!$I381+BP$4*temperature!$I381^2+BP$5*temperature!$I381^6</f>
        <v>-47.431717630414923</v>
      </c>
      <c r="BQ271" s="8">
        <f>BQ$3*temperature!$M381+BQ$4*temperature!$M381^2+BQ$5*temperature!$M381^6</f>
        <v>0</v>
      </c>
      <c r="BR271" s="8">
        <f>BR$3*temperature!$M381+BR$4*temperature!$M381^2+BR$5*temperature!$M381^6</f>
        <v>0</v>
      </c>
      <c r="BS271" s="8">
        <f>BS$3*temperature!$M381+BS$4*temperature!$M381^2+BS$5*temperature!$M381^6</f>
        <v>0</v>
      </c>
      <c r="BT271" s="14"/>
      <c r="BU271" s="14"/>
      <c r="BV271" s="14"/>
      <c r="BW271" s="14"/>
      <c r="BX271" s="14"/>
      <c r="BY271" s="14"/>
    </row>
    <row r="272" spans="1:77" x14ac:dyDescent="0.3">
      <c r="A272">
        <f t="shared" si="262"/>
        <v>2226</v>
      </c>
      <c r="B272" s="4">
        <f t="shared" si="263"/>
        <v>1165.4043968782721</v>
      </c>
      <c r="C272" s="4">
        <f t="shared" si="264"/>
        <v>2964.1635036587622</v>
      </c>
      <c r="D272" s="4">
        <f t="shared" si="265"/>
        <v>4369.9370696180504</v>
      </c>
      <c r="E272" s="11">
        <f t="shared" si="266"/>
        <v>6.337627571917555E-8</v>
      </c>
      <c r="F272" s="11">
        <f t="shared" si="267"/>
        <v>1.2485551289340633E-7</v>
      </c>
      <c r="G272" s="11">
        <f t="shared" si="268"/>
        <v>2.5488808819431452E-7</v>
      </c>
      <c r="H272" s="4">
        <f t="shared" si="269"/>
        <v>86880.930641405968</v>
      </c>
      <c r="I272" s="4">
        <f t="shared" si="270"/>
        <v>59693.967450190648</v>
      </c>
      <c r="J272" s="4">
        <f t="shared" si="271"/>
        <v>26875.527178866098</v>
      </c>
      <c r="K272" s="4">
        <f t="shared" si="272"/>
        <v>74550.028191184843</v>
      </c>
      <c r="L272" s="4">
        <f t="shared" si="273"/>
        <v>20138.55422499753</v>
      </c>
      <c r="M272" s="4">
        <f t="shared" si="274"/>
        <v>6150.0947841372745</v>
      </c>
      <c r="N272" s="11">
        <f t="shared" si="275"/>
        <v>-1.0168233383147873E-2</v>
      </c>
      <c r="O272" s="11">
        <f t="shared" si="276"/>
        <v>-3.2992098416504412E-3</v>
      </c>
      <c r="P272" s="11">
        <f t="shared" si="277"/>
        <v>-1.007730617850866E-3</v>
      </c>
      <c r="Q272" s="4">
        <f t="shared" si="278"/>
        <v>1187.6409118040315</v>
      </c>
      <c r="R272" s="4">
        <f t="shared" si="279"/>
        <v>2535.173247668045</v>
      </c>
      <c r="S272" s="4">
        <f t="shared" si="280"/>
        <v>2131.2556602172117</v>
      </c>
      <c r="T272" s="4">
        <f t="shared" si="281"/>
        <v>13.669753570043163</v>
      </c>
      <c r="U272" s="4">
        <f t="shared" si="282"/>
        <v>42.469504976083613</v>
      </c>
      <c r="V272" s="4">
        <f t="shared" si="283"/>
        <v>79.300980629438612</v>
      </c>
      <c r="W272" s="11">
        <f t="shared" si="284"/>
        <v>-1.0734613539272964E-2</v>
      </c>
      <c r="X272" s="11">
        <f t="shared" si="285"/>
        <v>-1.217998157191269E-2</v>
      </c>
      <c r="Y272" s="11">
        <f t="shared" si="286"/>
        <v>-9.7425357312937999E-3</v>
      </c>
      <c r="Z272" s="4">
        <f t="shared" si="299"/>
        <v>1168.4331635220578</v>
      </c>
      <c r="AA272" s="4">
        <f t="shared" si="300"/>
        <v>7894.0831210159649</v>
      </c>
      <c r="AB272" s="4">
        <f t="shared" si="301"/>
        <v>41514.988633500463</v>
      </c>
      <c r="AC272" s="12">
        <f t="shared" si="287"/>
        <v>0.96336963638350614</v>
      </c>
      <c r="AD272" s="12">
        <f t="shared" si="288"/>
        <v>3.0657499613592591</v>
      </c>
      <c r="AE272" s="12">
        <f t="shared" si="289"/>
        <v>19.269912226317654</v>
      </c>
      <c r="AF272" s="11">
        <f t="shared" si="290"/>
        <v>-4.0504037456468023E-3</v>
      </c>
      <c r="AG272" s="11">
        <f t="shared" si="291"/>
        <v>2.9673830763510267E-4</v>
      </c>
      <c r="AH272" s="11">
        <f t="shared" si="292"/>
        <v>9.7937136394747881E-3</v>
      </c>
      <c r="AI272" s="1">
        <f t="shared" si="256"/>
        <v>191967.02843983064</v>
      </c>
      <c r="AJ272" s="1">
        <f t="shared" si="257"/>
        <v>123117.40652651637</v>
      </c>
      <c r="AK272" s="1">
        <f t="shared" si="258"/>
        <v>54199.758850128608</v>
      </c>
      <c r="AL272" s="10">
        <f t="shared" si="293"/>
        <v>92.152543220542981</v>
      </c>
      <c r="AM272" s="10">
        <f t="shared" si="294"/>
        <v>22.585631983080578</v>
      </c>
      <c r="AN272" s="10">
        <f t="shared" si="295"/>
        <v>7.0705563502810458</v>
      </c>
      <c r="AO272" s="7">
        <f t="shared" si="296"/>
        <v>2.3524169646959693E-3</v>
      </c>
      <c r="AP272" s="7">
        <f t="shared" si="297"/>
        <v>2.9634249336978969E-3</v>
      </c>
      <c r="AQ272" s="7">
        <f t="shared" si="298"/>
        <v>2.6882003228890063E-3</v>
      </c>
      <c r="AR272" s="1">
        <f t="shared" si="304"/>
        <v>86880.930641405968</v>
      </c>
      <c r="AS272" s="1">
        <f t="shared" si="302"/>
        <v>59693.967450190648</v>
      </c>
      <c r="AT272" s="1">
        <f t="shared" si="303"/>
        <v>26875.527178866098</v>
      </c>
      <c r="AU272" s="1">
        <f t="shared" si="259"/>
        <v>17376.186128281195</v>
      </c>
      <c r="AV272" s="1">
        <f t="shared" si="260"/>
        <v>11938.79349003813</v>
      </c>
      <c r="AW272" s="1">
        <f t="shared" si="261"/>
        <v>5375.1054357732201</v>
      </c>
      <c r="AX272">
        <v>0</v>
      </c>
      <c r="AY272">
        <v>0</v>
      </c>
      <c r="AZ272">
        <v>0</v>
      </c>
      <c r="BA272">
        <f t="shared" si="305"/>
        <v>0</v>
      </c>
      <c r="BB272">
        <f t="shared" si="311"/>
        <v>0</v>
      </c>
      <c r="BC272">
        <f t="shared" si="306"/>
        <v>0</v>
      </c>
      <c r="BD272">
        <f t="shared" si="307"/>
        <v>0</v>
      </c>
      <c r="BE272">
        <f t="shared" si="308"/>
        <v>0</v>
      </c>
      <c r="BF272">
        <f t="shared" si="309"/>
        <v>0</v>
      </c>
      <c r="BG272">
        <f t="shared" si="310"/>
        <v>0</v>
      </c>
      <c r="BH272">
        <f t="shared" si="312"/>
        <v>0</v>
      </c>
      <c r="BI272">
        <f t="shared" si="313"/>
        <v>0</v>
      </c>
      <c r="BJ272">
        <f t="shared" si="314"/>
        <v>0</v>
      </c>
      <c r="BK272" s="7">
        <f t="shared" si="315"/>
        <v>2.3600083881059913E-2</v>
      </c>
      <c r="BL272" s="13"/>
      <c r="BM272" s="13"/>
      <c r="BN272" s="8">
        <f>BN$3*temperature!$I382+BN$4*temperature!$I382^2+BN$5*temperature!$I382^6</f>
        <v>-71.163775088518292</v>
      </c>
      <c r="BO272" s="8">
        <f>BO$3*temperature!$I382+BO$4*temperature!$I382^2+BO$5*temperature!$I382^6</f>
        <v>-57.921708242559809</v>
      </c>
      <c r="BP272" s="8">
        <f>BP$3*temperature!$I382+BP$4*temperature!$I382^2+BP$5*temperature!$I382^6</f>
        <v>-47.61624168846518</v>
      </c>
      <c r="BQ272" s="8">
        <f>BQ$3*temperature!$M382+BQ$4*temperature!$M382^2+BQ$5*temperature!$M382^6</f>
        <v>0</v>
      </c>
      <c r="BR272" s="8">
        <f>BR$3*temperature!$M382+BR$4*temperature!$M382^2+BR$5*temperature!$M382^6</f>
        <v>0</v>
      </c>
      <c r="BS272" s="8">
        <f>BS$3*temperature!$M382+BS$4*temperature!$M382^2+BS$5*temperature!$M382^6</f>
        <v>0</v>
      </c>
      <c r="BT272" s="14"/>
      <c r="BU272" s="14"/>
      <c r="BV272" s="14"/>
      <c r="BW272" s="14"/>
      <c r="BX272" s="14"/>
      <c r="BY272" s="14"/>
    </row>
    <row r="273" spans="1:77" x14ac:dyDescent="0.3">
      <c r="A273">
        <f t="shared" si="262"/>
        <v>2227</v>
      </c>
      <c r="B273" s="4">
        <f t="shared" si="263"/>
        <v>1165.4044670443129</v>
      </c>
      <c r="C273" s="4">
        <f t="shared" si="264"/>
        <v>2964.1638552463087</v>
      </c>
      <c r="D273" s="4">
        <f t="shared" si="265"/>
        <v>4369.9381277707107</v>
      </c>
      <c r="E273" s="11">
        <f t="shared" si="266"/>
        <v>6.0207461933216772E-8</v>
      </c>
      <c r="F273" s="11">
        <f t="shared" si="267"/>
        <v>1.1861273724873601E-7</v>
      </c>
      <c r="G273" s="11">
        <f t="shared" si="268"/>
        <v>2.4214368378459877E-7</v>
      </c>
      <c r="H273" s="4">
        <f t="shared" si="269"/>
        <v>85991.394961151818</v>
      </c>
      <c r="I273" s="4">
        <f t="shared" si="270"/>
        <v>59495.587428722894</v>
      </c>
      <c r="J273" s="4">
        <f t="shared" si="271"/>
        <v>26848.02019783271</v>
      </c>
      <c r="K273" s="4">
        <f t="shared" si="272"/>
        <v>73786.738761386703</v>
      </c>
      <c r="L273" s="4">
        <f t="shared" si="273"/>
        <v>20071.625704301383</v>
      </c>
      <c r="M273" s="4">
        <f t="shared" si="274"/>
        <v>6143.798702140667</v>
      </c>
      <c r="N273" s="11">
        <f t="shared" si="275"/>
        <v>-1.0238620270413223E-2</v>
      </c>
      <c r="O273" s="11">
        <f t="shared" si="276"/>
        <v>-3.3234024621822122E-3</v>
      </c>
      <c r="P273" s="11">
        <f t="shared" si="277"/>
        <v>-1.0237373922832305E-3</v>
      </c>
      <c r="Q273" s="4">
        <f t="shared" si="278"/>
        <v>1162.8628420918521</v>
      </c>
      <c r="R273" s="4">
        <f t="shared" si="279"/>
        <v>2495.9724004996456</v>
      </c>
      <c r="S273" s="4">
        <f t="shared" si="280"/>
        <v>2108.3317469159406</v>
      </c>
      <c r="T273" s="4">
        <f t="shared" si="281"/>
        <v>13.523014048291653</v>
      </c>
      <c r="U273" s="4">
        <f t="shared" si="282"/>
        <v>41.952227188106662</v>
      </c>
      <c r="V273" s="4">
        <f t="shared" si="283"/>
        <v>78.528387992129666</v>
      </c>
      <c r="W273" s="11">
        <f t="shared" si="284"/>
        <v>-1.0734613539272964E-2</v>
      </c>
      <c r="X273" s="11">
        <f t="shared" si="285"/>
        <v>-1.217998157191269E-2</v>
      </c>
      <c r="Y273" s="11">
        <f t="shared" si="286"/>
        <v>-9.7425357312937999E-3</v>
      </c>
      <c r="Z273" s="4">
        <f t="shared" si="299"/>
        <v>1139.502975785311</v>
      </c>
      <c r="AA273" s="4">
        <f t="shared" si="300"/>
        <v>7774.5135977139962</v>
      </c>
      <c r="AB273" s="4">
        <f t="shared" si="301"/>
        <v>41471.328602141002</v>
      </c>
      <c r="AC273" s="12">
        <f t="shared" si="287"/>
        <v>0.95946760039985601</v>
      </c>
      <c r="AD273" s="12">
        <f t="shared" si="288"/>
        <v>3.0666596868144254</v>
      </c>
      <c r="AE273" s="12">
        <f t="shared" si="289"/>
        <v>19.458636228520025</v>
      </c>
      <c r="AF273" s="11">
        <f t="shared" si="290"/>
        <v>-4.0504037456468023E-3</v>
      </c>
      <c r="AG273" s="11">
        <f t="shared" si="291"/>
        <v>2.9673830763510267E-4</v>
      </c>
      <c r="AH273" s="11">
        <f t="shared" si="292"/>
        <v>9.7937136394747881E-3</v>
      </c>
      <c r="AI273" s="1">
        <f t="shared" si="256"/>
        <v>190146.5117241288</v>
      </c>
      <c r="AJ273" s="1">
        <f t="shared" si="257"/>
        <v>122744.45936390286</v>
      </c>
      <c r="AK273" s="1">
        <f t="shared" si="258"/>
        <v>54154.888400888973</v>
      </c>
      <c r="AL273" s="10">
        <f t="shared" si="293"/>
        <v>92.36715661449476</v>
      </c>
      <c r="AM273" s="10">
        <f t="shared" si="294"/>
        <v>22.651893499792944</v>
      </c>
      <c r="AN273" s="10">
        <f t="shared" si="295"/>
        <v>7.0893733514262385</v>
      </c>
      <c r="AO273" s="7">
        <f t="shared" si="296"/>
        <v>2.3288927950490096E-3</v>
      </c>
      <c r="AP273" s="7">
        <f t="shared" si="297"/>
        <v>2.9337906843609177E-3</v>
      </c>
      <c r="AQ273" s="7">
        <f t="shared" si="298"/>
        <v>2.6613183196601163E-3</v>
      </c>
      <c r="AR273" s="1">
        <f t="shared" si="304"/>
        <v>85991.394961151818</v>
      </c>
      <c r="AS273" s="1">
        <f t="shared" si="302"/>
        <v>59495.587428722894</v>
      </c>
      <c r="AT273" s="1">
        <f t="shared" si="303"/>
        <v>26848.02019783271</v>
      </c>
      <c r="AU273" s="1">
        <f t="shared" si="259"/>
        <v>17198.278992230364</v>
      </c>
      <c r="AV273" s="1">
        <f t="shared" si="260"/>
        <v>11899.11748574458</v>
      </c>
      <c r="AW273" s="1">
        <f t="shared" si="261"/>
        <v>5369.6040395665423</v>
      </c>
      <c r="AX273">
        <v>0</v>
      </c>
      <c r="AY273">
        <v>0</v>
      </c>
      <c r="AZ273">
        <v>0</v>
      </c>
      <c r="BA273">
        <f t="shared" si="305"/>
        <v>0</v>
      </c>
      <c r="BB273">
        <f t="shared" si="311"/>
        <v>0</v>
      </c>
      <c r="BC273">
        <f t="shared" si="306"/>
        <v>0</v>
      </c>
      <c r="BD273">
        <f t="shared" si="307"/>
        <v>0</v>
      </c>
      <c r="BE273">
        <f t="shared" si="308"/>
        <v>0</v>
      </c>
      <c r="BF273">
        <f t="shared" si="309"/>
        <v>0</v>
      </c>
      <c r="BG273">
        <f t="shared" si="310"/>
        <v>0</v>
      </c>
      <c r="BH273">
        <f t="shared" si="312"/>
        <v>0</v>
      </c>
      <c r="BI273">
        <f t="shared" si="313"/>
        <v>0</v>
      </c>
      <c r="BJ273">
        <f t="shared" si="314"/>
        <v>0</v>
      </c>
      <c r="BK273" s="7">
        <f t="shared" si="315"/>
        <v>2.3569040332863861E-2</v>
      </c>
      <c r="BL273" s="13"/>
      <c r="BM273" s="13"/>
      <c r="BN273" s="8">
        <f>BN$3*temperature!$I383+BN$4*temperature!$I383^2+BN$5*temperature!$I383^6</f>
        <v>-71.471994335671283</v>
      </c>
      <c r="BO273" s="8">
        <f>BO$3*temperature!$I383+BO$4*temperature!$I383^2+BO$5*temperature!$I383^6</f>
        <v>-58.158385762443615</v>
      </c>
      <c r="BP273" s="8">
        <f>BP$3*temperature!$I383+BP$4*temperature!$I383^2+BP$5*temperature!$I383^6</f>
        <v>-47.799351295907428</v>
      </c>
      <c r="BQ273" s="8">
        <f>BQ$3*temperature!$M383+BQ$4*temperature!$M383^2+BQ$5*temperature!$M383^6</f>
        <v>0</v>
      </c>
      <c r="BR273" s="8">
        <f>BR$3*temperature!$M383+BR$4*temperature!$M383^2+BR$5*temperature!$M383^6</f>
        <v>0</v>
      </c>
      <c r="BS273" s="8">
        <f>BS$3*temperature!$M383+BS$4*temperature!$M383^2+BS$5*temperature!$M383^6</f>
        <v>0</v>
      </c>
      <c r="BT273" s="14"/>
      <c r="BU273" s="14"/>
      <c r="BV273" s="14"/>
      <c r="BW273" s="14"/>
      <c r="BX273" s="14"/>
      <c r="BY273" s="14"/>
    </row>
    <row r="274" spans="1:77" x14ac:dyDescent="0.3">
      <c r="A274">
        <f t="shared" si="262"/>
        <v>2228</v>
      </c>
      <c r="B274" s="4">
        <f t="shared" si="263"/>
        <v>1165.4045337020557</v>
      </c>
      <c r="C274" s="4">
        <f t="shared" si="264"/>
        <v>2964.1641892545176</v>
      </c>
      <c r="D274" s="4">
        <f t="shared" si="265"/>
        <v>4369.9391330159815</v>
      </c>
      <c r="E274" s="11">
        <f t="shared" si="266"/>
        <v>5.7197088836555931E-8</v>
      </c>
      <c r="F274" s="11">
        <f t="shared" si="267"/>
        <v>1.126821003862992E-7</v>
      </c>
      <c r="G274" s="11">
        <f t="shared" si="268"/>
        <v>2.3003649959536881E-7</v>
      </c>
      <c r="H274" s="4">
        <f t="shared" si="269"/>
        <v>85104.8819291213</v>
      </c>
      <c r="I274" s="4">
        <f t="shared" si="270"/>
        <v>59296.448401995498</v>
      </c>
      <c r="J274" s="4">
        <f t="shared" si="271"/>
        <v>26820.118929997385</v>
      </c>
      <c r="K274" s="4">
        <f t="shared" si="272"/>
        <v>73026.043290542919</v>
      </c>
      <c r="L274" s="4">
        <f t="shared" si="273"/>
        <v>20004.441257658014</v>
      </c>
      <c r="M274" s="4">
        <f t="shared" si="274"/>
        <v>6137.4124704311535</v>
      </c>
      <c r="N274" s="11">
        <f t="shared" si="275"/>
        <v>-1.0309379213841341E-2</v>
      </c>
      <c r="O274" s="11">
        <f t="shared" si="276"/>
        <v>-3.3472349292050785E-3</v>
      </c>
      <c r="P274" s="11">
        <f t="shared" si="277"/>
        <v>-1.0394597901276503E-3</v>
      </c>
      <c r="Q274" s="4">
        <f t="shared" si="278"/>
        <v>1138.5203207667334</v>
      </c>
      <c r="R274" s="4">
        <f t="shared" si="279"/>
        <v>2457.3189324992368</v>
      </c>
      <c r="S274" s="4">
        <f t="shared" si="280"/>
        <v>2085.6215542530872</v>
      </c>
      <c r="T274" s="4">
        <f t="shared" si="281"/>
        <v>13.377849718597083</v>
      </c>
      <c r="U274" s="4">
        <f t="shared" si="282"/>
        <v>41.44124983405483</v>
      </c>
      <c r="V274" s="4">
        <f t="shared" si="283"/>
        <v>77.763322366195439</v>
      </c>
      <c r="W274" s="11">
        <f t="shared" si="284"/>
        <v>-1.0734613539272964E-2</v>
      </c>
      <c r="X274" s="11">
        <f t="shared" si="285"/>
        <v>-1.217998157191269E-2</v>
      </c>
      <c r="Y274" s="11">
        <f t="shared" si="286"/>
        <v>-9.7425357312937999E-3</v>
      </c>
      <c r="Z274" s="4">
        <f t="shared" si="299"/>
        <v>1111.2100668813912</v>
      </c>
      <c r="AA274" s="4">
        <f t="shared" si="300"/>
        <v>7656.5692634305469</v>
      </c>
      <c r="AB274" s="4">
        <f t="shared" si="301"/>
        <v>41427.050165719535</v>
      </c>
      <c r="AC274" s="12">
        <f t="shared" si="287"/>
        <v>0.95558136923736969</v>
      </c>
      <c r="AD274" s="12">
        <f t="shared" si="288"/>
        <v>3.0675696822199834</v>
      </c>
      <c r="AE274" s="12">
        <f t="shared" si="289"/>
        <v>19.649208539556859</v>
      </c>
      <c r="AF274" s="11">
        <f t="shared" si="290"/>
        <v>-4.0504037456468023E-3</v>
      </c>
      <c r="AG274" s="11">
        <f t="shared" si="291"/>
        <v>2.9673830763510267E-4</v>
      </c>
      <c r="AH274" s="11">
        <f t="shared" si="292"/>
        <v>9.7937136394747881E-3</v>
      </c>
      <c r="AI274" s="1">
        <f t="shared" si="256"/>
        <v>188330.13954394628</v>
      </c>
      <c r="AJ274" s="1">
        <f t="shared" si="257"/>
        <v>122369.13091325716</v>
      </c>
      <c r="AK274" s="1">
        <f t="shared" si="258"/>
        <v>54109.003600366617</v>
      </c>
      <c r="AL274" s="10">
        <f t="shared" si="293"/>
        <v>92.580118687978043</v>
      </c>
      <c r="AM274" s="10">
        <f t="shared" si="294"/>
        <v>22.717684854784444</v>
      </c>
      <c r="AN274" s="10">
        <f t="shared" si="295"/>
        <v>7.1080517598095483</v>
      </c>
      <c r="AO274" s="7">
        <f t="shared" si="296"/>
        <v>2.3056038670985195E-3</v>
      </c>
      <c r="AP274" s="7">
        <f t="shared" si="297"/>
        <v>2.9044527775173084E-3</v>
      </c>
      <c r="AQ274" s="7">
        <f t="shared" si="298"/>
        <v>2.6347051364635152E-3</v>
      </c>
      <c r="AR274" s="1">
        <f t="shared" si="304"/>
        <v>85104.8819291213</v>
      </c>
      <c r="AS274" s="1">
        <f t="shared" si="302"/>
        <v>59296.448401995498</v>
      </c>
      <c r="AT274" s="1">
        <f t="shared" si="303"/>
        <v>26820.118929997385</v>
      </c>
      <c r="AU274" s="1">
        <f t="shared" si="259"/>
        <v>17020.976385824262</v>
      </c>
      <c r="AV274" s="1">
        <f t="shared" si="260"/>
        <v>11859.289680399101</v>
      </c>
      <c r="AW274" s="1">
        <f t="shared" si="261"/>
        <v>5364.0237859994777</v>
      </c>
      <c r="AX274">
        <v>0</v>
      </c>
      <c r="AY274">
        <v>0</v>
      </c>
      <c r="AZ274">
        <v>0</v>
      </c>
      <c r="BA274">
        <f t="shared" si="305"/>
        <v>0</v>
      </c>
      <c r="BB274">
        <f t="shared" si="311"/>
        <v>0</v>
      </c>
      <c r="BC274">
        <f t="shared" si="306"/>
        <v>0</v>
      </c>
      <c r="BD274">
        <f t="shared" si="307"/>
        <v>0</v>
      </c>
      <c r="BE274">
        <f t="shared" si="308"/>
        <v>0</v>
      </c>
      <c r="BF274">
        <f t="shared" si="309"/>
        <v>0</v>
      </c>
      <c r="BG274">
        <f t="shared" si="310"/>
        <v>0</v>
      </c>
      <c r="BH274">
        <f t="shared" si="312"/>
        <v>0</v>
      </c>
      <c r="BI274">
        <f t="shared" si="313"/>
        <v>0</v>
      </c>
      <c r="BJ274">
        <f t="shared" si="314"/>
        <v>0</v>
      </c>
      <c r="BK274" s="7">
        <f t="shared" si="315"/>
        <v>2.3538273526760162E-2</v>
      </c>
      <c r="BL274" s="13"/>
      <c r="BM274" s="13"/>
      <c r="BN274" s="8">
        <f>BN$3*temperature!$I384+BN$4*temperature!$I384^2+BN$5*temperature!$I384^6</f>
        <v>-71.777905338217948</v>
      </c>
      <c r="BO274" s="8">
        <f>BO$3*temperature!$I384+BO$4*temperature!$I384^2+BO$5*temperature!$I384^6</f>
        <v>-58.393272618920989</v>
      </c>
      <c r="BP274" s="8">
        <f>BP$3*temperature!$I384+BP$4*temperature!$I384^2+BP$5*temperature!$I384^6</f>
        <v>-47.981059953755576</v>
      </c>
      <c r="BQ274" s="8">
        <f>BQ$3*temperature!$M384+BQ$4*temperature!$M384^2+BQ$5*temperature!$M384^6</f>
        <v>0</v>
      </c>
      <c r="BR274" s="8">
        <f>BR$3*temperature!$M384+BR$4*temperature!$M384^2+BR$5*temperature!$M384^6</f>
        <v>0</v>
      </c>
      <c r="BS274" s="8">
        <f>BS$3*temperature!$M384+BS$4*temperature!$M384^2+BS$5*temperature!$M384^6</f>
        <v>0</v>
      </c>
      <c r="BT274" s="14"/>
      <c r="BU274" s="14"/>
      <c r="BV274" s="14"/>
      <c r="BW274" s="14"/>
      <c r="BX274" s="14"/>
      <c r="BY274" s="14"/>
    </row>
    <row r="275" spans="1:77" x14ac:dyDescent="0.3">
      <c r="A275">
        <f t="shared" si="262"/>
        <v>2229</v>
      </c>
      <c r="B275" s="4">
        <f t="shared" si="263"/>
        <v>1165.4045970269151</v>
      </c>
      <c r="C275" s="4">
        <f t="shared" si="264"/>
        <v>2964.164506562352</v>
      </c>
      <c r="D275" s="4">
        <f t="shared" si="265"/>
        <v>4369.9400879992081</v>
      </c>
      <c r="E275" s="11">
        <f t="shared" si="266"/>
        <v>5.4337234394728134E-8</v>
      </c>
      <c r="F275" s="11">
        <f t="shared" si="267"/>
        <v>1.0704799536698424E-7</v>
      </c>
      <c r="G275" s="11">
        <f t="shared" si="268"/>
        <v>2.1853467461560036E-7</v>
      </c>
      <c r="H275" s="4">
        <f t="shared" si="269"/>
        <v>84221.452041245022</v>
      </c>
      <c r="I275" s="4">
        <f t="shared" si="270"/>
        <v>59096.583161331801</v>
      </c>
      <c r="J275" s="4">
        <f t="shared" si="271"/>
        <v>26791.832103826109</v>
      </c>
      <c r="K275" s="4">
        <f t="shared" si="272"/>
        <v>72267.993670270313</v>
      </c>
      <c r="L275" s="4">
        <f t="shared" si="273"/>
        <v>19937.011940632212</v>
      </c>
      <c r="M275" s="4">
        <f t="shared" si="274"/>
        <v>6130.9380825156441</v>
      </c>
      <c r="N275" s="11">
        <f t="shared" si="275"/>
        <v>-1.0380538039786891E-2</v>
      </c>
      <c r="O275" s="11">
        <f t="shared" si="276"/>
        <v>-3.3707173400800983E-3</v>
      </c>
      <c r="P275" s="11">
        <f t="shared" si="277"/>
        <v>-1.0549051325297043E-3</v>
      </c>
      <c r="Q275" s="4">
        <f t="shared" si="278"/>
        <v>1114.607218713516</v>
      </c>
      <c r="R275" s="4">
        <f t="shared" si="279"/>
        <v>2419.2070505251872</v>
      </c>
      <c r="S275" s="4">
        <f t="shared" si="280"/>
        <v>2063.1240645939893</v>
      </c>
      <c r="T275" s="4">
        <f t="shared" si="281"/>
        <v>13.234243671881472</v>
      </c>
      <c r="U275" s="4">
        <f t="shared" si="282"/>
        <v>40.936496174759014</v>
      </c>
      <c r="V275" s="4">
        <f t="shared" si="283"/>
        <v>77.005710419458666</v>
      </c>
      <c r="W275" s="11">
        <f t="shared" si="284"/>
        <v>-1.0734613539272964E-2</v>
      </c>
      <c r="X275" s="11">
        <f t="shared" si="285"/>
        <v>-1.217998157191269E-2</v>
      </c>
      <c r="Y275" s="11">
        <f t="shared" si="286"/>
        <v>-9.7425357312937999E-3</v>
      </c>
      <c r="Z275" s="4">
        <f t="shared" si="299"/>
        <v>1083.5421750998073</v>
      </c>
      <c r="AA275" s="4">
        <f t="shared" si="300"/>
        <v>7540.2338693694492</v>
      </c>
      <c r="AB275" s="4">
        <f t="shared" si="301"/>
        <v>41382.167199919706</v>
      </c>
      <c r="AC275" s="12">
        <f t="shared" si="287"/>
        <v>0.95171087888014039</v>
      </c>
      <c r="AD275" s="12">
        <f t="shared" si="288"/>
        <v>3.068479947656038</v>
      </c>
      <c r="AE275" s="12">
        <f t="shared" si="289"/>
        <v>19.8416472612356</v>
      </c>
      <c r="AF275" s="11">
        <f t="shared" si="290"/>
        <v>-4.0504037456468023E-3</v>
      </c>
      <c r="AG275" s="11">
        <f t="shared" si="291"/>
        <v>2.9673830763510267E-4</v>
      </c>
      <c r="AH275" s="11">
        <f t="shared" si="292"/>
        <v>9.7937136394747881E-3</v>
      </c>
      <c r="AI275" s="1">
        <f t="shared" si="256"/>
        <v>186518.10197537593</v>
      </c>
      <c r="AJ275" s="1">
        <f t="shared" si="257"/>
        <v>121991.50750233055</v>
      </c>
      <c r="AK275" s="1">
        <f t="shared" si="258"/>
        <v>54062.127026329428</v>
      </c>
      <c r="AL275" s="10">
        <f t="shared" si="293"/>
        <v>92.791437236844857</v>
      </c>
      <c r="AM275" s="10">
        <f t="shared" si="294"/>
        <v>22.783007473230935</v>
      </c>
      <c r="AN275" s="10">
        <f t="shared" si="295"/>
        <v>7.1265921040865488</v>
      </c>
      <c r="AO275" s="7">
        <f t="shared" si="296"/>
        <v>2.2825478284275343E-3</v>
      </c>
      <c r="AP275" s="7">
        <f t="shared" si="297"/>
        <v>2.8754082497421353E-3</v>
      </c>
      <c r="AQ275" s="7">
        <f t="shared" si="298"/>
        <v>2.6083580850988801E-3</v>
      </c>
      <c r="AR275" s="1">
        <f t="shared" si="304"/>
        <v>84221.452041245022</v>
      </c>
      <c r="AS275" s="1">
        <f t="shared" si="302"/>
        <v>59096.583161331801</v>
      </c>
      <c r="AT275" s="1">
        <f t="shared" si="303"/>
        <v>26791.832103826109</v>
      </c>
      <c r="AU275" s="1">
        <f t="shared" si="259"/>
        <v>16844.290408249006</v>
      </c>
      <c r="AV275" s="1">
        <f t="shared" si="260"/>
        <v>11819.31663226636</v>
      </c>
      <c r="AW275" s="1">
        <f t="shared" si="261"/>
        <v>5358.3664207652218</v>
      </c>
      <c r="AX275">
        <v>0</v>
      </c>
      <c r="AY275">
        <v>0</v>
      </c>
      <c r="AZ275">
        <v>0</v>
      </c>
      <c r="BA275">
        <f t="shared" si="305"/>
        <v>0</v>
      </c>
      <c r="BB275">
        <f t="shared" si="311"/>
        <v>0</v>
      </c>
      <c r="BC275">
        <f t="shared" si="306"/>
        <v>0</v>
      </c>
      <c r="BD275">
        <f t="shared" si="307"/>
        <v>0</v>
      </c>
      <c r="BE275">
        <f t="shared" si="308"/>
        <v>0</v>
      </c>
      <c r="BF275">
        <f t="shared" si="309"/>
        <v>0</v>
      </c>
      <c r="BG275">
        <f t="shared" si="310"/>
        <v>0</v>
      </c>
      <c r="BH275">
        <f t="shared" si="312"/>
        <v>0</v>
      </c>
      <c r="BI275">
        <f t="shared" si="313"/>
        <v>0</v>
      </c>
      <c r="BJ275">
        <f t="shared" si="314"/>
        <v>0</v>
      </c>
      <c r="BK275" s="7">
        <f t="shared" si="315"/>
        <v>2.3507772007340527E-2</v>
      </c>
      <c r="BL275" s="13"/>
      <c r="BM275" s="13"/>
      <c r="BN275" s="8">
        <f>BN$3*temperature!$I385+BN$4*temperature!$I385^2+BN$5*temperature!$I385^6</f>
        <v>-72.081529398307453</v>
      </c>
      <c r="BO275" s="8">
        <f>BO$3*temperature!$I385+BO$4*temperature!$I385^2+BO$5*temperature!$I385^6</f>
        <v>-58.626385685537116</v>
      </c>
      <c r="BP275" s="8">
        <f>BP$3*temperature!$I385+BP$4*temperature!$I385^2+BP$5*temperature!$I385^6</f>
        <v>-48.161381158111965</v>
      </c>
      <c r="BQ275" s="8">
        <f>BQ$3*temperature!$M385+BQ$4*temperature!$M385^2+BQ$5*temperature!$M385^6</f>
        <v>0</v>
      </c>
      <c r="BR275" s="8">
        <f>BR$3*temperature!$M385+BR$4*temperature!$M385^2+BR$5*temperature!$M385^6</f>
        <v>0</v>
      </c>
      <c r="BS275" s="8">
        <f>BS$3*temperature!$M385+BS$4*temperature!$M385^2+BS$5*temperature!$M385^6</f>
        <v>0</v>
      </c>
      <c r="BT275" s="14"/>
      <c r="BU275" s="14"/>
      <c r="BV275" s="14"/>
      <c r="BW275" s="14"/>
      <c r="BX275" s="14"/>
      <c r="BY275" s="14"/>
    </row>
    <row r="276" spans="1:77" x14ac:dyDescent="0.3">
      <c r="A276">
        <f t="shared" si="262"/>
        <v>2230</v>
      </c>
      <c r="B276" s="4">
        <f t="shared" si="263"/>
        <v>1165.4046571855347</v>
      </c>
      <c r="C276" s="4">
        <f t="shared" si="264"/>
        <v>2964.1648080048267</v>
      </c>
      <c r="D276" s="4">
        <f t="shared" si="265"/>
        <v>4369.9409952334718</v>
      </c>
      <c r="E276" s="11">
        <f t="shared" si="266"/>
        <v>5.1620372674991723E-8</v>
      </c>
      <c r="F276" s="11">
        <f t="shared" si="267"/>
        <v>1.0169559559863502E-7</v>
      </c>
      <c r="G276" s="11">
        <f t="shared" si="268"/>
        <v>2.0760794088482034E-7</v>
      </c>
      <c r="H276" s="4">
        <f t="shared" si="269"/>
        <v>83341.163215599474</v>
      </c>
      <c r="I276" s="4">
        <f t="shared" si="270"/>
        <v>58896.02364736329</v>
      </c>
      <c r="J276" s="4">
        <f t="shared" si="271"/>
        <v>26763.168241905973</v>
      </c>
      <c r="K276" s="4">
        <f t="shared" si="272"/>
        <v>71512.639581232943</v>
      </c>
      <c r="L276" s="4">
        <f t="shared" si="273"/>
        <v>19869.348522157947</v>
      </c>
      <c r="M276" s="4">
        <f t="shared" si="274"/>
        <v>6124.3774849816036</v>
      </c>
      <c r="N276" s="11">
        <f t="shared" si="275"/>
        <v>-1.0452124802076912E-2</v>
      </c>
      <c r="O276" s="11">
        <f t="shared" si="276"/>
        <v>-3.3938595550703221E-3</v>
      </c>
      <c r="P276" s="11">
        <f t="shared" si="277"/>
        <v>-1.0700805399992408E-3</v>
      </c>
      <c r="Q276" s="4">
        <f t="shared" si="278"/>
        <v>1091.1174419365293</v>
      </c>
      <c r="R276" s="4">
        <f t="shared" si="279"/>
        <v>2381.6309495854639</v>
      </c>
      <c r="S276" s="4">
        <f t="shared" si="280"/>
        <v>2040.8382281405686</v>
      </c>
      <c r="T276" s="4">
        <f t="shared" si="281"/>
        <v>13.092179180579256</v>
      </c>
      <c r="U276" s="4">
        <f t="shared" si="282"/>
        <v>40.437890405731778</v>
      </c>
      <c r="V276" s="4">
        <f t="shared" si="283"/>
        <v>76.255479534183422</v>
      </c>
      <c r="W276" s="11">
        <f t="shared" si="284"/>
        <v>-1.0734613539272964E-2</v>
      </c>
      <c r="X276" s="11">
        <f t="shared" si="285"/>
        <v>-1.217998157191269E-2</v>
      </c>
      <c r="Y276" s="11">
        <f t="shared" si="286"/>
        <v>-9.7425357312937999E-3</v>
      </c>
      <c r="Z276" s="4">
        <f t="shared" si="299"/>
        <v>1056.4872129874429</v>
      </c>
      <c r="AA276" s="4">
        <f t="shared" si="300"/>
        <v>7425.4910977789259</v>
      </c>
      <c r="AB276" s="4">
        <f t="shared" si="301"/>
        <v>41336.693252238707</v>
      </c>
      <c r="AC276" s="12">
        <f t="shared" si="287"/>
        <v>0.94785606557155144</v>
      </c>
      <c r="AD276" s="12">
        <f t="shared" si="288"/>
        <v>3.0693904832027177</v>
      </c>
      <c r="AE276" s="12">
        <f t="shared" si="289"/>
        <v>20.035970672647611</v>
      </c>
      <c r="AF276" s="11">
        <f t="shared" si="290"/>
        <v>-4.0504037456468023E-3</v>
      </c>
      <c r="AG276" s="11">
        <f t="shared" si="291"/>
        <v>2.9673830763510267E-4</v>
      </c>
      <c r="AH276" s="11">
        <f t="shared" si="292"/>
        <v>9.7937136394747881E-3</v>
      </c>
      <c r="AI276" s="1">
        <f t="shared" si="256"/>
        <v>184710.58218608735</v>
      </c>
      <c r="AJ276" s="1">
        <f t="shared" si="257"/>
        <v>121611.67338436386</v>
      </c>
      <c r="AK276" s="1">
        <f t="shared" si="258"/>
        <v>54014.280744461706</v>
      </c>
      <c r="AL276" s="10">
        <f t="shared" si="293"/>
        <v>93.001120121470876</v>
      </c>
      <c r="AM276" s="10">
        <f t="shared" si="294"/>
        <v>22.847862816396976</v>
      </c>
      <c r="AN276" s="10">
        <f t="shared" si="295"/>
        <v>7.144994921179106</v>
      </c>
      <c r="AO276" s="7">
        <f t="shared" si="296"/>
        <v>2.259722350143259E-3</v>
      </c>
      <c r="AP276" s="7">
        <f t="shared" si="297"/>
        <v>2.8466541672447138E-3</v>
      </c>
      <c r="AQ276" s="7">
        <f t="shared" si="298"/>
        <v>2.5822745042478911E-3</v>
      </c>
      <c r="AR276" s="1">
        <f t="shared" si="304"/>
        <v>83341.163215599474</v>
      </c>
      <c r="AS276" s="1">
        <f t="shared" si="302"/>
        <v>58896.02364736329</v>
      </c>
      <c r="AT276" s="1">
        <f t="shared" si="303"/>
        <v>26763.168241905973</v>
      </c>
      <c r="AU276" s="1">
        <f t="shared" si="259"/>
        <v>16668.232643119896</v>
      </c>
      <c r="AV276" s="1">
        <f t="shared" si="260"/>
        <v>11779.204729472658</v>
      </c>
      <c r="AW276" s="1">
        <f t="shared" si="261"/>
        <v>5352.6336483811947</v>
      </c>
      <c r="AX276">
        <v>0</v>
      </c>
      <c r="AY276">
        <v>0</v>
      </c>
      <c r="AZ276">
        <v>0</v>
      </c>
      <c r="BA276">
        <f t="shared" si="305"/>
        <v>0</v>
      </c>
      <c r="BB276">
        <f t="shared" si="311"/>
        <v>0</v>
      </c>
      <c r="BC276">
        <f t="shared" si="306"/>
        <v>0</v>
      </c>
      <c r="BD276">
        <f t="shared" si="307"/>
        <v>0</v>
      </c>
      <c r="BE276">
        <f t="shared" si="308"/>
        <v>0</v>
      </c>
      <c r="BF276">
        <f t="shared" si="309"/>
        <v>0</v>
      </c>
      <c r="BG276">
        <f t="shared" si="310"/>
        <v>0</v>
      </c>
      <c r="BH276">
        <f t="shared" si="312"/>
        <v>0</v>
      </c>
      <c r="BI276">
        <f t="shared" si="313"/>
        <v>0</v>
      </c>
      <c r="BJ276">
        <f t="shared" si="314"/>
        <v>0</v>
      </c>
      <c r="BK276" s="7">
        <f t="shared" si="315"/>
        <v>2.3477524566672375E-2</v>
      </c>
      <c r="BL276" s="13"/>
      <c r="BM276" s="13"/>
      <c r="BN276" s="8">
        <f>BN$3*temperature!$I386+BN$4*temperature!$I386^2+BN$5*temperature!$I386^6</f>
        <v>-72.3828878360776</v>
      </c>
      <c r="BO276" s="8">
        <f>BO$3*temperature!$I386+BO$4*temperature!$I386^2+BO$5*temperature!$I386^6</f>
        <v>-58.857741835661166</v>
      </c>
      <c r="BP276" s="8">
        <f>BP$3*temperature!$I386+BP$4*temperature!$I386^2+BP$5*temperature!$I386^6</f>
        <v>-48.34032839296848</v>
      </c>
      <c r="BQ276" s="8">
        <f>BQ$3*temperature!$M386+BQ$4*temperature!$M386^2+BQ$5*temperature!$M386^6</f>
        <v>0</v>
      </c>
      <c r="BR276" s="8">
        <f>BR$3*temperature!$M386+BR$4*temperature!$M386^2+BR$5*temperature!$M386^6</f>
        <v>0</v>
      </c>
      <c r="BS276" s="8">
        <f>BS$3*temperature!$M386+BS$4*temperature!$M386^2+BS$5*temperature!$M386^6</f>
        <v>0</v>
      </c>
      <c r="BT276" s="14"/>
      <c r="BU276" s="14"/>
      <c r="BV276" s="14"/>
      <c r="BW276" s="14"/>
      <c r="BX276" s="14"/>
      <c r="BY276" s="14"/>
    </row>
    <row r="277" spans="1:77" x14ac:dyDescent="0.3">
      <c r="A277">
        <f t="shared" si="262"/>
        <v>2231</v>
      </c>
      <c r="B277" s="4">
        <f t="shared" si="263"/>
        <v>1165.4047143362263</v>
      </c>
      <c r="C277" s="4">
        <f t="shared" si="264"/>
        <v>2964.165094375207</v>
      </c>
      <c r="D277" s="4">
        <f t="shared" si="265"/>
        <v>4369.9418571062006</v>
      </c>
      <c r="E277" s="11">
        <f t="shared" si="266"/>
        <v>4.9039354041242134E-8</v>
      </c>
      <c r="F277" s="11">
        <f t="shared" si="267"/>
        <v>9.6610815818703263E-8</v>
      </c>
      <c r="G277" s="11">
        <f t="shared" si="268"/>
        <v>1.972275438405793E-7</v>
      </c>
      <c r="H277" s="4">
        <f t="shared" si="269"/>
        <v>82464.070873410747</v>
      </c>
      <c r="I277" s="4">
        <f t="shared" si="270"/>
        <v>58694.800970147597</v>
      </c>
      <c r="J277" s="4">
        <f t="shared" si="271"/>
        <v>26734.135666136946</v>
      </c>
      <c r="K277" s="4">
        <f t="shared" si="272"/>
        <v>70760.028562591993</v>
      </c>
      <c r="L277" s="4">
        <f t="shared" si="273"/>
        <v>19801.461491307185</v>
      </c>
      <c r="M277" s="4">
        <f t="shared" si="274"/>
        <v>6117.7325786756437</v>
      </c>
      <c r="N277" s="11">
        <f t="shared" si="275"/>
        <v>-1.0524167798142026E-2</v>
      </c>
      <c r="O277" s="11">
        <f t="shared" si="276"/>
        <v>-3.4166711996145294E-3</v>
      </c>
      <c r="P277" s="11">
        <f t="shared" si="277"/>
        <v>-1.0849929355685184E-3</v>
      </c>
      <c r="Q277" s="4">
        <f t="shared" si="278"/>
        <v>1068.0449338746271</v>
      </c>
      <c r="R277" s="4">
        <f t="shared" si="279"/>
        <v>2344.5848167005929</v>
      </c>
      <c r="S277" s="4">
        <f t="shared" si="280"/>
        <v>2018.7629647252738</v>
      </c>
      <c r="T277" s="4">
        <f t="shared" si="281"/>
        <v>12.951639696688822</v>
      </c>
      <c r="U277" s="4">
        <f t="shared" si="282"/>
        <v>39.945357645782941</v>
      </c>
      <c r="V277" s="4">
        <f t="shared" si="283"/>
        <v>75.512557800114692</v>
      </c>
      <c r="W277" s="11">
        <f t="shared" si="284"/>
        <v>-1.0734613539272964E-2</v>
      </c>
      <c r="X277" s="11">
        <f t="shared" si="285"/>
        <v>-1.217998157191269E-2</v>
      </c>
      <c r="Y277" s="11">
        <f t="shared" si="286"/>
        <v>-9.7425357312937999E-3</v>
      </c>
      <c r="Z277" s="4">
        <f t="shared" si="299"/>
        <v>1030.0332677710674</v>
      </c>
      <c r="AA277" s="4">
        <f t="shared" si="300"/>
        <v>7312.3245742920617</v>
      </c>
      <c r="AB277" s="4">
        <f t="shared" si="301"/>
        <v>41290.641550150365</v>
      </c>
      <c r="AC277" s="12">
        <f t="shared" si="287"/>
        <v>0.94401686581322641</v>
      </c>
      <c r="AD277" s="12">
        <f t="shared" si="288"/>
        <v>3.0703012889401746</v>
      </c>
      <c r="AE277" s="12">
        <f t="shared" si="289"/>
        <v>20.232197231904436</v>
      </c>
      <c r="AF277" s="11">
        <f t="shared" si="290"/>
        <v>-4.0504037456468023E-3</v>
      </c>
      <c r="AG277" s="11">
        <f t="shared" si="291"/>
        <v>2.9673830763510267E-4</v>
      </c>
      <c r="AH277" s="11">
        <f t="shared" si="292"/>
        <v>9.7937136394747881E-3</v>
      </c>
      <c r="AI277" s="1">
        <f t="shared" si="256"/>
        <v>182907.75661059853</v>
      </c>
      <c r="AJ277" s="1">
        <f t="shared" si="257"/>
        <v>121229.71077540013</v>
      </c>
      <c r="AK277" s="1">
        <f t="shared" si="258"/>
        <v>53965.486318396732</v>
      </c>
      <c r="AL277" s="10">
        <f t="shared" si="293"/>
        <v>93.209175264100452</v>
      </c>
      <c r="AM277" s="10">
        <f t="shared" si="294"/>
        <v>22.912252380656916</v>
      </c>
      <c r="AN277" s="10">
        <f t="shared" si="295"/>
        <v>7.1632607560148678</v>
      </c>
      <c r="AO277" s="7">
        <f t="shared" si="296"/>
        <v>2.2371251266418263E-3</v>
      </c>
      <c r="AP277" s="7">
        <f t="shared" si="297"/>
        <v>2.8181876255722665E-3</v>
      </c>
      <c r="AQ277" s="7">
        <f t="shared" si="298"/>
        <v>2.556451759205412E-3</v>
      </c>
      <c r="AR277" s="1">
        <f t="shared" si="304"/>
        <v>82464.070873410747</v>
      </c>
      <c r="AS277" s="1">
        <f t="shared" si="302"/>
        <v>58694.800970147597</v>
      </c>
      <c r="AT277" s="1">
        <f t="shared" si="303"/>
        <v>26734.135666136946</v>
      </c>
      <c r="AU277" s="1">
        <f t="shared" si="259"/>
        <v>16492.814174682149</v>
      </c>
      <c r="AV277" s="1">
        <f t="shared" si="260"/>
        <v>11738.96019402952</v>
      </c>
      <c r="AW277" s="1">
        <f t="shared" si="261"/>
        <v>5346.8271332273898</v>
      </c>
      <c r="AX277">
        <v>0</v>
      </c>
      <c r="AY277">
        <v>0</v>
      </c>
      <c r="AZ277">
        <v>0</v>
      </c>
      <c r="BA277">
        <f t="shared" si="305"/>
        <v>0</v>
      </c>
      <c r="BB277">
        <f t="shared" si="311"/>
        <v>0</v>
      </c>
      <c r="BC277">
        <f t="shared" si="306"/>
        <v>0</v>
      </c>
      <c r="BD277">
        <f t="shared" si="307"/>
        <v>0</v>
      </c>
      <c r="BE277">
        <f t="shared" si="308"/>
        <v>0</v>
      </c>
      <c r="BF277">
        <f t="shared" si="309"/>
        <v>0</v>
      </c>
      <c r="BG277">
        <f t="shared" si="310"/>
        <v>0</v>
      </c>
      <c r="BH277">
        <f t="shared" si="312"/>
        <v>0</v>
      </c>
      <c r="BI277">
        <f t="shared" si="313"/>
        <v>0</v>
      </c>
      <c r="BJ277">
        <f t="shared" si="314"/>
        <v>0</v>
      </c>
      <c r="BK277" s="7">
        <f t="shared" si="315"/>
        <v>2.3447520243756487E-2</v>
      </c>
      <c r="BL277" s="13"/>
      <c r="BM277" s="13"/>
      <c r="BN277" s="8">
        <f>BN$3*temperature!$I387+BN$4*temperature!$I387^2+BN$5*temperature!$I387^6</f>
        <v>-72.682001977072289</v>
      </c>
      <c r="BO277" s="8">
        <f>BO$3*temperature!$I387+BO$4*temperature!$I387^2+BO$5*temperature!$I387^6</f>
        <v>-59.087357933175355</v>
      </c>
      <c r="BP277" s="8">
        <f>BP$3*temperature!$I387+BP$4*temperature!$I387^2+BP$5*temperature!$I387^6</f>
        <v>-48.517915123303297</v>
      </c>
      <c r="BQ277" s="8">
        <f>BQ$3*temperature!$M387+BQ$4*temperature!$M387^2+BQ$5*temperature!$M387^6</f>
        <v>0</v>
      </c>
      <c r="BR277" s="8">
        <f>BR$3*temperature!$M387+BR$4*temperature!$M387^2+BR$5*temperature!$M387^6</f>
        <v>0</v>
      </c>
      <c r="BS277" s="8">
        <f>BS$3*temperature!$M387+BS$4*temperature!$M387^2+BS$5*temperature!$M387^6</f>
        <v>0</v>
      </c>
      <c r="BT277" s="14"/>
      <c r="BU277" s="14"/>
      <c r="BV277" s="14"/>
      <c r="BW277" s="14"/>
      <c r="BX277" s="14"/>
      <c r="BY277" s="14"/>
    </row>
    <row r="278" spans="1:77" x14ac:dyDescent="0.3">
      <c r="A278">
        <f t="shared" si="262"/>
        <v>2232</v>
      </c>
      <c r="B278" s="4">
        <f t="shared" si="263"/>
        <v>1165.4047686293861</v>
      </c>
      <c r="C278" s="4">
        <f t="shared" si="264"/>
        <v>2964.1653664270943</v>
      </c>
      <c r="D278" s="4">
        <f t="shared" si="265"/>
        <v>4369.9426758854543</v>
      </c>
      <c r="E278" s="11">
        <f t="shared" si="266"/>
        <v>4.6587386339180026E-8</v>
      </c>
      <c r="F278" s="11">
        <f t="shared" si="267"/>
        <v>9.1780275027768093E-8</v>
      </c>
      <c r="G278" s="11">
        <f t="shared" si="268"/>
        <v>1.8736616664855034E-7</v>
      </c>
      <c r="H278" s="4">
        <f t="shared" si="269"/>
        <v>81590.228018665657</v>
      </c>
      <c r="I278" s="4">
        <f t="shared" si="270"/>
        <v>58492.945429115782</v>
      </c>
      <c r="J278" s="4">
        <f t="shared" si="271"/>
        <v>26704.742502865476</v>
      </c>
      <c r="K278" s="4">
        <f t="shared" si="272"/>
        <v>70010.206080263961</v>
      </c>
      <c r="L278" s="4">
        <f t="shared" si="273"/>
        <v>19733.361064002045</v>
      </c>
      <c r="M278" s="4">
        <f t="shared" si="274"/>
        <v>6111.0052198692656</v>
      </c>
      <c r="N278" s="11">
        <f t="shared" si="275"/>
        <v>-1.0596695585909255E-2</v>
      </c>
      <c r="O278" s="11">
        <f t="shared" si="276"/>
        <v>-3.4391616666797908E-3</v>
      </c>
      <c r="P278" s="11">
        <f t="shared" si="277"/>
        <v>-1.0996490480521537E-3</v>
      </c>
      <c r="Q278" s="4">
        <f t="shared" si="278"/>
        <v>1045.3836775728239</v>
      </c>
      <c r="R278" s="4">
        <f t="shared" si="279"/>
        <v>2308.0628345873774</v>
      </c>
      <c r="S278" s="4">
        <f t="shared" si="280"/>
        <v>1996.8971655417902</v>
      </c>
      <c r="T278" s="4">
        <f t="shared" si="281"/>
        <v>12.812608849844962</v>
      </c>
      <c r="U278" s="4">
        <f t="shared" si="282"/>
        <v>39.458823925773842</v>
      </c>
      <c r="V278" s="4">
        <f t="shared" si="283"/>
        <v>74.77687400758569</v>
      </c>
      <c r="W278" s="11">
        <f t="shared" si="284"/>
        <v>-1.0734613539272964E-2</v>
      </c>
      <c r="X278" s="11">
        <f t="shared" si="285"/>
        <v>-1.217998157191269E-2</v>
      </c>
      <c r="Y278" s="11">
        <f t="shared" si="286"/>
        <v>-9.7425357312937999E-3</v>
      </c>
      <c r="Z278" s="4">
        <f t="shared" si="299"/>
        <v>1004.168601600843</v>
      </c>
      <c r="AA278" s="4">
        <f t="shared" si="300"/>
        <v>7200.717879721572</v>
      </c>
      <c r="AB278" s="4">
        <f t="shared" si="301"/>
        <v>41244.025009185287</v>
      </c>
      <c r="AC278" s="12">
        <f t="shared" si="287"/>
        <v>0.94019321636398279</v>
      </c>
      <c r="AD278" s="12">
        <f t="shared" si="288"/>
        <v>3.0712123649485847</v>
      </c>
      <c r="AE278" s="12">
        <f t="shared" si="289"/>
        <v>20.430345577891082</v>
      </c>
      <c r="AF278" s="11">
        <f t="shared" si="290"/>
        <v>-4.0504037456468023E-3</v>
      </c>
      <c r="AG278" s="11">
        <f t="shared" si="291"/>
        <v>2.9673830763510267E-4</v>
      </c>
      <c r="AH278" s="11">
        <f t="shared" si="292"/>
        <v>9.7937136394747881E-3</v>
      </c>
      <c r="AI278" s="1">
        <f t="shared" si="256"/>
        <v>181109.79512422084</v>
      </c>
      <c r="AJ278" s="1">
        <f t="shared" si="257"/>
        <v>120845.69989188964</v>
      </c>
      <c r="AK278" s="1">
        <f t="shared" si="258"/>
        <v>53915.764819784446</v>
      </c>
      <c r="AL278" s="10">
        <f t="shared" si="293"/>
        <v>93.41561064623717</v>
      </c>
      <c r="AM278" s="10">
        <f t="shared" si="294"/>
        <v>22.976177696528744</v>
      </c>
      <c r="AN278" s="10">
        <f t="shared" si="295"/>
        <v>7.1813901612706159</v>
      </c>
      <c r="AO278" s="7">
        <f t="shared" si="296"/>
        <v>2.2147538753754079E-3</v>
      </c>
      <c r="AP278" s="7">
        <f t="shared" si="297"/>
        <v>2.7900057493165436E-3</v>
      </c>
      <c r="AQ278" s="7">
        <f t="shared" si="298"/>
        <v>2.5308872416133577E-3</v>
      </c>
      <c r="AR278" s="1">
        <f t="shared" si="304"/>
        <v>81590.228018665657</v>
      </c>
      <c r="AS278" s="1">
        <f t="shared" si="302"/>
        <v>58492.945429115782</v>
      </c>
      <c r="AT278" s="1">
        <f t="shared" si="303"/>
        <v>26704.742502865476</v>
      </c>
      <c r="AU278" s="1">
        <f t="shared" si="259"/>
        <v>16318.045603733131</v>
      </c>
      <c r="AV278" s="1">
        <f t="shared" si="260"/>
        <v>11698.589085823158</v>
      </c>
      <c r="AW278" s="1">
        <f t="shared" si="261"/>
        <v>5340.9485005730958</v>
      </c>
      <c r="AX278">
        <v>0</v>
      </c>
      <c r="AY278">
        <v>0</v>
      </c>
      <c r="AZ278">
        <v>0</v>
      </c>
      <c r="BA278">
        <f t="shared" si="305"/>
        <v>0</v>
      </c>
      <c r="BB278">
        <f t="shared" si="311"/>
        <v>0</v>
      </c>
      <c r="BC278">
        <f t="shared" si="306"/>
        <v>0</v>
      </c>
      <c r="BD278">
        <f t="shared" si="307"/>
        <v>0</v>
      </c>
      <c r="BE278">
        <f t="shared" si="308"/>
        <v>0</v>
      </c>
      <c r="BF278">
        <f t="shared" si="309"/>
        <v>0</v>
      </c>
      <c r="BG278">
        <f t="shared" si="310"/>
        <v>0</v>
      </c>
      <c r="BH278">
        <f t="shared" si="312"/>
        <v>0</v>
      </c>
      <c r="BI278">
        <f t="shared" si="313"/>
        <v>0</v>
      </c>
      <c r="BJ278">
        <f t="shared" si="314"/>
        <v>0</v>
      </c>
      <c r="BK278" s="7">
        <f t="shared" si="315"/>
        <v>2.3417748323884741E-2</v>
      </c>
      <c r="BL278" s="13"/>
      <c r="BM278" s="13"/>
      <c r="BN278" s="8">
        <f>BN$3*temperature!$I388+BN$4*temperature!$I388^2+BN$5*temperature!$I388^6</f>
        <v>-72.978893140164445</v>
      </c>
      <c r="BO278" s="8">
        <f>BO$3*temperature!$I388+BO$4*temperature!$I388^2+BO$5*temperature!$I388^6</f>
        <v>-59.315250823545199</v>
      </c>
      <c r="BP278" s="8">
        <f>BP$3*temperature!$I388+BP$4*temperature!$I388^2+BP$5*temperature!$I388^6</f>
        <v>-48.694154788467053</v>
      </c>
      <c r="BQ278" s="8">
        <f>BQ$3*temperature!$M388+BQ$4*temperature!$M388^2+BQ$5*temperature!$M388^6</f>
        <v>0</v>
      </c>
      <c r="BR278" s="8">
        <f>BR$3*temperature!$M388+BR$4*temperature!$M388^2+BR$5*temperature!$M388^6</f>
        <v>0</v>
      </c>
      <c r="BS278" s="8">
        <f>BS$3*temperature!$M388+BS$4*temperature!$M388^2+BS$5*temperature!$M388^6</f>
        <v>0</v>
      </c>
      <c r="BT278" s="14"/>
      <c r="BU278" s="14"/>
      <c r="BV278" s="14"/>
      <c r="BW278" s="14"/>
      <c r="BX278" s="14"/>
      <c r="BY278" s="14"/>
    </row>
    <row r="279" spans="1:77" x14ac:dyDescent="0.3">
      <c r="A279">
        <f t="shared" si="262"/>
        <v>2233</v>
      </c>
      <c r="B279" s="4">
        <f t="shared" si="263"/>
        <v>1165.4048202078902</v>
      </c>
      <c r="C279" s="4">
        <f t="shared" si="264"/>
        <v>2964.1656248764116</v>
      </c>
      <c r="D279" s="4">
        <f t="shared" si="265"/>
        <v>4369.9434537258912</v>
      </c>
      <c r="E279" s="11">
        <f t="shared" si="266"/>
        <v>4.4258017022221023E-8</v>
      </c>
      <c r="F279" s="11">
        <f t="shared" si="267"/>
        <v>8.7191261276379687E-8</v>
      </c>
      <c r="G279" s="11">
        <f t="shared" si="268"/>
        <v>1.7799785831612283E-7</v>
      </c>
      <c r="H279" s="4">
        <f t="shared" si="269"/>
        <v>80719.685316303585</v>
      </c>
      <c r="I279" s="4">
        <f t="shared" si="270"/>
        <v>58290.486532829695</v>
      </c>
      <c r="J279" s="4">
        <f t="shared" si="271"/>
        <v>26674.996687957922</v>
      </c>
      <c r="K279" s="4">
        <f t="shared" si="272"/>
        <v>69263.215593963672</v>
      </c>
      <c r="L279" s="4">
        <f t="shared" si="273"/>
        <v>19665.057189663639</v>
      </c>
      <c r="M279" s="4">
        <f t="shared" si="274"/>
        <v>6104.1972214112629</v>
      </c>
      <c r="N279" s="11">
        <f t="shared" si="275"/>
        <v>-1.0669737001543611E-2</v>
      </c>
      <c r="O279" s="11">
        <f t="shared" si="276"/>
        <v>-3.461340119246481E-3</v>
      </c>
      <c r="P279" s="11">
        <f t="shared" si="277"/>
        <v>-1.1140554152805349E-3</v>
      </c>
      <c r="Q279" s="4">
        <f t="shared" si="278"/>
        <v>1023.1276977156372</v>
      </c>
      <c r="R279" s="4">
        <f t="shared" si="279"/>
        <v>2272.0591851687877</v>
      </c>
      <c r="S279" s="4">
        <f t="shared" si="280"/>
        <v>1975.2396948141916</v>
      </c>
      <c r="T279" s="4">
        <f t="shared" si="281"/>
        <v>12.675070445412008</v>
      </c>
      <c r="U279" s="4">
        <f t="shared" si="282"/>
        <v>38.978216177508571</v>
      </c>
      <c r="V279" s="4">
        <f t="shared" si="283"/>
        <v>74.048357640692331</v>
      </c>
      <c r="W279" s="11">
        <f t="shared" si="284"/>
        <v>-1.0734613539272964E-2</v>
      </c>
      <c r="X279" s="11">
        <f t="shared" si="285"/>
        <v>-1.217998157191269E-2</v>
      </c>
      <c r="Y279" s="11">
        <f t="shared" si="286"/>
        <v>-9.7425357312937999E-3</v>
      </c>
      <c r="Z279" s="4">
        <f t="shared" si="299"/>
        <v>978.88165162437485</v>
      </c>
      <c r="AA279" s="4">
        <f t="shared" si="300"/>
        <v>7090.6545613249764</v>
      </c>
      <c r="AB279" s="4">
        <f t="shared" si="301"/>
        <v>41196.856240919071</v>
      </c>
      <c r="AC279" s="12">
        <f t="shared" si="287"/>
        <v>0.93638505423879037</v>
      </c>
      <c r="AD279" s="12">
        <f t="shared" si="288"/>
        <v>3.0721237113081474</v>
      </c>
      <c r="AE279" s="12">
        <f t="shared" si="289"/>
        <v>20.630434532036457</v>
      </c>
      <c r="AF279" s="11">
        <f t="shared" si="290"/>
        <v>-4.0504037456468023E-3</v>
      </c>
      <c r="AG279" s="11">
        <f t="shared" si="291"/>
        <v>2.9673830763510267E-4</v>
      </c>
      <c r="AH279" s="11">
        <f t="shared" si="292"/>
        <v>9.7937136394747881E-3</v>
      </c>
      <c r="AI279" s="1">
        <f t="shared" si="256"/>
        <v>179316.86121553188</v>
      </c>
      <c r="AJ279" s="1">
        <f t="shared" si="257"/>
        <v>120459.71898852383</v>
      </c>
      <c r="AK279" s="1">
        <f t="shared" si="258"/>
        <v>53865.136838379098</v>
      </c>
      <c r="AL279" s="10">
        <f t="shared" si="293"/>
        <v>93.620434306079474</v>
      </c>
      <c r="AM279" s="10">
        <f t="shared" si="294"/>
        <v>23.039640327720672</v>
      </c>
      <c r="AN279" s="10">
        <f t="shared" si="295"/>
        <v>7.1993836971194609</v>
      </c>
      <c r="AO279" s="7">
        <f t="shared" si="296"/>
        <v>2.1926063366216539E-3</v>
      </c>
      <c r="AP279" s="7">
        <f t="shared" si="297"/>
        <v>2.762105691823378E-3</v>
      </c>
      <c r="AQ279" s="7">
        <f t="shared" si="298"/>
        <v>2.5055783691972241E-3</v>
      </c>
      <c r="AR279" s="1">
        <f t="shared" si="304"/>
        <v>80719.685316303585</v>
      </c>
      <c r="AS279" s="1">
        <f t="shared" si="302"/>
        <v>58290.486532829695</v>
      </c>
      <c r="AT279" s="1">
        <f t="shared" si="303"/>
        <v>26674.996687957922</v>
      </c>
      <c r="AU279" s="1">
        <f t="shared" si="259"/>
        <v>16143.937063260717</v>
      </c>
      <c r="AV279" s="1">
        <f t="shared" si="260"/>
        <v>11658.09730656594</v>
      </c>
      <c r="AW279" s="1">
        <f t="shared" si="261"/>
        <v>5334.9993375915847</v>
      </c>
      <c r="AX279">
        <v>0</v>
      </c>
      <c r="AY279">
        <v>0</v>
      </c>
      <c r="AZ279">
        <v>0</v>
      </c>
      <c r="BA279">
        <f t="shared" si="305"/>
        <v>0</v>
      </c>
      <c r="BB279">
        <f t="shared" si="311"/>
        <v>0</v>
      </c>
      <c r="BC279">
        <f t="shared" si="306"/>
        <v>0</v>
      </c>
      <c r="BD279">
        <f t="shared" si="307"/>
        <v>0</v>
      </c>
      <c r="BE279">
        <f t="shared" si="308"/>
        <v>0</v>
      </c>
      <c r="BF279">
        <f t="shared" si="309"/>
        <v>0</v>
      </c>
      <c r="BG279">
        <f t="shared" si="310"/>
        <v>0</v>
      </c>
      <c r="BH279">
        <f t="shared" si="312"/>
        <v>0</v>
      </c>
      <c r="BI279">
        <f t="shared" si="313"/>
        <v>0</v>
      </c>
      <c r="BJ279">
        <f t="shared" si="314"/>
        <v>0</v>
      </c>
      <c r="BK279" s="7">
        <f t="shared" si="315"/>
        <v>2.3388198337891603E-2</v>
      </c>
      <c r="BL279" s="13"/>
      <c r="BM279" s="13"/>
      <c r="BN279" s="8">
        <f>BN$3*temperature!$I389+BN$4*temperature!$I389^2+BN$5*temperature!$I389^6</f>
        <v>-73.273582625972665</v>
      </c>
      <c r="BO279" s="8">
        <f>BO$3*temperature!$I389+BO$4*temperature!$I389^2+BO$5*temperature!$I389^6</f>
        <v>-59.541437325262706</v>
      </c>
      <c r="BP279" s="8">
        <f>BP$3*temperature!$I389+BP$4*temperature!$I389^2+BP$5*temperature!$I389^6</f>
        <v>-48.869060795851638</v>
      </c>
      <c r="BQ279" s="8">
        <f>BQ$3*temperature!$M389+BQ$4*temperature!$M389^2+BQ$5*temperature!$M389^6</f>
        <v>0</v>
      </c>
      <c r="BR279" s="8">
        <f>BR$3*temperature!$M389+BR$4*temperature!$M389^2+BR$5*temperature!$M389^6</f>
        <v>0</v>
      </c>
      <c r="BS279" s="8">
        <f>BS$3*temperature!$M389+BS$4*temperature!$M389^2+BS$5*temperature!$M389^6</f>
        <v>0</v>
      </c>
      <c r="BT279" s="14"/>
      <c r="BU279" s="14"/>
      <c r="BV279" s="14"/>
      <c r="BW279" s="14"/>
      <c r="BX279" s="14"/>
      <c r="BY279" s="14"/>
    </row>
    <row r="280" spans="1:77" x14ac:dyDescent="0.3">
      <c r="A280">
        <f t="shared" si="262"/>
        <v>2234</v>
      </c>
      <c r="B280" s="4">
        <f t="shared" si="263"/>
        <v>1165.4048692074714</v>
      </c>
      <c r="C280" s="4">
        <f t="shared" si="264"/>
        <v>2964.1658704032839</v>
      </c>
      <c r="D280" s="4">
        <f t="shared" si="265"/>
        <v>4369.9441926744385</v>
      </c>
      <c r="E280" s="11">
        <f t="shared" si="266"/>
        <v>4.2045116171109967E-8</v>
      </c>
      <c r="F280" s="11">
        <f t="shared" si="267"/>
        <v>8.2831698212560695E-8</v>
      </c>
      <c r="G280" s="11">
        <f t="shared" si="268"/>
        <v>1.6909796540031667E-7</v>
      </c>
      <c r="H280" s="4">
        <f t="shared" si="269"/>
        <v>79852.491168971712</v>
      </c>
      <c r="I280" s="4">
        <f t="shared" si="270"/>
        <v>58087.453018535554</v>
      </c>
      <c r="J280" s="4">
        <f t="shared" si="271"/>
        <v>26644.905971809425</v>
      </c>
      <c r="K280" s="4">
        <f t="shared" si="272"/>
        <v>68519.098623017635</v>
      </c>
      <c r="L280" s="4">
        <f t="shared" si="273"/>
        <v>19596.559557793094</v>
      </c>
      <c r="M280" s="4">
        <f t="shared" si="274"/>
        <v>6097.3103538657651</v>
      </c>
      <c r="N280" s="11">
        <f t="shared" si="275"/>
        <v>-1.0743321177985932E-2</v>
      </c>
      <c r="O280" s="11">
        <f t="shared" si="276"/>
        <v>-3.4832154928361447E-3</v>
      </c>
      <c r="P280" s="11">
        <f t="shared" si="277"/>
        <v>-1.1282183873976281E-3</v>
      </c>
      <c r="Q280" s="4">
        <f t="shared" si="278"/>
        <v>1001.2710625272244</v>
      </c>
      <c r="R280" s="4">
        <f t="shared" si="279"/>
        <v>2236.5680529155588</v>
      </c>
      <c r="S280" s="4">
        <f t="shared" si="280"/>
        <v>1953.7893914060032</v>
      </c>
      <c r="T280" s="4">
        <f t="shared" si="281"/>
        <v>12.539008462597449</v>
      </c>
      <c r="U280" s="4">
        <f t="shared" si="282"/>
        <v>38.50346222276049</v>
      </c>
      <c r="V280" s="4">
        <f t="shared" si="283"/>
        <v>73.326938870534264</v>
      </c>
      <c r="W280" s="11">
        <f t="shared" si="284"/>
        <v>-1.0734613539272964E-2</v>
      </c>
      <c r="X280" s="11">
        <f t="shared" si="285"/>
        <v>-1.217998157191269E-2</v>
      </c>
      <c r="Y280" s="11">
        <f t="shared" si="286"/>
        <v>-9.7425357312937999E-3</v>
      </c>
      <c r="Z280" s="4">
        <f t="shared" si="299"/>
        <v>954.16102990047614</v>
      </c>
      <c r="AA280" s="4">
        <f t="shared" si="300"/>
        <v>6982.1181435557091</v>
      </c>
      <c r="AB280" s="4">
        <f t="shared" si="301"/>
        <v>41149.147560865604</v>
      </c>
      <c r="AC280" s="12">
        <f t="shared" si="287"/>
        <v>0.9325923167077339</v>
      </c>
      <c r="AD280" s="12">
        <f t="shared" si="288"/>
        <v>3.0730353280990865</v>
      </c>
      <c r="AE280" s="12">
        <f t="shared" si="289"/>
        <v>20.832483100101154</v>
      </c>
      <c r="AF280" s="11">
        <f t="shared" si="290"/>
        <v>-4.0504037456468023E-3</v>
      </c>
      <c r="AG280" s="11">
        <f t="shared" si="291"/>
        <v>2.9673830763510267E-4</v>
      </c>
      <c r="AH280" s="11">
        <f t="shared" si="292"/>
        <v>9.7937136394747881E-3</v>
      </c>
      <c r="AI280" s="1">
        <f t="shared" si="256"/>
        <v>177529.1121572394</v>
      </c>
      <c r="AJ280" s="1">
        <f t="shared" si="257"/>
        <v>120071.84439623739</v>
      </c>
      <c r="AK280" s="1">
        <f t="shared" si="258"/>
        <v>53813.622492132774</v>
      </c>
      <c r="AL280" s="10">
        <f t="shared" si="293"/>
        <v>93.823654336001297</v>
      </c>
      <c r="AM280" s="10">
        <f t="shared" si="294"/>
        <v>23.102641870190563</v>
      </c>
      <c r="AN280" s="10">
        <f t="shared" si="295"/>
        <v>7.2172419309818849</v>
      </c>
      <c r="AO280" s="7">
        <f t="shared" si="296"/>
        <v>2.1706802732554373E-3</v>
      </c>
      <c r="AP280" s="7">
        <f t="shared" si="297"/>
        <v>2.7344846349051442E-3</v>
      </c>
      <c r="AQ280" s="7">
        <f t="shared" si="298"/>
        <v>2.4805225855052517E-3</v>
      </c>
      <c r="AR280" s="1">
        <f t="shared" si="304"/>
        <v>79852.491168971712</v>
      </c>
      <c r="AS280" s="1">
        <f t="shared" si="302"/>
        <v>58087.453018535554</v>
      </c>
      <c r="AT280" s="1">
        <f t="shared" si="303"/>
        <v>26644.905971809425</v>
      </c>
      <c r="AU280" s="1">
        <f t="shared" si="259"/>
        <v>15970.498233794344</v>
      </c>
      <c r="AV280" s="1">
        <f t="shared" si="260"/>
        <v>11617.490603707112</v>
      </c>
      <c r="AW280" s="1">
        <f t="shared" si="261"/>
        <v>5328.9811943618852</v>
      </c>
      <c r="AX280">
        <v>0</v>
      </c>
      <c r="AY280">
        <v>0</v>
      </c>
      <c r="AZ280">
        <v>0</v>
      </c>
      <c r="BA280">
        <f t="shared" si="305"/>
        <v>0</v>
      </c>
      <c r="BB280">
        <f t="shared" si="311"/>
        <v>0</v>
      </c>
      <c r="BC280">
        <f t="shared" si="306"/>
        <v>0</v>
      </c>
      <c r="BD280">
        <f t="shared" si="307"/>
        <v>0</v>
      </c>
      <c r="BE280">
        <f t="shared" si="308"/>
        <v>0</v>
      </c>
      <c r="BF280">
        <f t="shared" si="309"/>
        <v>0</v>
      </c>
      <c r="BG280">
        <f t="shared" si="310"/>
        <v>0</v>
      </c>
      <c r="BH280">
        <f t="shared" si="312"/>
        <v>0</v>
      </c>
      <c r="BI280">
        <f t="shared" si="313"/>
        <v>0</v>
      </c>
      <c r="BJ280">
        <f t="shared" si="314"/>
        <v>0</v>
      </c>
      <c r="BK280" s="7">
        <f t="shared" si="315"/>
        <v>2.3358860061347991E-2</v>
      </c>
      <c r="BL280" s="13"/>
      <c r="BM280" s="13"/>
      <c r="BN280" s="8">
        <f>BN$3*temperature!$I390+BN$4*temperature!$I390^2+BN$5*temperature!$I390^6</f>
        <v>-73.566091705761238</v>
      </c>
      <c r="BO280" s="8">
        <f>BO$3*temperature!$I390+BO$4*temperature!$I390^2+BO$5*temperature!$I390^6</f>
        <v>-59.765934221653879</v>
      </c>
      <c r="BP280" s="8">
        <f>BP$3*temperature!$I390+BP$4*temperature!$I390^2+BP$5*temperature!$I390^6</f>
        <v>-49.042646514835468</v>
      </c>
      <c r="BQ280" s="8">
        <f>BQ$3*temperature!$M390+BQ$4*temperature!$M390^2+BQ$5*temperature!$M390^6</f>
        <v>0</v>
      </c>
      <c r="BR280" s="8">
        <f>BR$3*temperature!$M390+BR$4*temperature!$M390^2+BR$5*temperature!$M390^6</f>
        <v>0</v>
      </c>
      <c r="BS280" s="8">
        <f>BS$3*temperature!$M390+BS$4*temperature!$M390^2+BS$5*temperature!$M390^6</f>
        <v>0</v>
      </c>
      <c r="BT280" s="14"/>
      <c r="BU280" s="14"/>
      <c r="BV280" s="14"/>
      <c r="BW280" s="14"/>
      <c r="BX280" s="14"/>
      <c r="BY280" s="14"/>
    </row>
    <row r="281" spans="1:77" x14ac:dyDescent="0.3">
      <c r="A281">
        <f t="shared" si="262"/>
        <v>2235</v>
      </c>
      <c r="B281" s="4">
        <f t="shared" si="263"/>
        <v>1165.4049157570753</v>
      </c>
      <c r="C281" s="4">
        <f t="shared" si="264"/>
        <v>2964.1661036538321</v>
      </c>
      <c r="D281" s="4">
        <f t="shared" si="265"/>
        <v>4369.9448946756766</v>
      </c>
      <c r="E281" s="11">
        <f t="shared" si="266"/>
        <v>3.9942860362554464E-8</v>
      </c>
      <c r="F281" s="11">
        <f t="shared" si="267"/>
        <v>7.8690113301932661E-8</v>
      </c>
      <c r="G281" s="11">
        <f t="shared" si="268"/>
        <v>1.6064306713030082E-7</v>
      </c>
      <c r="H281" s="4">
        <f t="shared" si="269"/>
        <v>78988.691792322337</v>
      </c>
      <c r="I281" s="4">
        <f t="shared" si="270"/>
        <v>57883.872871498002</v>
      </c>
      <c r="J281" s="4">
        <f t="shared" si="271"/>
        <v>26614.477924284496</v>
      </c>
      <c r="K281" s="4">
        <f t="shared" si="272"/>
        <v>67777.894810928759</v>
      </c>
      <c r="L281" s="4">
        <f t="shared" si="273"/>
        <v>19527.877604479188</v>
      </c>
      <c r="M281" s="4">
        <f t="shared" si="274"/>
        <v>6090.3463466350495</v>
      </c>
      <c r="N281" s="11">
        <f t="shared" si="275"/>
        <v>-1.0817477564421529E-2</v>
      </c>
      <c r="O281" s="11">
        <f t="shared" si="276"/>
        <v>-3.5047964981481661E-3</v>
      </c>
      <c r="P281" s="11">
        <f t="shared" si="277"/>
        <v>-1.1421441302066349E-3</v>
      </c>
      <c r="Q281" s="4">
        <f t="shared" si="278"/>
        <v>979.80788554320873</v>
      </c>
      <c r="R281" s="4">
        <f t="shared" si="279"/>
        <v>2201.5836280248041</v>
      </c>
      <c r="S281" s="4">
        <f t="shared" si="280"/>
        <v>1932.5450703706667</v>
      </c>
      <c r="T281" s="4">
        <f t="shared" si="281"/>
        <v>12.404407052585793</v>
      </c>
      <c r="U281" s="4">
        <f t="shared" si="282"/>
        <v>38.034490762432434</v>
      </c>
      <c r="V281" s="4">
        <f t="shared" si="283"/>
        <v>72.612548548521687</v>
      </c>
      <c r="W281" s="11">
        <f t="shared" si="284"/>
        <v>-1.0734613539272964E-2</v>
      </c>
      <c r="X281" s="11">
        <f t="shared" si="285"/>
        <v>-1.217998157191269E-2</v>
      </c>
      <c r="Y281" s="11">
        <f t="shared" si="286"/>
        <v>-9.7425357312937999E-3</v>
      </c>
      <c r="Z281" s="4">
        <f t="shared" si="299"/>
        <v>929.99552316158565</v>
      </c>
      <c r="AA281" s="4">
        <f t="shared" si="300"/>
        <v>6875.0921383160712</v>
      </c>
      <c r="AB281" s="4">
        <f t="shared" si="301"/>
        <v>41100.910996268751</v>
      </c>
      <c r="AC281" s="12">
        <f t="shared" si="287"/>
        <v>0.92881494129497943</v>
      </c>
      <c r="AD281" s="12">
        <f t="shared" si="288"/>
        <v>3.0739472154016494</v>
      </c>
      <c r="AE281" s="12">
        <f t="shared" si="289"/>
        <v>21.036510473982741</v>
      </c>
      <c r="AF281" s="11">
        <f t="shared" si="290"/>
        <v>-4.0504037456468023E-3</v>
      </c>
      <c r="AG281" s="11">
        <f t="shared" si="291"/>
        <v>2.9673830763510267E-4</v>
      </c>
      <c r="AH281" s="11">
        <f t="shared" si="292"/>
        <v>9.7937136394747881E-3</v>
      </c>
      <c r="AI281" s="1">
        <f t="shared" si="256"/>
        <v>175746.69917530983</v>
      </c>
      <c r="AJ281" s="1">
        <f t="shared" si="257"/>
        <v>119682.15056032076</v>
      </c>
      <c r="AK281" s="1">
        <f t="shared" si="258"/>
        <v>53761.24143728138</v>
      </c>
      <c r="AL281" s="10">
        <f t="shared" si="293"/>
        <v>94.025278880076868</v>
      </c>
      <c r="AM281" s="10">
        <f t="shared" si="294"/>
        <v>23.165183951218118</v>
      </c>
      <c r="AN281" s="10">
        <f t="shared" si="295"/>
        <v>7.2349654372805929</v>
      </c>
      <c r="AO281" s="7">
        <f t="shared" si="296"/>
        <v>2.148973470522883E-3</v>
      </c>
      <c r="AP281" s="7">
        <f t="shared" si="297"/>
        <v>2.7071397885560927E-3</v>
      </c>
      <c r="AQ281" s="7">
        <f t="shared" si="298"/>
        <v>2.455717359650199E-3</v>
      </c>
      <c r="AR281" s="1">
        <f t="shared" si="304"/>
        <v>78988.691792322337</v>
      </c>
      <c r="AS281" s="1">
        <f t="shared" si="302"/>
        <v>57883.872871498002</v>
      </c>
      <c r="AT281" s="1">
        <f t="shared" si="303"/>
        <v>26614.477924284496</v>
      </c>
      <c r="AU281" s="1">
        <f t="shared" si="259"/>
        <v>15797.738358464469</v>
      </c>
      <c r="AV281" s="1">
        <f t="shared" si="260"/>
        <v>11576.774574299601</v>
      </c>
      <c r="AW281" s="1">
        <f t="shared" si="261"/>
        <v>5322.8955848568994</v>
      </c>
      <c r="AX281">
        <v>0</v>
      </c>
      <c r="AY281">
        <v>0</v>
      </c>
      <c r="AZ281">
        <v>0</v>
      </c>
      <c r="BA281">
        <f t="shared" si="305"/>
        <v>0</v>
      </c>
      <c r="BB281">
        <f t="shared" si="311"/>
        <v>0</v>
      </c>
      <c r="BC281">
        <f t="shared" si="306"/>
        <v>0</v>
      </c>
      <c r="BD281">
        <f t="shared" si="307"/>
        <v>0</v>
      </c>
      <c r="BE281">
        <f t="shared" si="308"/>
        <v>0</v>
      </c>
      <c r="BF281">
        <f t="shared" si="309"/>
        <v>0</v>
      </c>
      <c r="BG281">
        <f t="shared" si="310"/>
        <v>0</v>
      </c>
      <c r="BH281">
        <f t="shared" si="312"/>
        <v>0</v>
      </c>
      <c r="BI281">
        <f t="shared" si="313"/>
        <v>0</v>
      </c>
      <c r="BJ281">
        <f t="shared" si="314"/>
        <v>0</v>
      </c>
      <c r="BK281" s="7">
        <f t="shared" si="315"/>
        <v>2.3329723513637352E-2</v>
      </c>
      <c r="BL281" s="13"/>
      <c r="BM281" s="13"/>
      <c r="BN281" s="8">
        <f>BN$3*temperature!$I391+BN$4*temperature!$I391^2+BN$5*temperature!$I391^6</f>
        <v>-73.856441610812197</v>
      </c>
      <c r="BO281" s="8">
        <f>BO$3*temperature!$I391+BO$4*temperature!$I391^2+BO$5*temperature!$I391^6</f>
        <v>-59.988758253042278</v>
      </c>
      <c r="BP281" s="8">
        <f>BP$3*temperature!$I391+BP$4*temperature!$I391^2+BP$5*temperature!$I391^6</f>
        <v>-49.214925270998492</v>
      </c>
      <c r="BQ281" s="8">
        <f>BQ$3*temperature!$M391+BQ$4*temperature!$M391^2+BQ$5*temperature!$M391^6</f>
        <v>0</v>
      </c>
      <c r="BR281" s="8">
        <f>BR$3*temperature!$M391+BR$4*temperature!$M391^2+BR$5*temperature!$M391^6</f>
        <v>0</v>
      </c>
      <c r="BS281" s="8">
        <f>BS$3*temperature!$M391+BS$4*temperature!$M391^2+BS$5*temperature!$M391^6</f>
        <v>0</v>
      </c>
      <c r="BT281" s="14"/>
      <c r="BU281" s="14"/>
      <c r="BV281" s="14"/>
      <c r="BW281" s="14"/>
      <c r="BX281" s="14"/>
      <c r="BY281" s="14"/>
    </row>
    <row r="282" spans="1:77" x14ac:dyDescent="0.3">
      <c r="A282">
        <f t="shared" si="262"/>
        <v>2236</v>
      </c>
      <c r="B282" s="4">
        <f t="shared" si="263"/>
        <v>1165.4049599792006</v>
      </c>
      <c r="C282" s="4">
        <f t="shared" si="264"/>
        <v>2964.1663252418707</v>
      </c>
      <c r="D282" s="4">
        <f t="shared" si="265"/>
        <v>4369.9455615769593</v>
      </c>
      <c r="E282" s="11">
        <f t="shared" si="266"/>
        <v>3.7945717344426738E-8</v>
      </c>
      <c r="F282" s="11">
        <f t="shared" si="267"/>
        <v>7.4755607636836019E-8</v>
      </c>
      <c r="G282" s="11">
        <f t="shared" si="268"/>
        <v>1.5261091377378576E-7</v>
      </c>
      <c r="H282" s="4">
        <f t="shared" si="269"/>
        <v>78128.331288840942</v>
      </c>
      <c r="I282" s="4">
        <f t="shared" si="270"/>
        <v>57679.773344100948</v>
      </c>
      <c r="J282" s="4">
        <f t="shared" si="271"/>
        <v>26583.719939588216</v>
      </c>
      <c r="K282" s="4">
        <f t="shared" si="272"/>
        <v>67039.641988682895</v>
      </c>
      <c r="L282" s="4">
        <f t="shared" si="273"/>
        <v>19459.020518828132</v>
      </c>
      <c r="M282" s="4">
        <f t="shared" si="274"/>
        <v>6083.3068890668492</v>
      </c>
      <c r="N282" s="11">
        <f t="shared" si="275"/>
        <v>-1.0892235946620588E-2</v>
      </c>
      <c r="O282" s="11">
        <f t="shared" si="276"/>
        <v>-3.5260916237647155E-3</v>
      </c>
      <c r="P282" s="11">
        <f t="shared" si="277"/>
        <v>-1.1558386284696853E-3</v>
      </c>
      <c r="Q282" s="4">
        <f t="shared" si="278"/>
        <v>958.73232725907508</v>
      </c>
      <c r="R282" s="4">
        <f t="shared" si="279"/>
        <v>2167.1001094409421</v>
      </c>
      <c r="S282" s="4">
        <f t="shared" si="280"/>
        <v>1911.5055244450728</v>
      </c>
      <c r="T282" s="4">
        <f t="shared" si="281"/>
        <v>12.271250536692452</v>
      </c>
      <c r="U282" s="4">
        <f t="shared" si="282"/>
        <v>37.571231365848924</v>
      </c>
      <c r="V282" s="4">
        <f t="shared" si="283"/>
        <v>71.905118199747406</v>
      </c>
      <c r="W282" s="11">
        <f t="shared" si="284"/>
        <v>-1.0734613539272964E-2</v>
      </c>
      <c r="X282" s="11">
        <f t="shared" si="285"/>
        <v>-1.217998157191269E-2</v>
      </c>
      <c r="Y282" s="11">
        <f t="shared" si="286"/>
        <v>-9.7425357312937999E-3</v>
      </c>
      <c r="Z282" s="4">
        <f t="shared" si="299"/>
        <v>906.37409243337845</v>
      </c>
      <c r="AA282" s="4">
        <f t="shared" si="300"/>
        <v>6769.5600547273198</v>
      </c>
      <c r="AB282" s="4">
        <f t="shared" si="301"/>
        <v>41052.158293786553</v>
      </c>
      <c r="AC282" s="12">
        <f t="shared" si="287"/>
        <v>0.92505286577774548</v>
      </c>
      <c r="AD282" s="12">
        <f t="shared" si="288"/>
        <v>3.0748593732961074</v>
      </c>
      <c r="AE282" s="12">
        <f t="shared" si="289"/>
        <v>21.242536033538741</v>
      </c>
      <c r="AF282" s="11">
        <f t="shared" si="290"/>
        <v>-4.0504037456468023E-3</v>
      </c>
      <c r="AG282" s="11">
        <f t="shared" si="291"/>
        <v>2.9673830763510267E-4</v>
      </c>
      <c r="AH282" s="11">
        <f t="shared" si="292"/>
        <v>9.7937136394747881E-3</v>
      </c>
      <c r="AI282" s="1">
        <f t="shared" si="256"/>
        <v>173969.76761624331</v>
      </c>
      <c r="AJ282" s="1">
        <f t="shared" si="257"/>
        <v>119290.71007858829</v>
      </c>
      <c r="AK282" s="1">
        <f t="shared" si="258"/>
        <v>53708.012878410147</v>
      </c>
      <c r="AL282" s="10">
        <f t="shared" si="293"/>
        <v>94.225316131649947</v>
      </c>
      <c r="AM282" s="10">
        <f t="shared" si="294"/>
        <v>23.227268228489844</v>
      </c>
      <c r="AN282" s="10">
        <f t="shared" si="295"/>
        <v>7.2525547971991831</v>
      </c>
      <c r="AO282" s="7">
        <f t="shared" si="296"/>
        <v>2.1274837358176541E-3</v>
      </c>
      <c r="AP282" s="7">
        <f t="shared" si="297"/>
        <v>2.6800683906705318E-3</v>
      </c>
      <c r="AQ282" s="7">
        <f t="shared" si="298"/>
        <v>2.4311601860536971E-3</v>
      </c>
      <c r="AR282" s="1">
        <f t="shared" si="304"/>
        <v>78128.331288840942</v>
      </c>
      <c r="AS282" s="1">
        <f t="shared" si="302"/>
        <v>57679.773344100948</v>
      </c>
      <c r="AT282" s="1">
        <f t="shared" si="303"/>
        <v>26583.719939588216</v>
      </c>
      <c r="AU282" s="1">
        <f t="shared" si="259"/>
        <v>15625.666257768189</v>
      </c>
      <c r="AV282" s="1">
        <f t="shared" si="260"/>
        <v>11535.95466882019</v>
      </c>
      <c r="AW282" s="1">
        <f t="shared" si="261"/>
        <v>5316.7439879176436</v>
      </c>
      <c r="AX282">
        <v>0</v>
      </c>
      <c r="AY282">
        <v>0</v>
      </c>
      <c r="AZ282">
        <v>0</v>
      </c>
      <c r="BA282">
        <f t="shared" si="305"/>
        <v>0</v>
      </c>
      <c r="BB282">
        <f t="shared" si="311"/>
        <v>0</v>
      </c>
      <c r="BC282">
        <f t="shared" si="306"/>
        <v>0</v>
      </c>
      <c r="BD282">
        <f t="shared" si="307"/>
        <v>0</v>
      </c>
      <c r="BE282">
        <f t="shared" si="308"/>
        <v>0</v>
      </c>
      <c r="BF282">
        <f t="shared" si="309"/>
        <v>0</v>
      </c>
      <c r="BG282">
        <f t="shared" si="310"/>
        <v>0</v>
      </c>
      <c r="BH282">
        <f t="shared" si="312"/>
        <v>0</v>
      </c>
      <c r="BI282">
        <f t="shared" si="313"/>
        <v>0</v>
      </c>
      <c r="BJ282">
        <f t="shared" si="314"/>
        <v>0</v>
      </c>
      <c r="BK282" s="7">
        <f t="shared" si="315"/>
        <v>2.3300778956989759E-2</v>
      </c>
      <c r="BL282" s="13"/>
      <c r="BM282" s="13"/>
      <c r="BN282" s="8">
        <f>BN$3*temperature!$I392+BN$4*temperature!$I392^2+BN$5*temperature!$I392^6</f>
        <v>-74.144653522258693</v>
      </c>
      <c r="BO282" s="8">
        <f>BO$3*temperature!$I392+BO$4*temperature!$I392^2+BO$5*temperature!$I392^6</f>
        <v>-60.209926109260209</v>
      </c>
      <c r="BP282" s="8">
        <f>BP$3*temperature!$I392+BP$4*temperature!$I392^2+BP$5*temperature!$I392^6</f>
        <v>-49.38591034060061</v>
      </c>
      <c r="BQ282" s="8">
        <f>BQ$3*temperature!$M392+BQ$4*temperature!$M392^2+BQ$5*temperature!$M392^6</f>
        <v>0</v>
      </c>
      <c r="BR282" s="8">
        <f>BR$3*temperature!$M392+BR$4*temperature!$M392^2+BR$5*temperature!$M392^6</f>
        <v>0</v>
      </c>
      <c r="BS282" s="8">
        <f>BS$3*temperature!$M392+BS$4*temperature!$M392^2+BS$5*temperature!$M392^6</f>
        <v>0</v>
      </c>
      <c r="BT282" s="14"/>
      <c r="BU282" s="14"/>
      <c r="BV282" s="14"/>
      <c r="BW282" s="14"/>
      <c r="BX282" s="14"/>
      <c r="BY282" s="14"/>
    </row>
    <row r="283" spans="1:77" x14ac:dyDescent="0.3">
      <c r="A283">
        <f t="shared" si="262"/>
        <v>2237</v>
      </c>
      <c r="B283" s="4">
        <f t="shared" si="263"/>
        <v>1165.4050019902215</v>
      </c>
      <c r="C283" s="4">
        <f t="shared" si="264"/>
        <v>2964.1665357505226</v>
      </c>
      <c r="D283" s="4">
        <f t="shared" si="265"/>
        <v>4369.946195133276</v>
      </c>
      <c r="E283" s="11">
        <f t="shared" si="266"/>
        <v>3.60484314772054E-8</v>
      </c>
      <c r="F283" s="11">
        <f t="shared" si="267"/>
        <v>7.1017827254994215E-8</v>
      </c>
      <c r="G283" s="11">
        <f t="shared" si="268"/>
        <v>1.4498036808509648E-7</v>
      </c>
      <c r="H283" s="4">
        <f t="shared" si="269"/>
        <v>77271.45172019233</v>
      </c>
      <c r="I283" s="4">
        <f t="shared" si="270"/>
        <v>57475.180974703333</v>
      </c>
      <c r="J283" s="4">
        <f t="shared" si="271"/>
        <v>26552.639241062683</v>
      </c>
      <c r="K283" s="4">
        <f t="shared" si="272"/>
        <v>66304.376236786295</v>
      </c>
      <c r="L283" s="4">
        <f t="shared" si="273"/>
        <v>19389.997249311331</v>
      </c>
      <c r="M283" s="4">
        <f t="shared" si="274"/>
        <v>6076.1936315449011</v>
      </c>
      <c r="N283" s="11">
        <f t="shared" si="275"/>
        <v>-1.0967626468242786E-2</v>
      </c>
      <c r="O283" s="11">
        <f t="shared" si="276"/>
        <v>-3.5471091389217557E-3</v>
      </c>
      <c r="P283" s="11">
        <f t="shared" si="277"/>
        <v>-1.1693076893313226E-3</v>
      </c>
      <c r="Q283" s="4">
        <f t="shared" si="278"/>
        <v>938.03859665986135</v>
      </c>
      <c r="R283" s="4">
        <f t="shared" si="279"/>
        <v>2133.1117077241443</v>
      </c>
      <c r="S283" s="4">
        <f t="shared" si="280"/>
        <v>1890.6695254874735</v>
      </c>
      <c r="T283" s="4">
        <f t="shared" si="281"/>
        <v>12.139523404537464</v>
      </c>
      <c r="U283" s="4">
        <f t="shared" si="282"/>
        <v>37.113614460178816</v>
      </c>
      <c r="V283" s="4">
        <f t="shared" si="283"/>
        <v>71.204580016423463</v>
      </c>
      <c r="W283" s="11">
        <f t="shared" si="284"/>
        <v>-1.0734613539272964E-2</v>
      </c>
      <c r="X283" s="11">
        <f t="shared" si="285"/>
        <v>-1.217998157191269E-2</v>
      </c>
      <c r="Y283" s="11">
        <f t="shared" si="286"/>
        <v>-9.7425357312937999E-3</v>
      </c>
      <c r="Z283" s="4">
        <f t="shared" si="299"/>
        <v>883.28587251988654</v>
      </c>
      <c r="AA283" s="4">
        <f t="shared" si="300"/>
        <v>6665.5054084321409</v>
      </c>
      <c r="AB283" s="4">
        <f t="shared" si="301"/>
        <v>41002.900927066446</v>
      </c>
      <c r="AC283" s="12">
        <f t="shared" si="287"/>
        <v>0.92130602818527796</v>
      </c>
      <c r="AD283" s="12">
        <f t="shared" si="288"/>
        <v>3.0757718018627553</v>
      </c>
      <c r="AE283" s="12">
        <f t="shared" si="289"/>
        <v>21.450579348427443</v>
      </c>
      <c r="AF283" s="11">
        <f t="shared" si="290"/>
        <v>-4.0504037456468023E-3</v>
      </c>
      <c r="AG283" s="11">
        <f t="shared" si="291"/>
        <v>2.9673830763510267E-4</v>
      </c>
      <c r="AH283" s="11">
        <f t="shared" si="292"/>
        <v>9.7937136394747881E-3</v>
      </c>
      <c r="AI283" s="1">
        <f t="shared" si="256"/>
        <v>172198.45711238717</v>
      </c>
      <c r="AJ283" s="1">
        <f t="shared" si="257"/>
        <v>118897.59373954966</v>
      </c>
      <c r="AK283" s="1">
        <f t="shared" si="258"/>
        <v>53653.955578486777</v>
      </c>
      <c r="AL283" s="10">
        <f t="shared" si="293"/>
        <v>94.4237743309466</v>
      </c>
      <c r="AM283" s="10">
        <f t="shared" si="294"/>
        <v>23.288896389196839</v>
      </c>
      <c r="AN283" s="10">
        <f t="shared" si="295"/>
        <v>7.270010598444606</v>
      </c>
      <c r="AO283" s="7">
        <f t="shared" si="296"/>
        <v>2.1062088984594774E-3</v>
      </c>
      <c r="AP283" s="7">
        <f t="shared" si="297"/>
        <v>2.6532677067638267E-3</v>
      </c>
      <c r="AQ283" s="7">
        <f t="shared" si="298"/>
        <v>2.4068485841931601E-3</v>
      </c>
      <c r="AR283" s="1">
        <f t="shared" si="304"/>
        <v>77271.45172019233</v>
      </c>
      <c r="AS283" s="1">
        <f t="shared" si="302"/>
        <v>57475.180974703333</v>
      </c>
      <c r="AT283" s="1">
        <f t="shared" si="303"/>
        <v>26552.639241062683</v>
      </c>
      <c r="AU283" s="1">
        <f t="shared" si="259"/>
        <v>15454.290344038467</v>
      </c>
      <c r="AV283" s="1">
        <f t="shared" si="260"/>
        <v>11495.036194940667</v>
      </c>
      <c r="AW283" s="1">
        <f t="shared" si="261"/>
        <v>5310.5278482125368</v>
      </c>
      <c r="AX283">
        <v>0</v>
      </c>
      <c r="AY283">
        <v>0</v>
      </c>
      <c r="AZ283">
        <v>0</v>
      </c>
      <c r="BA283">
        <f t="shared" si="305"/>
        <v>0</v>
      </c>
      <c r="BB283">
        <f t="shared" si="311"/>
        <v>0</v>
      </c>
      <c r="BC283">
        <f t="shared" si="306"/>
        <v>0</v>
      </c>
      <c r="BD283">
        <f t="shared" si="307"/>
        <v>0</v>
      </c>
      <c r="BE283">
        <f t="shared" si="308"/>
        <v>0</v>
      </c>
      <c r="BF283">
        <f t="shared" si="309"/>
        <v>0</v>
      </c>
      <c r="BG283">
        <f t="shared" si="310"/>
        <v>0</v>
      </c>
      <c r="BH283">
        <f t="shared" si="312"/>
        <v>0</v>
      </c>
      <c r="BI283">
        <f t="shared" si="313"/>
        <v>0</v>
      </c>
      <c r="BJ283">
        <f t="shared" si="314"/>
        <v>0</v>
      </c>
      <c r="BK283" s="7">
        <f t="shared" si="315"/>
        <v>2.327201689542599E-2</v>
      </c>
      <c r="BL283" s="13"/>
      <c r="BM283" s="13"/>
      <c r="BN283" s="8">
        <f>BN$3*temperature!$I393+BN$4*temperature!$I393^2+BN$5*temperature!$I393^6</f>
        <v>-74.430748561368489</v>
      </c>
      <c r="BO283" s="8">
        <f>BO$3*temperature!$I393+BO$4*temperature!$I393^2+BO$5*temperature!$I393^6</f>
        <v>-60.429454422499234</v>
      </c>
      <c r="BP283" s="8">
        <f>BP$3*temperature!$I393+BP$4*temperature!$I393^2+BP$5*temperature!$I393^6</f>
        <v>-49.555614945317032</v>
      </c>
      <c r="BQ283" s="8">
        <f>BQ$3*temperature!$M393+BQ$4*temperature!$M393^2+BQ$5*temperature!$M393^6</f>
        <v>0</v>
      </c>
      <c r="BR283" s="8">
        <f>BR$3*temperature!$M393+BR$4*temperature!$M393^2+BR$5*temperature!$M393^6</f>
        <v>0</v>
      </c>
      <c r="BS283" s="8">
        <f>BS$3*temperature!$M393+BS$4*temperature!$M393^2+BS$5*temperature!$M393^6</f>
        <v>0</v>
      </c>
      <c r="BT283" s="14"/>
      <c r="BU283" s="14"/>
      <c r="BV283" s="14"/>
      <c r="BW283" s="14"/>
      <c r="BX283" s="14"/>
      <c r="BY283" s="14"/>
    </row>
    <row r="284" spans="1:77" x14ac:dyDescent="0.3">
      <c r="A284">
        <f t="shared" si="262"/>
        <v>2238</v>
      </c>
      <c r="B284" s="4">
        <f t="shared" si="263"/>
        <v>1165.4050419006926</v>
      </c>
      <c r="C284" s="4">
        <f t="shared" si="264"/>
        <v>2964.166735733756</v>
      </c>
      <c r="D284" s="4">
        <f t="shared" si="265"/>
        <v>4369.9467970118631</v>
      </c>
      <c r="E284" s="11">
        <f t="shared" si="266"/>
        <v>3.4246009903345128E-8</v>
      </c>
      <c r="F284" s="11">
        <f t="shared" si="267"/>
        <v>6.7466935892244502E-8</v>
      </c>
      <c r="G284" s="11">
        <f t="shared" si="268"/>
        <v>1.3773134968084164E-7</v>
      </c>
      <c r="H284" s="4">
        <f t="shared" si="269"/>
        <v>76418.093178076495</v>
      </c>
      <c r="I284" s="4">
        <f t="shared" si="270"/>
        <v>57270.12160623791</v>
      </c>
      <c r="J284" s="4">
        <f t="shared" si="271"/>
        <v>26521.242885909101</v>
      </c>
      <c r="K284" s="4">
        <f t="shared" si="272"/>
        <v>65572.131946026275</v>
      </c>
      <c r="L284" s="4">
        <f t="shared" si="273"/>
        <v>19320.816510027107</v>
      </c>
      <c r="M284" s="4">
        <f t="shared" si="274"/>
        <v>6069.0081865628499</v>
      </c>
      <c r="N284" s="11">
        <f t="shared" si="275"/>
        <v>-1.1043679653135241E-2</v>
      </c>
      <c r="O284" s="11">
        <f t="shared" si="276"/>
        <v>-3.5678570963532108E-3</v>
      </c>
      <c r="P284" s="11">
        <f t="shared" si="277"/>
        <v>-1.182556945642288E-3</v>
      </c>
      <c r="Q284" s="4">
        <f t="shared" si="278"/>
        <v>917.72095263578126</v>
      </c>
      <c r="R284" s="4">
        <f t="shared" si="279"/>
        <v>2099.612647771406</v>
      </c>
      <c r="S284" s="4">
        <f t="shared" si="280"/>
        <v>1870.0358258614906</v>
      </c>
      <c r="T284" s="4">
        <f t="shared" si="281"/>
        <v>12.009210312238794</v>
      </c>
      <c r="U284" s="4">
        <f t="shared" si="282"/>
        <v>36.661571319986763</v>
      </c>
      <c r="V284" s="4">
        <f t="shared" si="283"/>
        <v>70.510866851381692</v>
      </c>
      <c r="W284" s="11">
        <f t="shared" si="284"/>
        <v>-1.0734613539272964E-2</v>
      </c>
      <c r="X284" s="11">
        <f t="shared" si="285"/>
        <v>-1.217998157191269E-2</v>
      </c>
      <c r="Y284" s="11">
        <f t="shared" si="286"/>
        <v>-9.7425357312937999E-3</v>
      </c>
      <c r="Z284" s="4">
        <f t="shared" si="299"/>
        <v>860.72017136209672</v>
      </c>
      <c r="AA284" s="4">
        <f t="shared" si="300"/>
        <v>6562.9117304445545</v>
      </c>
      <c r="AB284" s="4">
        <f t="shared" si="301"/>
        <v>40953.150104203189</v>
      </c>
      <c r="AC284" s="12">
        <f t="shared" si="287"/>
        <v>0.91757436679782933</v>
      </c>
      <c r="AD284" s="12">
        <f t="shared" si="288"/>
        <v>3.0766845011819117</v>
      </c>
      <c r="AE284" s="12">
        <f t="shared" si="289"/>
        <v>21.660660179966772</v>
      </c>
      <c r="AF284" s="11">
        <f t="shared" si="290"/>
        <v>-4.0504037456468023E-3</v>
      </c>
      <c r="AG284" s="11">
        <f t="shared" si="291"/>
        <v>2.9673830763510267E-4</v>
      </c>
      <c r="AH284" s="11">
        <f t="shared" si="292"/>
        <v>9.7937136394747881E-3</v>
      </c>
      <c r="AI284" s="1">
        <f t="shared" si="256"/>
        <v>170432.90174518691</v>
      </c>
      <c r="AJ284" s="1">
        <f t="shared" si="257"/>
        <v>118502.87056053536</v>
      </c>
      <c r="AK284" s="1">
        <f t="shared" si="258"/>
        <v>53599.087868850635</v>
      </c>
      <c r="AL284" s="10">
        <f t="shared" si="293"/>
        <v>94.620661762731359</v>
      </c>
      <c r="AM284" s="10">
        <f t="shared" si="294"/>
        <v>23.35007014914531</v>
      </c>
      <c r="AN284" s="10">
        <f t="shared" si="295"/>
        <v>7.2873334350133812</v>
      </c>
      <c r="AO284" s="7">
        <f t="shared" si="296"/>
        <v>2.0851468094748825E-3</v>
      </c>
      <c r="AP284" s="7">
        <f t="shared" si="297"/>
        <v>2.6267350296961885E-3</v>
      </c>
      <c r="AQ284" s="7">
        <f t="shared" si="298"/>
        <v>2.3827800983512283E-3</v>
      </c>
      <c r="AR284" s="1">
        <f t="shared" si="304"/>
        <v>76418.093178076495</v>
      </c>
      <c r="AS284" s="1">
        <f t="shared" si="302"/>
        <v>57270.12160623791</v>
      </c>
      <c r="AT284" s="1">
        <f t="shared" si="303"/>
        <v>26521.242885909101</v>
      </c>
      <c r="AU284" s="1">
        <f t="shared" si="259"/>
        <v>15283.618635615299</v>
      </c>
      <c r="AV284" s="1">
        <f t="shared" si="260"/>
        <v>11454.024321247583</v>
      </c>
      <c r="AW284" s="1">
        <f t="shared" si="261"/>
        <v>5304.248577181821</v>
      </c>
      <c r="AX284">
        <v>0</v>
      </c>
      <c r="AY284">
        <v>0</v>
      </c>
      <c r="AZ284">
        <v>0</v>
      </c>
      <c r="BA284">
        <f t="shared" si="305"/>
        <v>0</v>
      </c>
      <c r="BB284">
        <f t="shared" si="311"/>
        <v>0</v>
      </c>
      <c r="BC284">
        <f t="shared" si="306"/>
        <v>0</v>
      </c>
      <c r="BD284">
        <f t="shared" si="307"/>
        <v>0</v>
      </c>
      <c r="BE284">
        <f t="shared" si="308"/>
        <v>0</v>
      </c>
      <c r="BF284">
        <f t="shared" si="309"/>
        <v>0</v>
      </c>
      <c r="BG284">
        <f t="shared" si="310"/>
        <v>0</v>
      </c>
      <c r="BH284">
        <f t="shared" si="312"/>
        <v>0</v>
      </c>
      <c r="BI284">
        <f t="shared" si="313"/>
        <v>0</v>
      </c>
      <c r="BJ284">
        <f t="shared" si="314"/>
        <v>0</v>
      </c>
      <c r="BK284" s="7">
        <f t="shared" si="315"/>
        <v>2.3243428073657285E-2</v>
      </c>
      <c r="BL284" s="13"/>
      <c r="BM284" s="13"/>
      <c r="BN284" s="8">
        <f>BN$3*temperature!$I394+BN$4*temperature!$I394^2+BN$5*temperature!$I394^6</f>
        <v>-74.714747780266933</v>
      </c>
      <c r="BO284" s="8">
        <f>BO$3*temperature!$I394+BO$4*temperature!$I394^2+BO$5*temperature!$I394^6</f>
        <v>-60.647359760491511</v>
      </c>
      <c r="BP284" s="8">
        <f>BP$3*temperature!$I394+BP$4*temperature!$I394^2+BP$5*temperature!$I394^6</f>
        <v>-49.72405224722413</v>
      </c>
      <c r="BQ284" s="8">
        <f>BQ$3*temperature!$M394+BQ$4*temperature!$M394^2+BQ$5*temperature!$M394^6</f>
        <v>0</v>
      </c>
      <c r="BR284" s="8">
        <f>BR$3*temperature!$M394+BR$4*temperature!$M394^2+BR$5*temperature!$M394^6</f>
        <v>0</v>
      </c>
      <c r="BS284" s="8">
        <f>BS$3*temperature!$M394+BS$4*temperature!$M394^2+BS$5*temperature!$M394^6</f>
        <v>0</v>
      </c>
      <c r="BT284" s="14"/>
      <c r="BU284" s="14"/>
      <c r="BV284" s="14"/>
      <c r="BW284" s="14"/>
      <c r="BX284" s="14"/>
      <c r="BY284" s="14"/>
    </row>
    <row r="285" spans="1:77" x14ac:dyDescent="0.3">
      <c r="A285">
        <f t="shared" si="262"/>
        <v>2239</v>
      </c>
      <c r="B285" s="4">
        <f t="shared" si="263"/>
        <v>1165.4050798156418</v>
      </c>
      <c r="C285" s="4">
        <f t="shared" si="264"/>
        <v>2964.166925717841</v>
      </c>
      <c r="D285" s="4">
        <f t="shared" si="265"/>
        <v>4369.9473687965992</v>
      </c>
      <c r="E285" s="11">
        <f t="shared" si="266"/>
        <v>3.2533709408177867E-8</v>
      </c>
      <c r="F285" s="11">
        <f t="shared" si="267"/>
        <v>6.4093589097632269E-8</v>
      </c>
      <c r="G285" s="11">
        <f t="shared" si="268"/>
        <v>1.3084478219679956E-7</v>
      </c>
      <c r="H285" s="4">
        <f t="shared" si="269"/>
        <v>75568.293853588082</v>
      </c>
      <c r="I285" s="4">
        <f t="shared" si="270"/>
        <v>57064.620404541958</v>
      </c>
      <c r="J285" s="4">
        <f t="shared" si="271"/>
        <v>26489.537769831004</v>
      </c>
      <c r="K285" s="4">
        <f t="shared" si="272"/>
        <v>64842.941876950121</v>
      </c>
      <c r="L285" s="4">
        <f t="shared" si="273"/>
        <v>19251.486786872658</v>
      </c>
      <c r="M285" s="4">
        <f t="shared" si="274"/>
        <v>6061.7521297803924</v>
      </c>
      <c r="N285" s="11">
        <f t="shared" si="275"/>
        <v>-1.1120426428659735E-2</v>
      </c>
      <c r="O285" s="11">
        <f t="shared" si="276"/>
        <v>-3.5883433352037475E-3</v>
      </c>
      <c r="P285" s="11">
        <f t="shared" si="277"/>
        <v>-1.1955918593952175E-3</v>
      </c>
      <c r="Q285" s="4">
        <f t="shared" si="278"/>
        <v>897.77370528830534</v>
      </c>
      <c r="R285" s="4">
        <f t="shared" si="279"/>
        <v>2066.5971713952399</v>
      </c>
      <c r="S285" s="4">
        <f t="shared" si="280"/>
        <v>1849.6031597675385</v>
      </c>
      <c r="T285" s="4">
        <f t="shared" si="281"/>
        <v>11.88029608062506</v>
      </c>
      <c r="U285" s="4">
        <f t="shared" si="282"/>
        <v>36.215034056911961</v>
      </c>
      <c r="V285" s="4">
        <f t="shared" si="283"/>
        <v>69.823912211637605</v>
      </c>
      <c r="W285" s="11">
        <f t="shared" si="284"/>
        <v>-1.0734613539272964E-2</v>
      </c>
      <c r="X285" s="11">
        <f t="shared" si="285"/>
        <v>-1.217998157191269E-2</v>
      </c>
      <c r="Y285" s="11">
        <f t="shared" si="286"/>
        <v>-9.7425357312937999E-3</v>
      </c>
      <c r="Z285" s="4">
        <f t="shared" si="299"/>
        <v>838.66646927771694</v>
      </c>
      <c r="AA285" s="4">
        <f t="shared" si="300"/>
        <v>6461.7625755619956</v>
      </c>
      <c r="AB285" s="4">
        <f t="shared" si="301"/>
        <v>40902.91677508007</v>
      </c>
      <c r="AC285" s="12">
        <f t="shared" si="287"/>
        <v>0.91385782014564187</v>
      </c>
      <c r="AD285" s="12">
        <f t="shared" si="288"/>
        <v>3.0775974713339198</v>
      </c>
      <c r="AE285" s="12">
        <f t="shared" si="289"/>
        <v>21.872798483011341</v>
      </c>
      <c r="AF285" s="11">
        <f t="shared" si="290"/>
        <v>-4.0504037456468023E-3</v>
      </c>
      <c r="AG285" s="11">
        <f t="shared" si="291"/>
        <v>2.9673830763510267E-4</v>
      </c>
      <c r="AH285" s="11">
        <f t="shared" si="292"/>
        <v>9.7937136394747881E-3</v>
      </c>
      <c r="AI285" s="1">
        <f t="shared" si="256"/>
        <v>168673.23020628354</v>
      </c>
      <c r="AJ285" s="1">
        <f t="shared" si="257"/>
        <v>118106.60782572941</v>
      </c>
      <c r="AK285" s="1">
        <f t="shared" si="258"/>
        <v>53543.42765914739</v>
      </c>
      <c r="AL285" s="10">
        <f t="shared" si="293"/>
        <v>94.81598675400646</v>
      </c>
      <c r="AM285" s="10">
        <f t="shared" si="294"/>
        <v>23.410791251879864</v>
      </c>
      <c r="AN285" s="10">
        <f t="shared" si="295"/>
        <v>7.3045239069615908</v>
      </c>
      <c r="AO285" s="7">
        <f t="shared" si="296"/>
        <v>2.0642953413801336E-3</v>
      </c>
      <c r="AP285" s="7">
        <f t="shared" si="297"/>
        <v>2.6004676793992265E-3</v>
      </c>
      <c r="AQ285" s="7">
        <f t="shared" si="298"/>
        <v>2.3589522973677161E-3</v>
      </c>
      <c r="AR285" s="1">
        <f t="shared" si="304"/>
        <v>75568.293853588082</v>
      </c>
      <c r="AS285" s="1">
        <f t="shared" si="302"/>
        <v>57064.620404541958</v>
      </c>
      <c r="AT285" s="1">
        <f t="shared" si="303"/>
        <v>26489.537769831004</v>
      </c>
      <c r="AU285" s="1">
        <f t="shared" si="259"/>
        <v>15113.658770717617</v>
      </c>
      <c r="AV285" s="1">
        <f t="shared" si="260"/>
        <v>11412.924080908393</v>
      </c>
      <c r="AW285" s="1">
        <f t="shared" si="261"/>
        <v>5297.9075539662008</v>
      </c>
      <c r="AX285">
        <v>0</v>
      </c>
      <c r="AY285">
        <v>0</v>
      </c>
      <c r="AZ285">
        <v>0</v>
      </c>
      <c r="BA285">
        <f t="shared" si="305"/>
        <v>0</v>
      </c>
      <c r="BB285">
        <f t="shared" si="311"/>
        <v>0</v>
      </c>
      <c r="BC285">
        <f t="shared" si="306"/>
        <v>0</v>
      </c>
      <c r="BD285">
        <f t="shared" si="307"/>
        <v>0</v>
      </c>
      <c r="BE285">
        <f t="shared" si="308"/>
        <v>0</v>
      </c>
      <c r="BF285">
        <f t="shared" si="309"/>
        <v>0</v>
      </c>
      <c r="BG285">
        <f t="shared" si="310"/>
        <v>0</v>
      </c>
      <c r="BH285">
        <f t="shared" si="312"/>
        <v>0</v>
      </c>
      <c r="BI285">
        <f t="shared" si="313"/>
        <v>0</v>
      </c>
      <c r="BJ285">
        <f t="shared" si="314"/>
        <v>0</v>
      </c>
      <c r="BK285" s="7">
        <f t="shared" si="315"/>
        <v>2.3215003475903523E-2</v>
      </c>
      <c r="BL285" s="13"/>
      <c r="BM285" s="13"/>
      <c r="BN285" s="8">
        <f>BN$3*temperature!$I395+BN$4*temperature!$I395^2+BN$5*temperature!$I395^6</f>
        <v>-74.996672153088298</v>
      </c>
      <c r="BO285" s="8">
        <f>BO$3*temperature!$I395+BO$4*temperature!$I395^2+BO$5*temperature!$I395^6</f>
        <v>-60.863658620013773</v>
      </c>
      <c r="BP285" s="8">
        <f>BP$3*temperature!$I395+BP$4*temperature!$I395^2+BP$5*temperature!$I395^6</f>
        <v>-49.891235344029354</v>
      </c>
      <c r="BQ285" s="8">
        <f>BQ$3*temperature!$M395+BQ$4*temperature!$M395^2+BQ$5*temperature!$M395^6</f>
        <v>0</v>
      </c>
      <c r="BR285" s="8">
        <f>BR$3*temperature!$M395+BR$4*temperature!$M395^2+BR$5*temperature!$M395^6</f>
        <v>0</v>
      </c>
      <c r="BS285" s="8">
        <f>BS$3*temperature!$M395+BS$4*temperature!$M395^2+BS$5*temperature!$M395^6</f>
        <v>0</v>
      </c>
      <c r="BT285" s="14"/>
      <c r="BU285" s="14"/>
      <c r="BV285" s="14"/>
      <c r="BW285" s="14"/>
      <c r="BX285" s="14"/>
      <c r="BY285" s="14"/>
    </row>
    <row r="286" spans="1:77" x14ac:dyDescent="0.3">
      <c r="A286">
        <f t="shared" si="262"/>
        <v>2240</v>
      </c>
      <c r="B286" s="4">
        <f t="shared" si="263"/>
        <v>1165.4051158348443</v>
      </c>
      <c r="C286" s="4">
        <f t="shared" si="264"/>
        <v>2964.1671062027331</v>
      </c>
      <c r="D286" s="4">
        <f t="shared" si="265"/>
        <v>4369.9479119921707</v>
      </c>
      <c r="E286" s="11">
        <f t="shared" si="266"/>
        <v>3.0907023937768974E-8</v>
      </c>
      <c r="F286" s="11">
        <f t="shared" si="267"/>
        <v>6.0888909642750647E-8</v>
      </c>
      <c r="G286" s="11">
        <f t="shared" si="268"/>
        <v>1.2430254308695959E-7</v>
      </c>
      <c r="H286" s="4">
        <f t="shared" si="269"/>
        <v>74722.090105076451</v>
      </c>
      <c r="I286" s="4">
        <f t="shared" si="270"/>
        <v>56858.701876412328</v>
      </c>
      <c r="J286" s="4">
        <f t="shared" si="271"/>
        <v>26457.530631598114</v>
      </c>
      <c r="K286" s="4">
        <f t="shared" si="272"/>
        <v>64116.837218059474</v>
      </c>
      <c r="L286" s="4">
        <f t="shared" si="273"/>
        <v>19182.016343623607</v>
      </c>
      <c r="M286" s="4">
        <f t="shared" si="274"/>
        <v>6054.4270010615892</v>
      </c>
      <c r="N286" s="11">
        <f t="shared" si="275"/>
        <v>-1.119789815009542E-2</v>
      </c>
      <c r="O286" s="11">
        <f t="shared" si="276"/>
        <v>-3.6085754839684236E-3</v>
      </c>
      <c r="P286" s="11">
        <f t="shared" si="277"/>
        <v>-1.2084177251022732E-3</v>
      </c>
      <c r="Q286" s="4">
        <f t="shared" si="278"/>
        <v>878.19121713112315</v>
      </c>
      <c r="R286" s="4">
        <f t="shared" si="279"/>
        <v>2034.0595397649724</v>
      </c>
      <c r="S286" s="4">
        <f t="shared" si="280"/>
        <v>1829.3702445232468</v>
      </c>
      <c r="T286" s="4">
        <f t="shared" si="281"/>
        <v>11.75276569346741</v>
      </c>
      <c r="U286" s="4">
        <f t="shared" si="282"/>
        <v>35.773935609472581</v>
      </c>
      <c r="V286" s="4">
        <f t="shared" si="283"/>
        <v>69.143650252017011</v>
      </c>
      <c r="W286" s="11">
        <f t="shared" si="284"/>
        <v>-1.0734613539272964E-2</v>
      </c>
      <c r="X286" s="11">
        <f t="shared" si="285"/>
        <v>-1.217998157191269E-2</v>
      </c>
      <c r="Y286" s="11">
        <f t="shared" si="286"/>
        <v>-9.7425357312937999E-3</v>
      </c>
      <c r="Z286" s="4">
        <f t="shared" si="299"/>
        <v>817.1144180895086</v>
      </c>
      <c r="AA286" s="4">
        <f t="shared" si="300"/>
        <v>6362.0415303540194</v>
      </c>
      <c r="AB286" s="4">
        <f t="shared" si="301"/>
        <v>40852.21163858661</v>
      </c>
      <c r="AC286" s="12">
        <f t="shared" si="287"/>
        <v>0.91015632700793536</v>
      </c>
      <c r="AD286" s="12">
        <f t="shared" si="288"/>
        <v>3.0785107123991455</v>
      </c>
      <c r="AE286" s="12">
        <f t="shared" si="289"/>
        <v>22.087014407847892</v>
      </c>
      <c r="AF286" s="11">
        <f t="shared" si="290"/>
        <v>-4.0504037456468023E-3</v>
      </c>
      <c r="AG286" s="11">
        <f t="shared" si="291"/>
        <v>2.9673830763510267E-4</v>
      </c>
      <c r="AH286" s="11">
        <f t="shared" si="292"/>
        <v>9.7937136394747881E-3</v>
      </c>
      <c r="AI286" s="1">
        <f t="shared" si="256"/>
        <v>166919.5659563728</v>
      </c>
      <c r="AJ286" s="1">
        <f t="shared" si="257"/>
        <v>117708.87112406487</v>
      </c>
      <c r="AK286" s="1">
        <f t="shared" si="258"/>
        <v>53486.992447198856</v>
      </c>
      <c r="AL286" s="10">
        <f t="shared" si="293"/>
        <v>95.009757671753675</v>
      </c>
      <c r="AM286" s="10">
        <f t="shared" si="294"/>
        <v>23.471061467819542</v>
      </c>
      <c r="AN286" s="10">
        <f t="shared" si="295"/>
        <v>7.3215826201785807</v>
      </c>
      <c r="AO286" s="7">
        <f t="shared" si="296"/>
        <v>2.0436523879663322E-3</v>
      </c>
      <c r="AP286" s="7">
        <f t="shared" si="297"/>
        <v>2.5744630026052341E-3</v>
      </c>
      <c r="AQ286" s="7">
        <f t="shared" si="298"/>
        <v>2.335362774394039E-3</v>
      </c>
      <c r="AR286" s="1">
        <f t="shared" si="304"/>
        <v>74722.090105076451</v>
      </c>
      <c r="AS286" s="1">
        <f t="shared" si="302"/>
        <v>56858.701876412328</v>
      </c>
      <c r="AT286" s="1">
        <f t="shared" si="303"/>
        <v>26457.530631598114</v>
      </c>
      <c r="AU286" s="1">
        <f t="shared" si="259"/>
        <v>14944.418021015292</v>
      </c>
      <c r="AV286" s="1">
        <f t="shared" si="260"/>
        <v>11371.740375282467</v>
      </c>
      <c r="AW286" s="1">
        <f t="shared" si="261"/>
        <v>5291.506126319623</v>
      </c>
      <c r="AX286">
        <v>0</v>
      </c>
      <c r="AY286">
        <v>0</v>
      </c>
      <c r="AZ286">
        <v>0</v>
      </c>
      <c r="BA286">
        <f t="shared" si="305"/>
        <v>0</v>
      </c>
      <c r="BB286">
        <f t="shared" si="311"/>
        <v>0</v>
      </c>
      <c r="BC286">
        <f t="shared" si="306"/>
        <v>0</v>
      </c>
      <c r="BD286">
        <f t="shared" si="307"/>
        <v>0</v>
      </c>
      <c r="BE286">
        <f t="shared" si="308"/>
        <v>0</v>
      </c>
      <c r="BF286">
        <f t="shared" si="309"/>
        <v>0</v>
      </c>
      <c r="BG286">
        <f t="shared" si="310"/>
        <v>0</v>
      </c>
      <c r="BH286">
        <f t="shared" si="312"/>
        <v>0</v>
      </c>
      <c r="BI286">
        <f t="shared" si="313"/>
        <v>0</v>
      </c>
      <c r="BJ286">
        <f t="shared" si="314"/>
        <v>0</v>
      </c>
      <c r="BK286" s="7">
        <f t="shared" si="315"/>
        <v>2.318673432469251E-2</v>
      </c>
      <c r="BL286" s="13"/>
      <c r="BM286" s="13"/>
      <c r="BN286" s="8">
        <f>BN$3*temperature!$I396+BN$4*temperature!$I396^2+BN$5*temperature!$I396^6</f>
        <v>-75.27654256754488</v>
      </c>
      <c r="BO286" s="8">
        <f>BO$3*temperature!$I396+BO$4*temperature!$I396^2+BO$5*temperature!$I396^6</f>
        <v>-61.078367420705803</v>
      </c>
      <c r="BP286" s="8">
        <f>BP$3*temperature!$I396+BP$4*temperature!$I396^2+BP$5*temperature!$I396^6</f>
        <v>-50.057177264539021</v>
      </c>
      <c r="BQ286" s="8">
        <f>BQ$3*temperature!$M396+BQ$4*temperature!$M396^2+BQ$5*temperature!$M396^6</f>
        <v>0</v>
      </c>
      <c r="BR286" s="8">
        <f>BR$3*temperature!$M396+BR$4*temperature!$M396^2+BR$5*temperature!$M396^6</f>
        <v>0</v>
      </c>
      <c r="BS286" s="8">
        <f>BS$3*temperature!$M396+BS$4*temperature!$M396^2+BS$5*temperature!$M396^6</f>
        <v>0</v>
      </c>
      <c r="BT286" s="14"/>
      <c r="BU286" s="14"/>
      <c r="BV286" s="14"/>
      <c r="BW286" s="14"/>
      <c r="BX286" s="14"/>
      <c r="BY286" s="14"/>
    </row>
    <row r="287" spans="1:77" x14ac:dyDescent="0.3">
      <c r="A287">
        <f t="shared" si="262"/>
        <v>2241</v>
      </c>
      <c r="B287" s="4">
        <f t="shared" si="263"/>
        <v>1165.4051500530879</v>
      </c>
      <c r="C287" s="4">
        <f t="shared" si="264"/>
        <v>2964.1672776633909</v>
      </c>
      <c r="D287" s="4">
        <f t="shared" si="265"/>
        <v>4369.9484280280267</v>
      </c>
      <c r="E287" s="11">
        <f t="shared" si="266"/>
        <v>2.9361672740880525E-8</v>
      </c>
      <c r="F287" s="11">
        <f t="shared" si="267"/>
        <v>5.7844464160613111E-8</v>
      </c>
      <c r="G287" s="11">
        <f t="shared" si="268"/>
        <v>1.180874159326116E-7</v>
      </c>
      <c r="H287" s="4">
        <f t="shared" si="269"/>
        <v>73879.516524505118</v>
      </c>
      <c r="I287" s="4">
        <f t="shared" si="270"/>
        <v>56652.389887373349</v>
      </c>
      <c r="J287" s="4">
        <f t="shared" si="271"/>
        <v>26425.22805752838</v>
      </c>
      <c r="K287" s="4">
        <f t="shared" si="272"/>
        <v>63393.847642718647</v>
      </c>
      <c r="L287" s="4">
        <f t="shared" si="273"/>
        <v>19112.413227917281</v>
      </c>
      <c r="M287" s="4">
        <f t="shared" si="274"/>
        <v>6047.0343054947607</v>
      </c>
      <c r="N287" s="11">
        <f t="shared" si="275"/>
        <v>-1.1276126626177163E-2</v>
      </c>
      <c r="O287" s="11">
        <f t="shared" si="276"/>
        <v>-3.628560963533034E-3</v>
      </c>
      <c r="P287" s="11">
        <f t="shared" si="277"/>
        <v>-1.2210396732064144E-3</v>
      </c>
      <c r="Q287" s="4">
        <f t="shared" si="278"/>
        <v>858.96790419029708</v>
      </c>
      <c r="R287" s="4">
        <f t="shared" si="279"/>
        <v>2001.9940357153712</v>
      </c>
      <c r="S287" s="4">
        <f t="shared" si="280"/>
        <v>1809.3357817942842</v>
      </c>
      <c r="T287" s="4">
        <f t="shared" si="281"/>
        <v>11.626604295730411</v>
      </c>
      <c r="U287" s="4">
        <f t="shared" si="282"/>
        <v>35.338209732994414</v>
      </c>
      <c r="V287" s="4">
        <f t="shared" si="283"/>
        <v>68.470015768844647</v>
      </c>
      <c r="W287" s="11">
        <f t="shared" si="284"/>
        <v>-1.0734613539272964E-2</v>
      </c>
      <c r="X287" s="11">
        <f t="shared" si="285"/>
        <v>-1.217998157191269E-2</v>
      </c>
      <c r="Y287" s="11">
        <f t="shared" si="286"/>
        <v>-9.7425357312937999E-3</v>
      </c>
      <c r="Z287" s="4">
        <f t="shared" si="299"/>
        <v>796.05384014930291</v>
      </c>
      <c r="AA287" s="4">
        <f t="shared" si="300"/>
        <v>6263.7322207421048</v>
      </c>
      <c r="AB287" s="4">
        <f t="shared" si="301"/>
        <v>40801.045149711957</v>
      </c>
      <c r="AC287" s="12">
        <f t="shared" si="287"/>
        <v>0.90646982641189833</v>
      </c>
      <c r="AD287" s="12">
        <f t="shared" si="288"/>
        <v>3.0794242244579793</v>
      </c>
      <c r="AE287" s="12">
        <f t="shared" si="289"/>
        <v>22.303328302109307</v>
      </c>
      <c r="AF287" s="11">
        <f t="shared" si="290"/>
        <v>-4.0504037456468023E-3</v>
      </c>
      <c r="AG287" s="11">
        <f t="shared" si="291"/>
        <v>2.9673830763510267E-4</v>
      </c>
      <c r="AH287" s="11">
        <f t="shared" si="292"/>
        <v>9.7937136394747881E-3</v>
      </c>
      <c r="AI287" s="1">
        <f t="shared" si="256"/>
        <v>165172.02738175081</v>
      </c>
      <c r="AJ287" s="1">
        <f t="shared" si="257"/>
        <v>117309.72438694084</v>
      </c>
      <c r="AK287" s="1">
        <f t="shared" si="258"/>
        <v>53429.799328798596</v>
      </c>
      <c r="AL287" s="10">
        <f t="shared" si="293"/>
        <v>95.201982920718208</v>
      </c>
      <c r="AM287" s="10">
        <f t="shared" si="294"/>
        <v>23.53088259340651</v>
      </c>
      <c r="AN287" s="10">
        <f t="shared" si="295"/>
        <v>7.3385101861643891</v>
      </c>
      <c r="AO287" s="7">
        <f t="shared" si="296"/>
        <v>2.0232158640866691E-3</v>
      </c>
      <c r="AP287" s="7">
        <f t="shared" si="297"/>
        <v>2.5487183725791816E-3</v>
      </c>
      <c r="AQ287" s="7">
        <f t="shared" si="298"/>
        <v>2.3120091466500986E-3</v>
      </c>
      <c r="AR287" s="1">
        <f t="shared" si="304"/>
        <v>73879.516524505118</v>
      </c>
      <c r="AS287" s="1">
        <f t="shared" si="302"/>
        <v>56652.389887373349</v>
      </c>
      <c r="AT287" s="1">
        <f t="shared" si="303"/>
        <v>26425.22805752838</v>
      </c>
      <c r="AU287" s="1">
        <f t="shared" si="259"/>
        <v>14775.903304901025</v>
      </c>
      <c r="AV287" s="1">
        <f t="shared" si="260"/>
        <v>11330.477977474671</v>
      </c>
      <c r="AW287" s="1">
        <f t="shared" si="261"/>
        <v>5285.0456115056768</v>
      </c>
      <c r="AX287">
        <v>0</v>
      </c>
      <c r="AY287">
        <v>0</v>
      </c>
      <c r="AZ287">
        <v>0</v>
      </c>
      <c r="BA287">
        <f t="shared" si="305"/>
        <v>0</v>
      </c>
      <c r="BB287">
        <f t="shared" si="311"/>
        <v>0</v>
      </c>
      <c r="BC287">
        <f t="shared" si="306"/>
        <v>0</v>
      </c>
      <c r="BD287">
        <f t="shared" si="307"/>
        <v>0</v>
      </c>
      <c r="BE287">
        <f t="shared" si="308"/>
        <v>0</v>
      </c>
      <c r="BF287">
        <f t="shared" si="309"/>
        <v>0</v>
      </c>
      <c r="BG287">
        <f t="shared" si="310"/>
        <v>0</v>
      </c>
      <c r="BH287">
        <f t="shared" si="312"/>
        <v>0</v>
      </c>
      <c r="BI287">
        <f t="shared" si="313"/>
        <v>0</v>
      </c>
      <c r="BJ287">
        <f t="shared" si="314"/>
        <v>0</v>
      </c>
      <c r="BK287" s="7">
        <f t="shared" si="315"/>
        <v>2.3158612079585E-2</v>
      </c>
      <c r="BL287" s="13"/>
      <c r="BM287" s="13"/>
      <c r="BN287" s="8">
        <f>BN$3*temperature!$I397+BN$4*temperature!$I397^2+BN$5*temperature!$I397^6</f>
        <v>-75.554379816902681</v>
      </c>
      <c r="BO287" s="8">
        <f>BO$3*temperature!$I397+BO$4*temperature!$I397^2+BO$5*temperature!$I397^6</f>
        <v>-61.29150249919465</v>
      </c>
      <c r="BP287" s="8">
        <f>BP$3*temperature!$I397+BP$4*temperature!$I397^2+BP$5*temperature!$I397^6</f>
        <v>-50.221890964357449</v>
      </c>
      <c r="BQ287" s="8">
        <f>BQ$3*temperature!$M397+BQ$4*temperature!$M397^2+BQ$5*temperature!$M397^6</f>
        <v>0</v>
      </c>
      <c r="BR287" s="8">
        <f>BR$3*temperature!$M397+BR$4*temperature!$M397^2+BR$5*temperature!$M397^6</f>
        <v>0</v>
      </c>
      <c r="BS287" s="8">
        <f>BS$3*temperature!$M397+BS$4*temperature!$M397^2+BS$5*temperature!$M397^6</f>
        <v>0</v>
      </c>
      <c r="BT287" s="14"/>
      <c r="BU287" s="14"/>
      <c r="BV287" s="14"/>
      <c r="BW287" s="14"/>
      <c r="BX287" s="14"/>
      <c r="BY287" s="14"/>
    </row>
    <row r="288" spans="1:77" x14ac:dyDescent="0.3">
      <c r="A288">
        <f t="shared" si="262"/>
        <v>2242</v>
      </c>
      <c r="B288" s="4">
        <f t="shared" si="263"/>
        <v>1165.4051825604201</v>
      </c>
      <c r="C288" s="4">
        <f t="shared" si="264"/>
        <v>2964.1674405510253</v>
      </c>
      <c r="D288" s="4">
        <f t="shared" si="265"/>
        <v>4369.9489182621483</v>
      </c>
      <c r="E288" s="11">
        <f t="shared" si="266"/>
        <v>2.7893589103836498E-8</v>
      </c>
      <c r="F288" s="11">
        <f t="shared" si="267"/>
        <v>5.4952240952582456E-8</v>
      </c>
      <c r="G288" s="11">
        <f t="shared" si="268"/>
        <v>1.1218304513598101E-7</v>
      </c>
      <c r="H288" s="4">
        <f t="shared" si="269"/>
        <v>73040.606002312576</v>
      </c>
      <c r="I288" s="4">
        <f t="shared" si="270"/>
        <v>56445.707679152823</v>
      </c>
      <c r="J288" s="4">
        <f t="shared" si="271"/>
        <v>26392.636485886829</v>
      </c>
      <c r="K288" s="4">
        <f t="shared" si="272"/>
        <v>62674.001364779244</v>
      </c>
      <c r="L288" s="4">
        <f t="shared" si="273"/>
        <v>19042.685277137996</v>
      </c>
      <c r="M288" s="4">
        <f t="shared" si="274"/>
        <v>6039.5755143935912</v>
      </c>
      <c r="N288" s="11">
        <f t="shared" si="275"/>
        <v>-1.1355144145791307E-2</v>
      </c>
      <c r="O288" s="11">
        <f t="shared" si="276"/>
        <v>-3.6483069902147891E-3</v>
      </c>
      <c r="P288" s="11">
        <f t="shared" si="277"/>
        <v>-1.2334626734946674E-3</v>
      </c>
      <c r="Q288" s="4">
        <f t="shared" si="278"/>
        <v>840.0982370078143</v>
      </c>
      <c r="R288" s="4">
        <f t="shared" si="279"/>
        <v>1970.3949659274349</v>
      </c>
      <c r="S288" s="4">
        <f t="shared" si="280"/>
        <v>1789.4984587770482</v>
      </c>
      <c r="T288" s="4">
        <f t="shared" si="281"/>
        <v>11.501797191841694</v>
      </c>
      <c r="U288" s="4">
        <f t="shared" si="282"/>
        <v>34.907790989662153</v>
      </c>
      <c r="V288" s="4">
        <f t="shared" si="283"/>
        <v>67.802944193694429</v>
      </c>
      <c r="W288" s="11">
        <f t="shared" si="284"/>
        <v>-1.0734613539272964E-2</v>
      </c>
      <c r="X288" s="11">
        <f t="shared" si="285"/>
        <v>-1.217998157191269E-2</v>
      </c>
      <c r="Y288" s="11">
        <f t="shared" si="286"/>
        <v>-9.7425357312937999E-3</v>
      </c>
      <c r="Z288" s="4">
        <f t="shared" si="299"/>
        <v>775.4747272645393</v>
      </c>
      <c r="AA288" s="4">
        <f t="shared" si="300"/>
        <v>6166.8183191842218</v>
      </c>
      <c r="AB288" s="4">
        <f t="shared" si="301"/>
        <v>40749.427526510168</v>
      </c>
      <c r="AC288" s="12">
        <f t="shared" si="287"/>
        <v>0.90279825763168375</v>
      </c>
      <c r="AD288" s="12">
        <f t="shared" si="288"/>
        <v>3.0803380075908353</v>
      </c>
      <c r="AE288" s="12">
        <f t="shared" si="289"/>
        <v>22.521760712707358</v>
      </c>
      <c r="AF288" s="11">
        <f t="shared" si="290"/>
        <v>-4.0504037456468023E-3</v>
      </c>
      <c r="AG288" s="11">
        <f t="shared" si="291"/>
        <v>2.9673830763510267E-4</v>
      </c>
      <c r="AH288" s="11">
        <f t="shared" si="292"/>
        <v>9.7937136394747881E-3</v>
      </c>
      <c r="AI288" s="1">
        <f t="shared" si="256"/>
        <v>163430.72794847676</v>
      </c>
      <c r="AJ288" s="1">
        <f t="shared" si="257"/>
        <v>116909.22992572143</v>
      </c>
      <c r="AK288" s="1">
        <f t="shared" si="258"/>
        <v>53371.865007424407</v>
      </c>
      <c r="AL288" s="10">
        <f t="shared" si="293"/>
        <v>95.392670941234542</v>
      </c>
      <c r="AM288" s="10">
        <f t="shared" si="294"/>
        <v>23.590256450267443</v>
      </c>
      <c r="AN288" s="10">
        <f t="shared" si="295"/>
        <v>7.3553072218108539</v>
      </c>
      <c r="AO288" s="7">
        <f t="shared" si="296"/>
        <v>2.0029837054458023E-3</v>
      </c>
      <c r="AP288" s="7">
        <f t="shared" si="297"/>
        <v>2.5232311888533899E-3</v>
      </c>
      <c r="AQ288" s="7">
        <f t="shared" si="298"/>
        <v>2.2888890551835974E-3</v>
      </c>
      <c r="AR288" s="1">
        <f t="shared" si="304"/>
        <v>73040.606002312576</v>
      </c>
      <c r="AS288" s="1">
        <f t="shared" si="302"/>
        <v>56445.707679152823</v>
      </c>
      <c r="AT288" s="1">
        <f t="shared" si="303"/>
        <v>26392.636485886829</v>
      </c>
      <c r="AU288" s="1">
        <f t="shared" si="259"/>
        <v>14608.121200462516</v>
      </c>
      <c r="AV288" s="1">
        <f t="shared" si="260"/>
        <v>11289.141535830566</v>
      </c>
      <c r="AW288" s="1">
        <f t="shared" si="261"/>
        <v>5278.5272971773666</v>
      </c>
      <c r="AX288">
        <v>0</v>
      </c>
      <c r="AY288">
        <v>0</v>
      </c>
      <c r="AZ288">
        <v>0</v>
      </c>
      <c r="BA288">
        <f t="shared" si="305"/>
        <v>0</v>
      </c>
      <c r="BB288">
        <f t="shared" si="311"/>
        <v>0</v>
      </c>
      <c r="BC288">
        <f t="shared" si="306"/>
        <v>0</v>
      </c>
      <c r="BD288">
        <f t="shared" si="307"/>
        <v>0</v>
      </c>
      <c r="BE288">
        <f t="shared" si="308"/>
        <v>0</v>
      </c>
      <c r="BF288">
        <f t="shared" si="309"/>
        <v>0</v>
      </c>
      <c r="BG288">
        <f t="shared" si="310"/>
        <v>0</v>
      </c>
      <c r="BH288">
        <f t="shared" si="312"/>
        <v>0</v>
      </c>
      <c r="BI288">
        <f t="shared" si="313"/>
        <v>0</v>
      </c>
      <c r="BJ288">
        <f t="shared" si="314"/>
        <v>0</v>
      </c>
      <c r="BK288" s="7">
        <f t="shared" si="315"/>
        <v>2.3130628435888395E-2</v>
      </c>
      <c r="BL288" s="13"/>
      <c r="BM288" s="13"/>
      <c r="BN288" s="8">
        <f>BN$3*temperature!$I398+BN$4*temperature!$I398^2+BN$5*temperature!$I398^6</f>
        <v>-75.830204592353653</v>
      </c>
      <c r="BO288" s="8">
        <f>BO$3*temperature!$I398+BO$4*temperature!$I398^2+BO$5*temperature!$I398^6</f>
        <v>-61.503080103517306</v>
      </c>
      <c r="BP288" s="8">
        <f>BP$3*temperature!$I398+BP$4*temperature!$I398^2+BP$5*temperature!$I398^6</f>
        <v>-50.385389321811303</v>
      </c>
      <c r="BQ288" s="8">
        <f>BQ$3*temperature!$M398+BQ$4*temperature!$M398^2+BQ$5*temperature!$M398^6</f>
        <v>0</v>
      </c>
      <c r="BR288" s="8">
        <f>BR$3*temperature!$M398+BR$4*temperature!$M398^2+BR$5*temperature!$M398^6</f>
        <v>0</v>
      </c>
      <c r="BS288" s="8">
        <f>BS$3*temperature!$M398+BS$4*temperature!$M398^2+BS$5*temperature!$M398^6</f>
        <v>0</v>
      </c>
      <c r="BT288" s="14"/>
      <c r="BU288" s="14"/>
      <c r="BV288" s="14"/>
      <c r="BW288" s="14"/>
      <c r="BX288" s="14"/>
      <c r="BY288" s="14"/>
    </row>
    <row r="289" spans="1:77" x14ac:dyDescent="0.3">
      <c r="A289">
        <f t="shared" si="262"/>
        <v>2243</v>
      </c>
      <c r="B289" s="4">
        <f t="shared" si="263"/>
        <v>1165.4052134423869</v>
      </c>
      <c r="C289" s="4">
        <f t="shared" si="264"/>
        <v>2964.1675952942865</v>
      </c>
      <c r="D289" s="4">
        <f t="shared" si="265"/>
        <v>4369.9493839846164</v>
      </c>
      <c r="E289" s="11">
        <f t="shared" si="266"/>
        <v>2.6498909648644671E-8</v>
      </c>
      <c r="F289" s="11">
        <f t="shared" si="267"/>
        <v>5.2204628904953329E-8</v>
      </c>
      <c r="G289" s="11">
        <f t="shared" si="268"/>
        <v>1.0657389287918195E-7</v>
      </c>
      <c r="H289" s="4">
        <f t="shared" si="269"/>
        <v>72205.389790777132</v>
      </c>
      <c r="I289" s="4">
        <f t="shared" si="270"/>
        <v>56238.677886856924</v>
      </c>
      <c r="J289" s="4">
        <f t="shared" si="271"/>
        <v>26359.762211200203</v>
      </c>
      <c r="K289" s="4">
        <f t="shared" si="272"/>
        <v>61957.325192922428</v>
      </c>
      <c r="L289" s="4">
        <f t="shared" si="273"/>
        <v>18972.840124201368</v>
      </c>
      <c r="M289" s="4">
        <f t="shared" si="274"/>
        <v>6032.0520662792642</v>
      </c>
      <c r="N289" s="11">
        <f t="shared" si="275"/>
        <v>-1.1434983505928864E-2</v>
      </c>
      <c r="O289" s="11">
        <f t="shared" si="276"/>
        <v>-3.6678205788803764E-3</v>
      </c>
      <c r="P289" s="11">
        <f t="shared" si="277"/>
        <v>-1.2456915384859713E-3</v>
      </c>
      <c r="Q289" s="4">
        <f t="shared" si="278"/>
        <v>821.57674155262112</v>
      </c>
      <c r="R289" s="4">
        <f t="shared" si="279"/>
        <v>1939.2566629858782</v>
      </c>
      <c r="S289" s="4">
        <f t="shared" si="280"/>
        <v>1769.8569493346483</v>
      </c>
      <c r="T289" s="4">
        <f t="shared" si="281"/>
        <v>11.378329843980179</v>
      </c>
      <c r="U289" s="4">
        <f t="shared" si="282"/>
        <v>34.482614738691886</v>
      </c>
      <c r="V289" s="4">
        <f t="shared" si="283"/>
        <v>67.142371587200444</v>
      </c>
      <c r="W289" s="11">
        <f t="shared" si="284"/>
        <v>-1.0734613539272964E-2</v>
      </c>
      <c r="X289" s="11">
        <f t="shared" si="285"/>
        <v>-1.217998157191269E-2</v>
      </c>
      <c r="Y289" s="11">
        <f t="shared" si="286"/>
        <v>-9.7425357312937999E-3</v>
      </c>
      <c r="Z289" s="4">
        <f t="shared" si="299"/>
        <v>755.36723953389787</v>
      </c>
      <c r="AA289" s="4">
        <f t="shared" si="300"/>
        <v>6071.28355147824</v>
      </c>
      <c r="AB289" s="4">
        <f t="shared" si="301"/>
        <v>40697.36875693551</v>
      </c>
      <c r="AC289" s="12">
        <f t="shared" si="287"/>
        <v>0.89914156018740898</v>
      </c>
      <c r="AD289" s="12">
        <f t="shared" si="288"/>
        <v>3.081252061878152</v>
      </c>
      <c r="AE289" s="12">
        <f t="shared" si="289"/>
        <v>22.742332387784387</v>
      </c>
      <c r="AF289" s="11">
        <f t="shared" si="290"/>
        <v>-4.0504037456468023E-3</v>
      </c>
      <c r="AG289" s="11">
        <f t="shared" si="291"/>
        <v>2.9673830763510267E-4</v>
      </c>
      <c r="AH289" s="11">
        <f t="shared" si="292"/>
        <v>9.7937136394747881E-3</v>
      </c>
      <c r="AI289" s="1">
        <f t="shared" si="256"/>
        <v>161695.77635409159</v>
      </c>
      <c r="AJ289" s="1">
        <f t="shared" si="257"/>
        <v>116507.44846897986</v>
      </c>
      <c r="AK289" s="1">
        <f t="shared" si="258"/>
        <v>53313.205803859331</v>
      </c>
      <c r="AL289" s="10">
        <f t="shared" si="293"/>
        <v>95.581830207093645</v>
      </c>
      <c r="AM289" s="10">
        <f t="shared" si="294"/>
        <v>23.649184884387523</v>
      </c>
      <c r="AN289" s="10">
        <f t="shared" si="295"/>
        <v>7.3719743491863943</v>
      </c>
      <c r="AO289" s="7">
        <f t="shared" si="296"/>
        <v>1.9829538683913445E-3</v>
      </c>
      <c r="AP289" s="7">
        <f t="shared" si="297"/>
        <v>2.4979988769648557E-3</v>
      </c>
      <c r="AQ289" s="7">
        <f t="shared" si="298"/>
        <v>2.2660001646317616E-3</v>
      </c>
      <c r="AR289" s="1">
        <f t="shared" si="304"/>
        <v>72205.389790777132</v>
      </c>
      <c r="AS289" s="1">
        <f t="shared" si="302"/>
        <v>56238.677886856924</v>
      </c>
      <c r="AT289" s="1">
        <f t="shared" si="303"/>
        <v>26359.762211200203</v>
      </c>
      <c r="AU289" s="1">
        <f t="shared" si="259"/>
        <v>14441.077958155427</v>
      </c>
      <c r="AV289" s="1">
        <f t="shared" si="260"/>
        <v>11247.735577371386</v>
      </c>
      <c r="AW289" s="1">
        <f t="shared" si="261"/>
        <v>5271.9524422400409</v>
      </c>
      <c r="AX289">
        <v>0</v>
      </c>
      <c r="AY289">
        <v>0</v>
      </c>
      <c r="AZ289">
        <v>0</v>
      </c>
      <c r="BA289">
        <f t="shared" si="305"/>
        <v>0</v>
      </c>
      <c r="BB289">
        <f t="shared" si="311"/>
        <v>0</v>
      </c>
      <c r="BC289">
        <f t="shared" si="306"/>
        <v>0</v>
      </c>
      <c r="BD289">
        <f t="shared" si="307"/>
        <v>0</v>
      </c>
      <c r="BE289">
        <f t="shared" si="308"/>
        <v>0</v>
      </c>
      <c r="BF289">
        <f t="shared" si="309"/>
        <v>0</v>
      </c>
      <c r="BG289">
        <f t="shared" si="310"/>
        <v>0</v>
      </c>
      <c r="BH289">
        <f t="shared" si="312"/>
        <v>0</v>
      </c>
      <c r="BI289">
        <f t="shared" si="313"/>
        <v>0</v>
      </c>
      <c r="BJ289">
        <f t="shared" si="314"/>
        <v>0</v>
      </c>
      <c r="BK289" s="7">
        <f t="shared" si="315"/>
        <v>2.3102775323319585E-2</v>
      </c>
      <c r="BL289" s="13"/>
      <c r="BM289" s="13"/>
      <c r="BN289" s="8">
        <f>BN$3*temperature!$I399+BN$4*temperature!$I399^2+BN$5*temperature!$I399^6</f>
        <v>-76.104037475773097</v>
      </c>
      <c r="BO289" s="8">
        <f>BO$3*temperature!$I399+BO$4*temperature!$I399^2+BO$5*temperature!$I399^6</f>
        <v>-61.713116387832855</v>
      </c>
      <c r="BP289" s="8">
        <f>BP$3*temperature!$I399+BP$4*temperature!$I399^2+BP$5*temperature!$I399^6</f>
        <v>-50.547685134092994</v>
      </c>
      <c r="BQ289" s="8">
        <f>BQ$3*temperature!$M399+BQ$4*temperature!$M399^2+BQ$5*temperature!$M399^6</f>
        <v>0</v>
      </c>
      <c r="BR289" s="8">
        <f>BR$3*temperature!$M399+BR$4*temperature!$M399^2+BR$5*temperature!$M399^6</f>
        <v>0</v>
      </c>
      <c r="BS289" s="8">
        <f>BS$3*temperature!$M399+BS$4*temperature!$M399^2+BS$5*temperature!$M399^6</f>
        <v>0</v>
      </c>
      <c r="BT289" s="14"/>
      <c r="BU289" s="14"/>
      <c r="BV289" s="14"/>
      <c r="BW289" s="14"/>
      <c r="BX289" s="14"/>
      <c r="BY289" s="14"/>
    </row>
    <row r="290" spans="1:77" x14ac:dyDescent="0.3">
      <c r="A290">
        <f t="shared" si="262"/>
        <v>2244</v>
      </c>
      <c r="B290" s="4">
        <f t="shared" si="263"/>
        <v>1165.405242780256</v>
      </c>
      <c r="C290" s="4">
        <f t="shared" si="264"/>
        <v>2964.1677423003925</v>
      </c>
      <c r="D290" s="4">
        <f t="shared" si="265"/>
        <v>4369.9498264210079</v>
      </c>
      <c r="E290" s="11">
        <f t="shared" si="266"/>
        <v>2.5173964166212438E-8</v>
      </c>
      <c r="F290" s="11">
        <f t="shared" si="267"/>
        <v>4.9594397459705657E-8</v>
      </c>
      <c r="G290" s="11">
        <f t="shared" si="268"/>
        <v>1.0124519823522286E-7</v>
      </c>
      <c r="H290" s="4">
        <f t="shared" si="269"/>
        <v>71373.897565891966</v>
      </c>
      <c r="I290" s="4">
        <f t="shared" si="270"/>
        <v>56031.322555839513</v>
      </c>
      <c r="J290" s="4">
        <f t="shared" si="271"/>
        <v>26326.611388485609</v>
      </c>
      <c r="K290" s="4">
        <f t="shared" si="272"/>
        <v>61243.844583724713</v>
      </c>
      <c r="L290" s="4">
        <f t="shared" si="273"/>
        <v>18902.885203235986</v>
      </c>
      <c r="M290" s="4">
        <f t="shared" si="274"/>
        <v>6024.4653678431641</v>
      </c>
      <c r="N290" s="11">
        <f t="shared" si="275"/>
        <v>-1.1515678040910915E-2</v>
      </c>
      <c r="O290" s="11">
        <f t="shared" si="276"/>
        <v>-3.6871085460815634E-3</v>
      </c>
      <c r="P290" s="11">
        <f t="shared" si="277"/>
        <v>-1.2577309268452241E-3</v>
      </c>
      <c r="Q290" s="4">
        <f t="shared" si="278"/>
        <v>803.39800004312872</v>
      </c>
      <c r="R290" s="4">
        <f t="shared" si="279"/>
        <v>1908.5734873178906</v>
      </c>
      <c r="S290" s="4">
        <f t="shared" si="280"/>
        <v>1750.4099150875545</v>
      </c>
      <c r="T290" s="4">
        <f t="shared" si="281"/>
        <v>11.256187870382675</v>
      </c>
      <c r="U290" s="4">
        <f t="shared" si="282"/>
        <v>34.062617126623252</v>
      </c>
      <c r="V290" s="4">
        <f t="shared" si="283"/>
        <v>66.488234632928339</v>
      </c>
      <c r="W290" s="11">
        <f t="shared" si="284"/>
        <v>-1.0734613539272964E-2</v>
      </c>
      <c r="X290" s="11">
        <f t="shared" si="285"/>
        <v>-1.217998157191269E-2</v>
      </c>
      <c r="Y290" s="11">
        <f t="shared" si="286"/>
        <v>-9.7425357312937999E-3</v>
      </c>
      <c r="Z290" s="4">
        <f t="shared" si="299"/>
        <v>735.72170409831926</v>
      </c>
      <c r="AA290" s="4">
        <f t="shared" si="300"/>
        <v>5977.1117031973217</v>
      </c>
      <c r="AB290" s="4">
        <f t="shared" si="301"/>
        <v>40644.87860554595</v>
      </c>
      <c r="AC290" s="12">
        <f t="shared" si="287"/>
        <v>0.89549967384415918</v>
      </c>
      <c r="AD290" s="12">
        <f t="shared" si="288"/>
        <v>3.0821663874003908</v>
      </c>
      <c r="AE290" s="12">
        <f t="shared" si="289"/>
        <v>22.9650642786841</v>
      </c>
      <c r="AF290" s="11">
        <f t="shared" si="290"/>
        <v>-4.0504037456468023E-3</v>
      </c>
      <c r="AG290" s="11">
        <f t="shared" si="291"/>
        <v>2.9673830763510267E-4</v>
      </c>
      <c r="AH290" s="11">
        <f t="shared" si="292"/>
        <v>9.7937136394747881E-3</v>
      </c>
      <c r="AI290" s="1">
        <f t="shared" si="256"/>
        <v>159967.27667683785</v>
      </c>
      <c r="AJ290" s="1">
        <f t="shared" si="257"/>
        <v>116104.43919945325</v>
      </c>
      <c r="AK290" s="1">
        <f t="shared" si="258"/>
        <v>53253.837665713443</v>
      </c>
      <c r="AL290" s="10">
        <f t="shared" si="293"/>
        <v>95.769469223451154</v>
      </c>
      <c r="AM290" s="10">
        <f t="shared" si="294"/>
        <v>23.707669765297034</v>
      </c>
      <c r="AN290" s="10">
        <f t="shared" si="295"/>
        <v>7.3885121953244237</v>
      </c>
      <c r="AO290" s="7">
        <f t="shared" si="296"/>
        <v>1.9631243297074312E-3</v>
      </c>
      <c r="AP290" s="7">
        <f t="shared" si="297"/>
        <v>2.4730188881952071E-3</v>
      </c>
      <c r="AQ290" s="7">
        <f t="shared" si="298"/>
        <v>2.2433401629854441E-3</v>
      </c>
      <c r="AR290" s="1">
        <f t="shared" si="304"/>
        <v>71373.897565891966</v>
      </c>
      <c r="AS290" s="1">
        <f t="shared" si="302"/>
        <v>56031.322555839513</v>
      </c>
      <c r="AT290" s="1">
        <f t="shared" si="303"/>
        <v>26326.611388485609</v>
      </c>
      <c r="AU290" s="1">
        <f t="shared" si="259"/>
        <v>14274.779513178393</v>
      </c>
      <c r="AV290" s="1">
        <f t="shared" si="260"/>
        <v>11206.264511167903</v>
      </c>
      <c r="AW290" s="1">
        <f t="shared" si="261"/>
        <v>5265.3222776971224</v>
      </c>
      <c r="AX290">
        <v>0</v>
      </c>
      <c r="AY290">
        <v>0</v>
      </c>
      <c r="AZ290">
        <v>0</v>
      </c>
      <c r="BA290">
        <f t="shared" si="305"/>
        <v>0</v>
      </c>
      <c r="BB290">
        <f t="shared" si="311"/>
        <v>0</v>
      </c>
      <c r="BC290">
        <f t="shared" si="306"/>
        <v>0</v>
      </c>
      <c r="BD290">
        <f t="shared" si="307"/>
        <v>0</v>
      </c>
      <c r="BE290">
        <f t="shared" si="308"/>
        <v>0</v>
      </c>
      <c r="BF290">
        <f t="shared" si="309"/>
        <v>0</v>
      </c>
      <c r="BG290">
        <f t="shared" si="310"/>
        <v>0</v>
      </c>
      <c r="BH290">
        <f t="shared" si="312"/>
        <v>0</v>
      </c>
      <c r="BI290">
        <f t="shared" si="313"/>
        <v>0</v>
      </c>
      <c r="BJ290">
        <f t="shared" si="314"/>
        <v>0</v>
      </c>
      <c r="BK290" s="7">
        <f t="shared" si="315"/>
        <v>2.3075044904654146E-2</v>
      </c>
      <c r="BL290" s="13"/>
      <c r="BM290" s="13"/>
      <c r="BN290" s="8">
        <f>BN$3*temperature!$I400+BN$4*temperature!$I400^2+BN$5*temperature!$I400^6</f>
        <v>-76.375898932852479</v>
      </c>
      <c r="BO290" s="8">
        <f>BO$3*temperature!$I400+BO$4*temperature!$I400^2+BO$5*temperature!$I400^6</f>
        <v>-61.921627407416878</v>
      </c>
      <c r="BP290" s="8">
        <f>BP$3*temperature!$I400+BP$4*temperature!$I400^2+BP$5*temperature!$I400^6</f>
        <v>-50.708791113616947</v>
      </c>
      <c r="BQ290" s="8">
        <f>BQ$3*temperature!$M400+BQ$4*temperature!$M400^2+BQ$5*temperature!$M400^6</f>
        <v>0</v>
      </c>
      <c r="BR290" s="8">
        <f>BR$3*temperature!$M400+BR$4*temperature!$M400^2+BR$5*temperature!$M400^6</f>
        <v>0</v>
      </c>
      <c r="BS290" s="8">
        <f>BS$3*temperature!$M400+BS$4*temperature!$M400^2+BS$5*temperature!$M400^6</f>
        <v>0</v>
      </c>
      <c r="BT290" s="14"/>
      <c r="BU290" s="14"/>
      <c r="BV290" s="14"/>
      <c r="BW290" s="14"/>
      <c r="BX290" s="14"/>
      <c r="BY290" s="14"/>
    </row>
    <row r="291" spans="1:77" x14ac:dyDescent="0.3">
      <c r="A291">
        <f t="shared" si="262"/>
        <v>2245</v>
      </c>
      <c r="B291" s="4">
        <f t="shared" si="263"/>
        <v>1165.4052706512323</v>
      </c>
      <c r="C291" s="4">
        <f t="shared" si="264"/>
        <v>2964.1678819561998</v>
      </c>
      <c r="D291" s="4">
        <f t="shared" si="265"/>
        <v>4369.9502467356224</v>
      </c>
      <c r="E291" s="11">
        <f t="shared" si="266"/>
        <v>2.3915265957901815E-8</v>
      </c>
      <c r="F291" s="11">
        <f t="shared" si="267"/>
        <v>4.7114677586720375E-8</v>
      </c>
      <c r="G291" s="11">
        <f t="shared" si="268"/>
        <v>9.6182938323461708E-8</v>
      </c>
      <c r="H291" s="4">
        <f t="shared" si="269"/>
        <v>70546.15748775765</v>
      </c>
      <c r="I291" s="4">
        <f t="shared" si="270"/>
        <v>55823.663158258925</v>
      </c>
      <c r="J291" s="4">
        <f t="shared" si="271"/>
        <v>26293.1900373928</v>
      </c>
      <c r="K291" s="4">
        <f t="shared" si="272"/>
        <v>60533.583693453031</v>
      </c>
      <c r="L291" s="4">
        <f t="shared" si="273"/>
        <v>18832.827755160124</v>
      </c>
      <c r="M291" s="4">
        <f t="shared" si="274"/>
        <v>6016.8167948900473</v>
      </c>
      <c r="N291" s="11">
        <f t="shared" si="275"/>
        <v>-1.1597261652976476E-2</v>
      </c>
      <c r="O291" s="11">
        <f t="shared" si="276"/>
        <v>-3.7061775132544161E-3</v>
      </c>
      <c r="P291" s="11">
        <f t="shared" si="277"/>
        <v>-1.2695853467666884E-3</v>
      </c>
      <c r="Q291" s="4">
        <f t="shared" si="278"/>
        <v>785.55665168506107</v>
      </c>
      <c r="R291" s="4">
        <f t="shared" si="279"/>
        <v>1878.3398290175251</v>
      </c>
      <c r="S291" s="4">
        <f t="shared" si="280"/>
        <v>1731.1560064603184</v>
      </c>
      <c r="T291" s="4">
        <f t="shared" si="281"/>
        <v>11.135357043668664</v>
      </c>
      <c r="U291" s="4">
        <f t="shared" si="282"/>
        <v>33.647735077729862</v>
      </c>
      <c r="V291" s="4">
        <f t="shared" si="283"/>
        <v>65.840470631306388</v>
      </c>
      <c r="W291" s="11">
        <f t="shared" si="284"/>
        <v>-1.0734613539272964E-2</v>
      </c>
      <c r="X291" s="11">
        <f t="shared" si="285"/>
        <v>-1.217998157191269E-2</v>
      </c>
      <c r="Y291" s="11">
        <f t="shared" si="286"/>
        <v>-9.7425357312937999E-3</v>
      </c>
      <c r="Z291" s="4">
        <f t="shared" si="299"/>
        <v>716.52861381346179</v>
      </c>
      <c r="AA291" s="4">
        <f t="shared" si="300"/>
        <v>5884.2866257706664</v>
      </c>
      <c r="AB291" s="4">
        <f t="shared" si="301"/>
        <v>40591.966620072402</v>
      </c>
      <c r="AC291" s="12">
        <f t="shared" si="287"/>
        <v>0.89187253861099536</v>
      </c>
      <c r="AD291" s="12">
        <f t="shared" si="288"/>
        <v>3.083080984238038</v>
      </c>
      <c r="AE291" s="12">
        <f t="shared" si="289"/>
        <v>23.189977541941662</v>
      </c>
      <c r="AF291" s="11">
        <f t="shared" si="290"/>
        <v>-4.0504037456468023E-3</v>
      </c>
      <c r="AG291" s="11">
        <f t="shared" si="291"/>
        <v>2.9673830763510267E-4</v>
      </c>
      <c r="AH291" s="11">
        <f t="shared" si="292"/>
        <v>9.7937136394747881E-3</v>
      </c>
      <c r="AI291" s="1">
        <f t="shared" si="256"/>
        <v>158245.32852233245</v>
      </c>
      <c r="AJ291" s="1">
        <f t="shared" si="257"/>
        <v>115700.25979067583</v>
      </c>
      <c r="AK291" s="1">
        <f t="shared" si="258"/>
        <v>53193.776176839223</v>
      </c>
      <c r="AL291" s="10">
        <f t="shared" si="293"/>
        <v>95.955596524776126</v>
      </c>
      <c r="AM291" s="10">
        <f t="shared" si="294"/>
        <v>23.765712985270465</v>
      </c>
      <c r="AN291" s="10">
        <f t="shared" si="295"/>
        <v>7.4049213920153782</v>
      </c>
      <c r="AO291" s="7">
        <f t="shared" si="296"/>
        <v>1.9434930864103569E-3</v>
      </c>
      <c r="AP291" s="7">
        <f t="shared" si="297"/>
        <v>2.4482886993132552E-3</v>
      </c>
      <c r="AQ291" s="7">
        <f t="shared" si="298"/>
        <v>2.2209067613555896E-3</v>
      </c>
      <c r="AR291" s="1">
        <f t="shared" si="304"/>
        <v>70546.15748775765</v>
      </c>
      <c r="AS291" s="1">
        <f t="shared" si="302"/>
        <v>55823.663158258925</v>
      </c>
      <c r="AT291" s="1">
        <f t="shared" si="303"/>
        <v>26293.1900373928</v>
      </c>
      <c r="AU291" s="1">
        <f t="shared" si="259"/>
        <v>14109.231497551531</v>
      </c>
      <c r="AV291" s="1">
        <f t="shared" si="260"/>
        <v>11164.732631651787</v>
      </c>
      <c r="AW291" s="1">
        <f t="shared" si="261"/>
        <v>5258.6380074785602</v>
      </c>
      <c r="AX291">
        <v>0</v>
      </c>
      <c r="AY291">
        <v>0</v>
      </c>
      <c r="AZ291">
        <v>0</v>
      </c>
      <c r="BA291">
        <f t="shared" si="305"/>
        <v>0</v>
      </c>
      <c r="BB291">
        <f t="shared" si="311"/>
        <v>0</v>
      </c>
      <c r="BC291">
        <f t="shared" si="306"/>
        <v>0</v>
      </c>
      <c r="BD291">
        <f t="shared" si="307"/>
        <v>0</v>
      </c>
      <c r="BE291">
        <f t="shared" si="308"/>
        <v>0</v>
      </c>
      <c r="BF291">
        <f t="shared" si="309"/>
        <v>0</v>
      </c>
      <c r="BG291">
        <f t="shared" si="310"/>
        <v>0</v>
      </c>
      <c r="BH291">
        <f t="shared" si="312"/>
        <v>0</v>
      </c>
      <c r="BI291">
        <f t="shared" si="313"/>
        <v>0</v>
      </c>
      <c r="BJ291">
        <f t="shared" si="314"/>
        <v>0</v>
      </c>
      <c r="BK291" s="7">
        <f t="shared" si="315"/>
        <v>2.304742957434644E-2</v>
      </c>
      <c r="BL291" s="13"/>
      <c r="BM291" s="13"/>
      <c r="BN291" s="8">
        <f>BN$3*temperature!$I401+BN$4*temperature!$I401^2+BN$5*temperature!$I401^6</f>
        <v>-76.645809306596533</v>
      </c>
      <c r="BO291" s="8">
        <f>BO$3*temperature!$I401+BO$4*temperature!$I401^2+BO$5*temperature!$I401^6</f>
        <v>-62.128629113929435</v>
      </c>
      <c r="BP291" s="8">
        <f>BP$3*temperature!$I401+BP$4*temperature!$I401^2+BP$5*temperature!$I401^6</f>
        <v>-50.868719884582539</v>
      </c>
      <c r="BQ291" s="8">
        <f>BQ$3*temperature!$M401+BQ$4*temperature!$M401^2+BQ$5*temperature!$M401^6</f>
        <v>0</v>
      </c>
      <c r="BR291" s="8">
        <f>BR$3*temperature!$M401+BR$4*temperature!$M401^2+BR$5*temperature!$M401^6</f>
        <v>0</v>
      </c>
      <c r="BS291" s="8">
        <f>BS$3*temperature!$M401+BS$4*temperature!$M401^2+BS$5*temperature!$M401^6</f>
        <v>0</v>
      </c>
      <c r="BT291" s="14"/>
      <c r="BU291" s="14"/>
      <c r="BV291" s="14"/>
      <c r="BW291" s="14"/>
      <c r="BX291" s="14"/>
      <c r="BY291" s="14"/>
    </row>
    <row r="292" spans="1:77" x14ac:dyDescent="0.3">
      <c r="A292">
        <f t="shared" si="262"/>
        <v>2246</v>
      </c>
      <c r="B292" s="4">
        <f t="shared" si="263"/>
        <v>1165.4052971286605</v>
      </c>
      <c r="C292" s="4">
        <f t="shared" si="264"/>
        <v>2964.1680146292229</v>
      </c>
      <c r="D292" s="4">
        <f t="shared" si="265"/>
        <v>4369.9506460345447</v>
      </c>
      <c r="E292" s="11">
        <f t="shared" si="266"/>
        <v>2.2719502660006724E-8</v>
      </c>
      <c r="F292" s="11">
        <f t="shared" si="267"/>
        <v>4.4758943707384355E-8</v>
      </c>
      <c r="G292" s="11">
        <f t="shared" si="268"/>
        <v>9.1373791407288624E-8</v>
      </c>
      <c r="H292" s="4">
        <f t="shared" si="269"/>
        <v>69722.196259501725</v>
      </c>
      <c r="I292" s="4">
        <f t="shared" si="270"/>
        <v>55615.720609320342</v>
      </c>
      <c r="J292" s="4">
        <f t="shared" si="271"/>
        <v>26259.504046259095</v>
      </c>
      <c r="K292" s="4">
        <f t="shared" si="272"/>
        <v>59826.565428597336</v>
      </c>
      <c r="L292" s="4">
        <f t="shared" si="273"/>
        <v>18762.67483315284</v>
      </c>
      <c r="M292" s="4">
        <f t="shared" si="274"/>
        <v>6009.107693261466</v>
      </c>
      <c r="N292" s="11">
        <f t="shared" si="275"/>
        <v>-1.1679768844284677E-2</v>
      </c>
      <c r="O292" s="11">
        <f t="shared" si="276"/>
        <v>-3.7250339099004215E-3</v>
      </c>
      <c r="P292" s="11">
        <f t="shared" si="277"/>
        <v>-1.2812591593496236E-3</v>
      </c>
      <c r="Q292" s="4">
        <f t="shared" si="278"/>
        <v>768.0473933284112</v>
      </c>
      <c r="R292" s="4">
        <f t="shared" si="279"/>
        <v>1848.5501095601117</v>
      </c>
      <c r="S292" s="4">
        <f t="shared" si="280"/>
        <v>1712.0938636857186</v>
      </c>
      <c r="T292" s="4">
        <f t="shared" si="281"/>
        <v>11.015823289183061</v>
      </c>
      <c r="U292" s="4">
        <f t="shared" si="282"/>
        <v>33.237906284546511</v>
      </c>
      <c r="V292" s="4">
        <f t="shared" si="283"/>
        <v>65.199017493615685</v>
      </c>
      <c r="W292" s="11">
        <f t="shared" si="284"/>
        <v>-1.0734613539272964E-2</v>
      </c>
      <c r="X292" s="11">
        <f t="shared" si="285"/>
        <v>-1.217998157191269E-2</v>
      </c>
      <c r="Y292" s="11">
        <f t="shared" si="286"/>
        <v>-9.7425357312937999E-3</v>
      </c>
      <c r="Z292" s="4">
        <f t="shared" si="299"/>
        <v>697.77862584938271</v>
      </c>
      <c r="AA292" s="4">
        <f t="shared" si="300"/>
        <v>5792.7922422222673</v>
      </c>
      <c r="AB292" s="4">
        <f t="shared" si="301"/>
        <v>40538.642137853007</v>
      </c>
      <c r="AC292" s="12">
        <f t="shared" si="287"/>
        <v>0.88826009473996581</v>
      </c>
      <c r="AD292" s="12">
        <f t="shared" si="288"/>
        <v>3.0839958524716029</v>
      </c>
      <c r="AE292" s="12">
        <f t="shared" si="289"/>
        <v>23.417093541293291</v>
      </c>
      <c r="AF292" s="11">
        <f t="shared" si="290"/>
        <v>-4.0504037456468023E-3</v>
      </c>
      <c r="AG292" s="11">
        <f t="shared" si="291"/>
        <v>2.9673830763510267E-4</v>
      </c>
      <c r="AH292" s="11">
        <f t="shared" si="292"/>
        <v>9.7937136394747881E-3</v>
      </c>
      <c r="AI292" s="1">
        <f t="shared" si="256"/>
        <v>156530.02716765073</v>
      </c>
      <c r="AJ292" s="1">
        <f t="shared" si="257"/>
        <v>115294.96644326004</v>
      </c>
      <c r="AK292" s="1">
        <f t="shared" si="258"/>
        <v>53133.036566633862</v>
      </c>
      <c r="AL292" s="10">
        <f t="shared" si="293"/>
        <v>96.140220672839916</v>
      </c>
      <c r="AM292" s="10">
        <f t="shared" si="294"/>
        <v>23.823316458538095</v>
      </c>
      <c r="AN292" s="10">
        <f t="shared" si="295"/>
        <v>7.4212025756023436</v>
      </c>
      <c r="AO292" s="7">
        <f t="shared" si="296"/>
        <v>1.9240581555462534E-3</v>
      </c>
      <c r="AP292" s="7">
        <f t="shared" si="297"/>
        <v>2.4238058123201224E-3</v>
      </c>
      <c r="AQ292" s="7">
        <f t="shared" si="298"/>
        <v>2.1986976937420338E-3</v>
      </c>
      <c r="AR292" s="1">
        <f t="shared" si="304"/>
        <v>69722.196259501725</v>
      </c>
      <c r="AS292" s="1">
        <f t="shared" si="302"/>
        <v>55615.720609320342</v>
      </c>
      <c r="AT292" s="1">
        <f t="shared" si="303"/>
        <v>26259.504046259095</v>
      </c>
      <c r="AU292" s="1">
        <f t="shared" si="259"/>
        <v>13944.439251900345</v>
      </c>
      <c r="AV292" s="1">
        <f t="shared" si="260"/>
        <v>11123.144121864068</v>
      </c>
      <c r="AW292" s="1">
        <f t="shared" si="261"/>
        <v>5251.9008092518197</v>
      </c>
      <c r="AX292">
        <v>0</v>
      </c>
      <c r="AY292">
        <v>0</v>
      </c>
      <c r="AZ292">
        <v>0</v>
      </c>
      <c r="BA292">
        <f t="shared" si="305"/>
        <v>0</v>
      </c>
      <c r="BB292">
        <f t="shared" si="311"/>
        <v>0</v>
      </c>
      <c r="BC292">
        <f t="shared" si="306"/>
        <v>0</v>
      </c>
      <c r="BD292">
        <f t="shared" si="307"/>
        <v>0</v>
      </c>
      <c r="BE292">
        <f t="shared" si="308"/>
        <v>0</v>
      </c>
      <c r="BF292">
        <f t="shared" si="309"/>
        <v>0</v>
      </c>
      <c r="BG292">
        <f t="shared" si="310"/>
        <v>0</v>
      </c>
      <c r="BH292">
        <f t="shared" si="312"/>
        <v>0</v>
      </c>
      <c r="BI292">
        <f t="shared" si="313"/>
        <v>0</v>
      </c>
      <c r="BJ292">
        <f t="shared" si="314"/>
        <v>0</v>
      </c>
      <c r="BK292" s="7">
        <f t="shared" si="315"/>
        <v>2.3019921957157824E-2</v>
      </c>
      <c r="BL292" s="13"/>
      <c r="BM292" s="13"/>
      <c r="BN292" s="8">
        <f>BN$3*temperature!$I402+BN$4*temperature!$I402^2+BN$5*temperature!$I402^6</f>
        <v>-76.913788811175081</v>
      </c>
      <c r="BO292" s="8">
        <f>BO$3*temperature!$I402+BO$4*temperature!$I402^2+BO$5*temperature!$I402^6</f>
        <v>-62.334137350949554</v>
      </c>
      <c r="BP292" s="8">
        <f>BP$3*temperature!$I402+BP$4*temperature!$I402^2+BP$5*temperature!$I402^6</f>
        <v>-51.027483979737987</v>
      </c>
      <c r="BQ292" s="8">
        <f>BQ$3*temperature!$M402+BQ$4*temperature!$M402^2+BQ$5*temperature!$M402^6</f>
        <v>0</v>
      </c>
      <c r="BR292" s="8">
        <f>BR$3*temperature!$M402+BR$4*temperature!$M402^2+BR$5*temperature!$M402^6</f>
        <v>0</v>
      </c>
      <c r="BS292" s="8">
        <f>BS$3*temperature!$M402+BS$4*temperature!$M402^2+BS$5*temperature!$M402^6</f>
        <v>0</v>
      </c>
      <c r="BT292" s="14"/>
      <c r="BU292" s="14"/>
      <c r="BV292" s="14"/>
      <c r="BW292" s="14"/>
      <c r="BX292" s="14"/>
      <c r="BY292" s="14"/>
    </row>
    <row r="293" spans="1:77" x14ac:dyDescent="0.3">
      <c r="A293">
        <f t="shared" si="262"/>
        <v>2247</v>
      </c>
      <c r="B293" s="4">
        <f t="shared" si="263"/>
        <v>1165.4053222822181</v>
      </c>
      <c r="C293" s="4">
        <f t="shared" si="264"/>
        <v>2964.1681406686007</v>
      </c>
      <c r="D293" s="4">
        <f t="shared" si="265"/>
        <v>4369.9510253685548</v>
      </c>
      <c r="E293" s="11">
        <f t="shared" si="266"/>
        <v>2.1583527527006385E-8</v>
      </c>
      <c r="F293" s="11">
        <f t="shared" si="267"/>
        <v>4.2520996522015135E-8</v>
      </c>
      <c r="G293" s="11">
        <f t="shared" si="268"/>
        <v>8.6805101836924189E-8</v>
      </c>
      <c r="H293" s="4">
        <f t="shared" si="269"/>
        <v>68902.039184735331</v>
      </c>
      <c r="I293" s="4">
        <f t="shared" si="270"/>
        <v>55407.515283196306</v>
      </c>
      <c r="J293" s="4">
        <f t="shared" si="271"/>
        <v>26225.559176076382</v>
      </c>
      <c r="K293" s="4">
        <f t="shared" si="272"/>
        <v>59122.811495149326</v>
      </c>
      <c r="L293" s="4">
        <f t="shared" si="273"/>
        <v>18692.433308016909</v>
      </c>
      <c r="M293" s="4">
        <f t="shared" si="274"/>
        <v>6001.3393797392873</v>
      </c>
      <c r="N293" s="11">
        <f t="shared" si="275"/>
        <v>-1.1763234750420959E-2</v>
      </c>
      <c r="O293" s="11">
        <f t="shared" si="276"/>
        <v>-3.7436839768612007E-3</v>
      </c>
      <c r="P293" s="11">
        <f t="shared" si="277"/>
        <v>-1.292756581961374E-3</v>
      </c>
      <c r="Q293" s="4">
        <f t="shared" si="278"/>
        <v>750.86498004714861</v>
      </c>
      <c r="R293" s="4">
        <f t="shared" si="279"/>
        <v>1819.1987834107829</v>
      </c>
      <c r="S293" s="4">
        <f t="shared" si="280"/>
        <v>1693.2221177676608</v>
      </c>
      <c r="T293" s="4">
        <f t="shared" si="281"/>
        <v>10.897572683356758</v>
      </c>
      <c r="U293" s="4">
        <f t="shared" si="282"/>
        <v>32.833069198511772</v>
      </c>
      <c r="V293" s="4">
        <f t="shared" si="283"/>
        <v>64.563813736038881</v>
      </c>
      <c r="W293" s="11">
        <f t="shared" si="284"/>
        <v>-1.0734613539272964E-2</v>
      </c>
      <c r="X293" s="11">
        <f t="shared" si="285"/>
        <v>-1.217998157191269E-2</v>
      </c>
      <c r="Y293" s="11">
        <f t="shared" si="286"/>
        <v>-9.7425357312937999E-3</v>
      </c>
      <c r="Z293" s="4">
        <f t="shared" si="299"/>
        <v>679.46256022299224</v>
      </c>
      <c r="AA293" s="4">
        <f t="shared" si="300"/>
        <v>5702.6125525805246</v>
      </c>
      <c r="AB293" s="4">
        <f t="shared" si="301"/>
        <v>40484.91429213107</v>
      </c>
      <c r="AC293" s="12">
        <f t="shared" si="287"/>
        <v>0.88466228272512248</v>
      </c>
      <c r="AD293" s="12">
        <f t="shared" si="288"/>
        <v>3.0849109921816189</v>
      </c>
      <c r="AE293" s="12">
        <f t="shared" si="289"/>
        <v>23.646433849705513</v>
      </c>
      <c r="AF293" s="11">
        <f t="shared" si="290"/>
        <v>-4.0504037456468023E-3</v>
      </c>
      <c r="AG293" s="11">
        <f t="shared" si="291"/>
        <v>2.9673830763510267E-4</v>
      </c>
      <c r="AH293" s="11">
        <f t="shared" si="292"/>
        <v>9.7937136394747881E-3</v>
      </c>
      <c r="AI293" s="1">
        <f t="shared" si="256"/>
        <v>154821.46370278602</v>
      </c>
      <c r="AJ293" s="1">
        <f t="shared" si="257"/>
        <v>114888.6139207981</v>
      </c>
      <c r="AK293" s="1">
        <f t="shared" si="258"/>
        <v>53071.6337192223</v>
      </c>
      <c r="AL293" s="10">
        <f t="shared" si="293"/>
        <v>96.323350254744895</v>
      </c>
      <c r="AM293" s="10">
        <f t="shared" si="294"/>
        <v>23.880482120510035</v>
      </c>
      <c r="AN293" s="10">
        <f t="shared" si="295"/>
        <v>7.4373563867802357</v>
      </c>
      <c r="AO293" s="7">
        <f t="shared" si="296"/>
        <v>1.9048175739907907E-3</v>
      </c>
      <c r="AP293" s="7">
        <f t="shared" si="297"/>
        <v>2.3995677541969211E-3</v>
      </c>
      <c r="AQ293" s="7">
        <f t="shared" si="298"/>
        <v>2.1767107168046136E-3</v>
      </c>
      <c r="AR293" s="1">
        <f t="shared" si="304"/>
        <v>68902.039184735331</v>
      </c>
      <c r="AS293" s="1">
        <f t="shared" si="302"/>
        <v>55407.515283196306</v>
      </c>
      <c r="AT293" s="1">
        <f t="shared" si="303"/>
        <v>26225.559176076382</v>
      </c>
      <c r="AU293" s="1">
        <f t="shared" si="259"/>
        <v>13780.407836947066</v>
      </c>
      <c r="AV293" s="1">
        <f t="shared" si="260"/>
        <v>11081.503056639262</v>
      </c>
      <c r="AW293" s="1">
        <f t="shared" si="261"/>
        <v>5245.1118352152771</v>
      </c>
      <c r="AX293">
        <v>0</v>
      </c>
      <c r="AY293">
        <v>0</v>
      </c>
      <c r="AZ293">
        <v>0</v>
      </c>
      <c r="BA293">
        <f t="shared" si="305"/>
        <v>0</v>
      </c>
      <c r="BB293">
        <f t="shared" si="311"/>
        <v>0</v>
      </c>
      <c r="BC293">
        <f t="shared" si="306"/>
        <v>0</v>
      </c>
      <c r="BD293">
        <f t="shared" si="307"/>
        <v>0</v>
      </c>
      <c r="BE293">
        <f t="shared" si="308"/>
        <v>0</v>
      </c>
      <c r="BF293">
        <f t="shared" si="309"/>
        <v>0</v>
      </c>
      <c r="BG293">
        <f t="shared" si="310"/>
        <v>0</v>
      </c>
      <c r="BH293">
        <f t="shared" si="312"/>
        <v>0</v>
      </c>
      <c r="BI293">
        <f t="shared" si="313"/>
        <v>0</v>
      </c>
      <c r="BJ293">
        <f t="shared" si="314"/>
        <v>0</v>
      </c>
      <c r="BK293" s="7">
        <f t="shared" si="315"/>
        <v>2.2992514906746891E-2</v>
      </c>
      <c r="BL293" s="13"/>
      <c r="BM293" s="13"/>
      <c r="BN293" s="8">
        <f>BN$3*temperature!$I403+BN$4*temperature!$I403^2+BN$5*temperature!$I403^6</f>
        <v>-77.179857526118639</v>
      </c>
      <c r="BO293" s="8">
        <f>BO$3*temperature!$I403+BO$4*temperature!$I403^2+BO$5*temperature!$I403^6</f>
        <v>-62.538167849767859</v>
      </c>
      <c r="BP293" s="8">
        <f>BP$3*temperature!$I403+BP$4*temperature!$I403^2+BP$5*temperature!$I403^6</f>
        <v>-51.185095837338949</v>
      </c>
      <c r="BQ293" s="8">
        <f>BQ$3*temperature!$M403+BQ$4*temperature!$M403^2+BQ$5*temperature!$M403^6</f>
        <v>0</v>
      </c>
      <c r="BR293" s="8">
        <f>BR$3*temperature!$M403+BR$4*temperature!$M403^2+BR$5*temperature!$M403^6</f>
        <v>0</v>
      </c>
      <c r="BS293" s="8">
        <f>BS$3*temperature!$M403+BS$4*temperature!$M403^2+BS$5*temperature!$M403^6</f>
        <v>0</v>
      </c>
      <c r="BT293" s="14"/>
      <c r="BU293" s="14"/>
      <c r="BV293" s="14"/>
      <c r="BW293" s="14"/>
      <c r="BX293" s="14"/>
      <c r="BY293" s="14"/>
    </row>
    <row r="294" spans="1:77" x14ac:dyDescent="0.3">
      <c r="A294">
        <f t="shared" si="262"/>
        <v>2248</v>
      </c>
      <c r="B294" s="4">
        <f t="shared" si="263"/>
        <v>1165.4053461780979</v>
      </c>
      <c r="C294" s="4">
        <f t="shared" si="264"/>
        <v>2964.1682604060147</v>
      </c>
      <c r="D294" s="4">
        <f t="shared" si="265"/>
        <v>4369.9513857358961</v>
      </c>
      <c r="E294" s="11">
        <f t="shared" si="266"/>
        <v>2.0504351150656065E-8</v>
      </c>
      <c r="F294" s="11">
        <f t="shared" si="267"/>
        <v>4.0394946695914376E-8</v>
      </c>
      <c r="G294" s="11">
        <f t="shared" si="268"/>
        <v>8.2464846745077975E-8</v>
      </c>
      <c r="H294" s="4">
        <f t="shared" si="269"/>
        <v>68085.710223561109</v>
      </c>
      <c r="I294" s="4">
        <f t="shared" si="270"/>
        <v>55199.067028625403</v>
      </c>
      <c r="J294" s="4">
        <f t="shared" si="271"/>
        <v>26191.361064369306</v>
      </c>
      <c r="K294" s="4">
        <f t="shared" si="272"/>
        <v>58422.342446639341</v>
      </c>
      <c r="L294" s="4">
        <f t="shared" si="273"/>
        <v>18622.109873433619</v>
      </c>
      <c r="M294" s="4">
        <f t="shared" si="274"/>
        <v>5993.513142929095</v>
      </c>
      <c r="N294" s="11">
        <f t="shared" si="275"/>
        <v>-1.1847695175447703E-2</v>
      </c>
      <c r="O294" s="11">
        <f t="shared" si="276"/>
        <v>-3.7621337695573631E-3</v>
      </c>
      <c r="P294" s="11">
        <f t="shared" si="277"/>
        <v>-1.3040816915993458E-3</v>
      </c>
      <c r="Q294" s="4">
        <f t="shared" si="278"/>
        <v>734.00422564524456</v>
      </c>
      <c r="R294" s="4">
        <f t="shared" si="279"/>
        <v>1790.2803395313099</v>
      </c>
      <c r="S294" s="4">
        <f t="shared" si="280"/>
        <v>1674.5393914041172</v>
      </c>
      <c r="T294" s="4">
        <f t="shared" si="281"/>
        <v>10.780591452084785</v>
      </c>
      <c r="U294" s="4">
        <f t="shared" si="282"/>
        <v>32.433163020724564</v>
      </c>
      <c r="V294" s="4">
        <f t="shared" si="283"/>
        <v>63.934798473766925</v>
      </c>
      <c r="W294" s="11">
        <f t="shared" si="284"/>
        <v>-1.0734613539272964E-2</v>
      </c>
      <c r="X294" s="11">
        <f t="shared" si="285"/>
        <v>-1.217998157191269E-2</v>
      </c>
      <c r="Y294" s="11">
        <f t="shared" si="286"/>
        <v>-9.7425357312937999E-3</v>
      </c>
      <c r="Z294" s="4">
        <f t="shared" si="299"/>
        <v>661.57139826857178</v>
      </c>
      <c r="AA294" s="4">
        <f t="shared" si="300"/>
        <v>5613.7316389706448</v>
      </c>
      <c r="AB294" s="4">
        <f t="shared" si="301"/>
        <v>40430.792018215769</v>
      </c>
      <c r="AC294" s="12">
        <f t="shared" si="287"/>
        <v>0.88107904330154019</v>
      </c>
      <c r="AD294" s="12">
        <f t="shared" si="288"/>
        <v>3.0858264034486438</v>
      </c>
      <c r="AE294" s="12">
        <f t="shared" si="289"/>
        <v>23.878020251424314</v>
      </c>
      <c r="AF294" s="11">
        <f t="shared" si="290"/>
        <v>-4.0504037456468023E-3</v>
      </c>
      <c r="AG294" s="11">
        <f t="shared" si="291"/>
        <v>2.9673830763510267E-4</v>
      </c>
      <c r="AH294" s="11">
        <f t="shared" si="292"/>
        <v>9.7937136394747881E-3</v>
      </c>
      <c r="AI294" s="1">
        <f t="shared" si="256"/>
        <v>153119.7251694545</v>
      </c>
      <c r="AJ294" s="1">
        <f t="shared" si="257"/>
        <v>114481.25558535756</v>
      </c>
      <c r="AK294" s="1">
        <f t="shared" si="258"/>
        <v>53009.582182515347</v>
      </c>
      <c r="AL294" s="10">
        <f t="shared" si="293"/>
        <v>96.504993880992288</v>
      </c>
      <c r="AM294" s="10">
        <f t="shared" si="294"/>
        <v>23.937211927012576</v>
      </c>
      <c r="AN294" s="10">
        <f t="shared" si="295"/>
        <v>7.453383470398518</v>
      </c>
      <c r="AO294" s="7">
        <f t="shared" si="296"/>
        <v>1.8857693982508828E-3</v>
      </c>
      <c r="AP294" s="7">
        <f t="shared" si="297"/>
        <v>2.3755720766549518E-3</v>
      </c>
      <c r="AQ294" s="7">
        <f t="shared" si="298"/>
        <v>2.1549436096365672E-3</v>
      </c>
      <c r="AR294" s="1">
        <f t="shared" si="304"/>
        <v>68085.710223561109</v>
      </c>
      <c r="AS294" s="1">
        <f t="shared" si="302"/>
        <v>55199.067028625403</v>
      </c>
      <c r="AT294" s="1">
        <f t="shared" si="303"/>
        <v>26191.361064369306</v>
      </c>
      <c r="AU294" s="1">
        <f t="shared" si="259"/>
        <v>13617.142044712222</v>
      </c>
      <c r="AV294" s="1">
        <f t="shared" si="260"/>
        <v>11039.813405725081</v>
      </c>
      <c r="AW294" s="1">
        <f t="shared" si="261"/>
        <v>5238.2722128738615</v>
      </c>
      <c r="AX294">
        <v>0</v>
      </c>
      <c r="AY294">
        <v>0</v>
      </c>
      <c r="AZ294">
        <v>0</v>
      </c>
      <c r="BA294">
        <f t="shared" si="305"/>
        <v>0</v>
      </c>
      <c r="BB294">
        <f t="shared" si="311"/>
        <v>0</v>
      </c>
      <c r="BC294">
        <f t="shared" si="306"/>
        <v>0</v>
      </c>
      <c r="BD294">
        <f t="shared" si="307"/>
        <v>0</v>
      </c>
      <c r="BE294">
        <f t="shared" si="308"/>
        <v>0</v>
      </c>
      <c r="BF294">
        <f t="shared" si="309"/>
        <v>0</v>
      </c>
      <c r="BG294">
        <f t="shared" si="310"/>
        <v>0</v>
      </c>
      <c r="BH294">
        <f t="shared" si="312"/>
        <v>0</v>
      </c>
      <c r="BI294">
        <f t="shared" si="313"/>
        <v>0</v>
      </c>
      <c r="BJ294">
        <f t="shared" si="314"/>
        <v>0</v>
      </c>
      <c r="BK294" s="7">
        <f t="shared" si="315"/>
        <v>2.2965201504289795E-2</v>
      </c>
      <c r="BL294" s="13"/>
      <c r="BM294" s="13"/>
      <c r="BN294" s="8">
        <f>BN$3*temperature!$I404+BN$4*temperature!$I404^2+BN$5*temperature!$I404^6</f>
        <v>-77.444035390848342</v>
      </c>
      <c r="BO294" s="8">
        <f>BO$3*temperature!$I404+BO$4*temperature!$I404^2+BO$5*temperature!$I404^6</f>
        <v>-62.74073622542997</v>
      </c>
      <c r="BP294" s="8">
        <f>BP$3*temperature!$I404+BP$4*temperature!$I404^2+BP$5*temperature!$I404^6</f>
        <v>-51.341567798296303</v>
      </c>
      <c r="BQ294" s="8">
        <f>BQ$3*temperature!$M404+BQ$4*temperature!$M404^2+BQ$5*temperature!$M404^6</f>
        <v>0</v>
      </c>
      <c r="BR294" s="8">
        <f>BR$3*temperature!$M404+BR$4*temperature!$M404^2+BR$5*temperature!$M404^6</f>
        <v>0</v>
      </c>
      <c r="BS294" s="8">
        <f>BS$3*temperature!$M404+BS$4*temperature!$M404^2+BS$5*temperature!$M404^6</f>
        <v>0</v>
      </c>
      <c r="BT294" s="14"/>
      <c r="BU294" s="14"/>
      <c r="BV294" s="14"/>
      <c r="BW294" s="14"/>
      <c r="BX294" s="14"/>
      <c r="BY294" s="14"/>
    </row>
    <row r="295" spans="1:77" x14ac:dyDescent="0.3">
      <c r="A295">
        <f t="shared" si="262"/>
        <v>2249</v>
      </c>
      <c r="B295" s="4">
        <f t="shared" si="263"/>
        <v>1165.4053688791844</v>
      </c>
      <c r="C295" s="4">
        <f t="shared" si="264"/>
        <v>2964.168374156563</v>
      </c>
      <c r="D295" s="4">
        <f t="shared" si="265"/>
        <v>4369.9517280848986</v>
      </c>
      <c r="E295" s="11">
        <f t="shared" si="266"/>
        <v>1.9479133593123262E-8</v>
      </c>
      <c r="F295" s="11">
        <f t="shared" si="267"/>
        <v>3.8375199361118658E-8</v>
      </c>
      <c r="G295" s="11">
        <f t="shared" si="268"/>
        <v>7.834160440782407E-8</v>
      </c>
      <c r="H295" s="4">
        <f t="shared" si="269"/>
        <v>67273.232047145517</v>
      </c>
      <c r="I295" s="4">
        <f t="shared" si="270"/>
        <v>54990.395184185181</v>
      </c>
      <c r="J295" s="4">
        <f t="shared" si="271"/>
        <v>26156.91522898541</v>
      </c>
      <c r="K295" s="4">
        <f t="shared" si="272"/>
        <v>57725.177730942494</v>
      </c>
      <c r="L295" s="4">
        <f t="shared" si="273"/>
        <v>18551.71105110801</v>
      </c>
      <c r="M295" s="4">
        <f t="shared" si="274"/>
        <v>5985.6302441236576</v>
      </c>
      <c r="N295" s="11">
        <f t="shared" si="275"/>
        <v>-1.1933186628619197E-2</v>
      </c>
      <c r="O295" s="11">
        <f t="shared" si="276"/>
        <v>-3.7803891612754326E-3</v>
      </c>
      <c r="P295" s="11">
        <f t="shared" si="277"/>
        <v>-1.3152384281892582E-3</v>
      </c>
      <c r="Q295" s="4">
        <f t="shared" si="278"/>
        <v>717.46000309244073</v>
      </c>
      <c r="R295" s="4">
        <f t="shared" si="279"/>
        <v>1761.7893027891903</v>
      </c>
      <c r="S295" s="4">
        <f t="shared" si="280"/>
        <v>1656.044299871457</v>
      </c>
      <c r="T295" s="4">
        <f t="shared" si="281"/>
        <v>10.664865969121866</v>
      </c>
      <c r="U295" s="4">
        <f t="shared" si="282"/>
        <v>32.038127692813298</v>
      </c>
      <c r="V295" s="4">
        <f t="shared" si="283"/>
        <v>63.311911415163181</v>
      </c>
      <c r="W295" s="11">
        <f t="shared" si="284"/>
        <v>-1.0734613539272964E-2</v>
      </c>
      <c r="X295" s="11">
        <f t="shared" si="285"/>
        <v>-1.217998157191269E-2</v>
      </c>
      <c r="Y295" s="11">
        <f t="shared" si="286"/>
        <v>-9.7425357312937999E-3</v>
      </c>
      <c r="Z295" s="4">
        <f t="shared" si="299"/>
        <v>644.096281051446</v>
      </c>
      <c r="AA295" s="4">
        <f t="shared" si="300"/>
        <v>5526.133670402096</v>
      </c>
      <c r="AB295" s="4">
        <f t="shared" si="301"/>
        <v>40376.284059504316</v>
      </c>
      <c r="AC295" s="12">
        <f t="shared" si="287"/>
        <v>0.87751031744434072</v>
      </c>
      <c r="AD295" s="12">
        <f t="shared" si="288"/>
        <v>3.0867420863532589</v>
      </c>
      <c r="AE295" s="12">
        <f t="shared" si="289"/>
        <v>24.111874744044343</v>
      </c>
      <c r="AF295" s="11">
        <f t="shared" si="290"/>
        <v>-4.0504037456468023E-3</v>
      </c>
      <c r="AG295" s="11">
        <f t="shared" si="291"/>
        <v>2.9673830763510267E-4</v>
      </c>
      <c r="AH295" s="11">
        <f t="shared" si="292"/>
        <v>9.7937136394747881E-3</v>
      </c>
      <c r="AI295" s="1">
        <f t="shared" si="256"/>
        <v>151424.89469722129</v>
      </c>
      <c r="AJ295" s="1">
        <f t="shared" si="257"/>
        <v>114072.94343254689</v>
      </c>
      <c r="AK295" s="1">
        <f t="shared" si="258"/>
        <v>52946.896177137671</v>
      </c>
      <c r="AL295" s="10">
        <f t="shared" si="293"/>
        <v>96.685160183589062</v>
      </c>
      <c r="AM295" s="10">
        <f t="shared" si="294"/>
        <v>23.993507853536894</v>
      </c>
      <c r="AN295" s="10">
        <f t="shared" si="295"/>
        <v>7.4692844752674272</v>
      </c>
      <c r="AO295" s="7">
        <f t="shared" si="296"/>
        <v>1.866911704268374E-3</v>
      </c>
      <c r="AP295" s="7">
        <f t="shared" si="297"/>
        <v>2.3518163558884021E-3</v>
      </c>
      <c r="AQ295" s="7">
        <f t="shared" si="298"/>
        <v>2.1333941735402016E-3</v>
      </c>
      <c r="AR295" s="1">
        <f t="shared" si="304"/>
        <v>67273.232047145517</v>
      </c>
      <c r="AS295" s="1">
        <f t="shared" si="302"/>
        <v>54990.395184185181</v>
      </c>
      <c r="AT295" s="1">
        <f t="shared" si="303"/>
        <v>26156.91522898541</v>
      </c>
      <c r="AU295" s="1">
        <f t="shared" si="259"/>
        <v>13454.646409429104</v>
      </c>
      <c r="AV295" s="1">
        <f t="shared" si="260"/>
        <v>10998.079036837036</v>
      </c>
      <c r="AW295" s="1">
        <f t="shared" si="261"/>
        <v>5231.3830457970826</v>
      </c>
      <c r="AX295">
        <v>0</v>
      </c>
      <c r="AY295">
        <v>0</v>
      </c>
      <c r="AZ295">
        <v>0</v>
      </c>
      <c r="BA295">
        <f t="shared" si="305"/>
        <v>0</v>
      </c>
      <c r="BB295">
        <f t="shared" si="311"/>
        <v>0</v>
      </c>
      <c r="BC295">
        <f t="shared" si="306"/>
        <v>0</v>
      </c>
      <c r="BD295">
        <f t="shared" si="307"/>
        <v>0</v>
      </c>
      <c r="BE295">
        <f t="shared" si="308"/>
        <v>0</v>
      </c>
      <c r="BF295">
        <f t="shared" si="309"/>
        <v>0</v>
      </c>
      <c r="BG295">
        <f t="shared" si="310"/>
        <v>0</v>
      </c>
      <c r="BH295">
        <f t="shared" si="312"/>
        <v>0</v>
      </c>
      <c r="BI295">
        <f t="shared" si="313"/>
        <v>0</v>
      </c>
      <c r="BJ295">
        <f t="shared" si="314"/>
        <v>0</v>
      </c>
      <c r="BK295" s="7">
        <f t="shared" si="315"/>
        <v>2.2937975057102794E-2</v>
      </c>
      <c r="BL295" s="13"/>
      <c r="BM295" s="13"/>
      <c r="BN295" s="8">
        <f>BN$3*temperature!$I405+BN$4*temperature!$I405^2+BN$5*temperature!$I405^6</f>
        <v>-77.706342199530155</v>
      </c>
      <c r="BO295" s="8">
        <f>BO$3*temperature!$I405+BO$4*temperature!$I405^2+BO$5*temperature!$I405^6</f>
        <v>-62.941857973023318</v>
      </c>
      <c r="BP295" s="8">
        <f>BP$3*temperature!$I405+BP$4*temperature!$I405^2+BP$5*temperature!$I405^6</f>
        <v>-51.496912103507057</v>
      </c>
      <c r="BQ295" s="8">
        <f>BQ$3*temperature!$M405+BQ$4*temperature!$M405^2+BQ$5*temperature!$M405^6</f>
        <v>0</v>
      </c>
      <c r="BR295" s="8">
        <f>BR$3*temperature!$M405+BR$4*temperature!$M405^2+BR$5*temperature!$M405^6</f>
        <v>0</v>
      </c>
      <c r="BS295" s="8">
        <f>BS$3*temperature!$M405+BS$4*temperature!$M405^2+BS$5*temperature!$M405^6</f>
        <v>0</v>
      </c>
      <c r="BT295" s="14"/>
      <c r="BU295" s="14"/>
      <c r="BV295" s="14"/>
      <c r="BW295" s="14"/>
      <c r="BX295" s="14"/>
      <c r="BY295" s="14"/>
    </row>
    <row r="296" spans="1:77" x14ac:dyDescent="0.3">
      <c r="A296">
        <f t="shared" si="262"/>
        <v>2250</v>
      </c>
      <c r="B296" s="4">
        <f t="shared" si="263"/>
        <v>1165.4053904452169</v>
      </c>
      <c r="C296" s="4">
        <f t="shared" si="264"/>
        <v>2964.168482219588</v>
      </c>
      <c r="D296" s="4">
        <f t="shared" si="265"/>
        <v>4369.9520533164759</v>
      </c>
      <c r="E296" s="11">
        <f t="shared" si="266"/>
        <v>1.8505176913467097E-8</v>
      </c>
      <c r="F296" s="11">
        <f t="shared" si="267"/>
        <v>3.6456439393062724E-8</v>
      </c>
      <c r="G296" s="11">
        <f t="shared" si="268"/>
        <v>7.4424524187432867E-8</v>
      </c>
      <c r="H296" s="4">
        <f t="shared" si="269"/>
        <v>66464.626090870166</v>
      </c>
      <c r="I296" s="4">
        <f t="shared" si="270"/>
        <v>54781.518593236258</v>
      </c>
      <c r="J296" s="4">
        <f t="shared" si="271"/>
        <v>26122.227071795609</v>
      </c>
      <c r="K296" s="4">
        <f t="shared" si="272"/>
        <v>57031.335735866858</v>
      </c>
      <c r="L296" s="4">
        <f t="shared" si="273"/>
        <v>18481.243195803603</v>
      </c>
      <c r="M296" s="4">
        <f t="shared" si="274"/>
        <v>5977.6919181460435</v>
      </c>
      <c r="N296" s="11">
        <f t="shared" si="275"/>
        <v>-1.2019746362837314E-2</v>
      </c>
      <c r="O296" s="11">
        <f t="shared" si="276"/>
        <v>-3.7984558464864149E-3</v>
      </c>
      <c r="P296" s="11">
        <f t="shared" si="277"/>
        <v>-1.3262305979236944E-3</v>
      </c>
      <c r="Q296" s="4">
        <f t="shared" si="278"/>
        <v>701.22724489308825</v>
      </c>
      <c r="R296" s="4">
        <f t="shared" si="279"/>
        <v>1733.720235272838</v>
      </c>
      <c r="S296" s="4">
        <f t="shared" si="280"/>
        <v>1637.7354518713364</v>
      </c>
      <c r="T296" s="4">
        <f t="shared" si="281"/>
        <v>10.5503827544952</v>
      </c>
      <c r="U296" s="4">
        <f t="shared" si="282"/>
        <v>31.647903887916247</v>
      </c>
      <c r="V296" s="4">
        <f t="shared" si="283"/>
        <v>62.695092855984448</v>
      </c>
      <c r="W296" s="11">
        <f t="shared" si="284"/>
        <v>-1.0734613539272964E-2</v>
      </c>
      <c r="X296" s="11">
        <f t="shared" si="285"/>
        <v>-1.217998157191269E-2</v>
      </c>
      <c r="Y296" s="11">
        <f t="shared" si="286"/>
        <v>-9.7425357312937999E-3</v>
      </c>
      <c r="Z296" s="4">
        <f t="shared" si="299"/>
        <v>627.028507729642</v>
      </c>
      <c r="AA296" s="4">
        <f t="shared" si="300"/>
        <v>5439.8029072626668</v>
      </c>
      <c r="AB296" s="4">
        <f t="shared" si="301"/>
        <v>40321.398973366828</v>
      </c>
      <c r="AC296" s="12">
        <f t="shared" si="287"/>
        <v>0.8739560463677204</v>
      </c>
      <c r="AD296" s="12">
        <f t="shared" si="288"/>
        <v>3.0876580409760694</v>
      </c>
      <c r="AE296" s="12">
        <f t="shared" si="289"/>
        <v>24.348019540598397</v>
      </c>
      <c r="AF296" s="11">
        <f t="shared" si="290"/>
        <v>-4.0504037456468023E-3</v>
      </c>
      <c r="AG296" s="11">
        <f t="shared" si="291"/>
        <v>2.9673830763510267E-4</v>
      </c>
      <c r="AH296" s="11">
        <f t="shared" si="292"/>
        <v>9.7937136394747881E-3</v>
      </c>
      <c r="AI296" s="1">
        <f t="shared" si="256"/>
        <v>149737.05163692829</v>
      </c>
      <c r="AJ296" s="1">
        <f t="shared" si="257"/>
        <v>113663.72812612924</v>
      </c>
      <c r="AK296" s="1">
        <f t="shared" si="258"/>
        <v>52883.589605220986</v>
      </c>
      <c r="AL296" s="10">
        <f t="shared" si="293"/>
        <v>96.863857814193111</v>
      </c>
      <c r="AM296" s="10">
        <f t="shared" si="294"/>
        <v>24.049371894499931</v>
      </c>
      <c r="AN296" s="10">
        <f t="shared" si="295"/>
        <v>7.4850600539676764</v>
      </c>
      <c r="AO296" s="7">
        <f t="shared" si="296"/>
        <v>1.8482425872256903E-3</v>
      </c>
      <c r="AP296" s="7">
        <f t="shared" si="297"/>
        <v>2.3282981923295181E-3</v>
      </c>
      <c r="AQ296" s="7">
        <f t="shared" si="298"/>
        <v>2.1120602318047996E-3</v>
      </c>
      <c r="AR296" s="1">
        <f t="shared" si="304"/>
        <v>66464.626090870166</v>
      </c>
      <c r="AS296" s="1">
        <f t="shared" si="302"/>
        <v>54781.518593236258</v>
      </c>
      <c r="AT296" s="1">
        <f t="shared" si="303"/>
        <v>26122.227071795609</v>
      </c>
      <c r="AU296" s="1">
        <f t="shared" si="259"/>
        <v>13292.925218174034</v>
      </c>
      <c r="AV296" s="1">
        <f t="shared" si="260"/>
        <v>10956.303718647252</v>
      </c>
      <c r="AW296" s="1">
        <f t="shared" si="261"/>
        <v>5224.445414359122</v>
      </c>
      <c r="AX296">
        <v>0</v>
      </c>
      <c r="AY296">
        <v>0</v>
      </c>
      <c r="AZ296">
        <v>0</v>
      </c>
      <c r="BA296">
        <f t="shared" si="305"/>
        <v>0</v>
      </c>
      <c r="BB296">
        <f t="shared" si="311"/>
        <v>0</v>
      </c>
      <c r="BC296">
        <f t="shared" si="306"/>
        <v>0</v>
      </c>
      <c r="BD296">
        <f t="shared" si="307"/>
        <v>0</v>
      </c>
      <c r="BE296">
        <f t="shared" si="308"/>
        <v>0</v>
      </c>
      <c r="BF296">
        <f t="shared" si="309"/>
        <v>0</v>
      </c>
      <c r="BG296">
        <f t="shared" si="310"/>
        <v>0</v>
      </c>
      <c r="BH296">
        <f t="shared" si="312"/>
        <v>0</v>
      </c>
      <c r="BI296">
        <f t="shared" si="313"/>
        <v>0</v>
      </c>
      <c r="BJ296">
        <f t="shared" si="314"/>
        <v>0</v>
      </c>
      <c r="BK296" s="7">
        <f t="shared" si="315"/>
        <v>2.2910829097251034E-2</v>
      </c>
      <c r="BL296" s="13"/>
      <c r="BM296" s="13"/>
      <c r="BN296" s="8">
        <f>BN$3*temperature!$I406+BN$4*temperature!$I406^2+BN$5*temperature!$I406^6</f>
        <v>-77.96679759624304</v>
      </c>
      <c r="BO296" s="8">
        <f>BO$3*temperature!$I406+BO$4*temperature!$I406^2+BO$5*temperature!$I406^6</f>
        <v>-63.141548464199303</v>
      </c>
      <c r="BP296" s="8">
        <f>BP$3*temperature!$I406+BP$4*temperature!$I406^2+BP$5*temperature!$I406^6</f>
        <v>-51.651140891362829</v>
      </c>
      <c r="BQ296" s="8">
        <f>BQ$3*temperature!$M406+BQ$4*temperature!$M406^2+BQ$5*temperature!$M406^6</f>
        <v>0</v>
      </c>
      <c r="BR296" s="8">
        <f>BR$3*temperature!$M406+BR$4*temperature!$M406^2+BR$5*temperature!$M406^6</f>
        <v>0</v>
      </c>
      <c r="BS296" s="8">
        <f>BS$3*temperature!$M406+BS$4*temperature!$M406^2+BS$5*temperature!$M406^6</f>
        <v>0</v>
      </c>
      <c r="BT296" s="14"/>
      <c r="BU296" s="14"/>
      <c r="BV296" s="14"/>
      <c r="BW296" s="14"/>
      <c r="BX296" s="14"/>
      <c r="BY296" s="14"/>
    </row>
    <row r="297" spans="1:77" x14ac:dyDescent="0.3">
      <c r="A297">
        <f t="shared" si="262"/>
        <v>2251</v>
      </c>
      <c r="B297" s="4">
        <f t="shared" si="263"/>
        <v>1165.4054109329481</v>
      </c>
      <c r="C297" s="4">
        <f t="shared" si="264"/>
        <v>2964.1685848794655</v>
      </c>
      <c r="D297" s="4">
        <f t="shared" si="265"/>
        <v>4369.9523622864981</v>
      </c>
      <c r="E297" s="11">
        <f t="shared" si="266"/>
        <v>1.7579918067793741E-8</v>
      </c>
      <c r="F297" s="11">
        <f t="shared" si="267"/>
        <v>3.4633617423409587E-8</v>
      </c>
      <c r="G297" s="11">
        <f t="shared" si="268"/>
        <v>7.0703297978061215E-8</v>
      </c>
      <c r="H297" s="4">
        <f t="shared" si="269"/>
        <v>65659.912606081038</v>
      </c>
      <c r="I297" s="4">
        <f t="shared" si="270"/>
        <v>54572.455618539556</v>
      </c>
      <c r="J297" s="4">
        <f t="shared" si="271"/>
        <v>26087.30188230635</v>
      </c>
      <c r="K297" s="4">
        <f t="shared" si="272"/>
        <v>56340.833833539495</v>
      </c>
      <c r="L297" s="4">
        <f t="shared" si="273"/>
        <v>18410.712500267149</v>
      </c>
      <c r="M297" s="4">
        <f t="shared" si="274"/>
        <v>5969.6993741727292</v>
      </c>
      <c r="N297" s="11">
        <f t="shared" si="275"/>
        <v>-1.2107412414910534E-2</v>
      </c>
      <c r="O297" s="11">
        <f t="shared" si="276"/>
        <v>-3.8163393441231763E-3</v>
      </c>
      <c r="P297" s="11">
        <f t="shared" si="277"/>
        <v>-1.3370618765166098E-3</v>
      </c>
      <c r="Q297" s="4">
        <f t="shared" si="278"/>
        <v>685.30094339130505</v>
      </c>
      <c r="R297" s="4">
        <f t="shared" si="279"/>
        <v>1706.0677375167556</v>
      </c>
      <c r="S297" s="4">
        <f t="shared" si="280"/>
        <v>1619.6114503414658</v>
      </c>
      <c r="T297" s="4">
        <f t="shared" si="281"/>
        <v>10.437128472934283</v>
      </c>
      <c r="U297" s="4">
        <f t="shared" si="282"/>
        <v>31.262433001771761</v>
      </c>
      <c r="V297" s="4">
        <f t="shared" si="283"/>
        <v>62.084283673658234</v>
      </c>
      <c r="W297" s="11">
        <f t="shared" si="284"/>
        <v>-1.0734613539272964E-2</v>
      </c>
      <c r="X297" s="11">
        <f t="shared" si="285"/>
        <v>-1.217998157191269E-2</v>
      </c>
      <c r="Y297" s="11">
        <f t="shared" si="286"/>
        <v>-9.7425357312937999E-3</v>
      </c>
      <c r="Z297" s="4">
        <f t="shared" si="299"/>
        <v>610.35953386815152</v>
      </c>
      <c r="AA297" s="4">
        <f t="shared" si="300"/>
        <v>5354.7237055303822</v>
      </c>
      <c r="AB297" s="4">
        <f t="shared" si="301"/>
        <v>40266.145136891384</v>
      </c>
      <c r="AC297" s="12">
        <f t="shared" si="287"/>
        <v>0.87041617152398187</v>
      </c>
      <c r="AD297" s="12">
        <f t="shared" si="288"/>
        <v>3.0885742673977048</v>
      </c>
      <c r="AE297" s="12">
        <f t="shared" si="289"/>
        <v>24.586477071667353</v>
      </c>
      <c r="AF297" s="11">
        <f t="shared" si="290"/>
        <v>-4.0504037456468023E-3</v>
      </c>
      <c r="AG297" s="11">
        <f t="shared" si="291"/>
        <v>2.9673830763510267E-4</v>
      </c>
      <c r="AH297" s="11">
        <f t="shared" si="292"/>
        <v>9.7937136394747881E-3</v>
      </c>
      <c r="AI297" s="1">
        <f t="shared" si="256"/>
        <v>148056.27169140949</v>
      </c>
      <c r="AJ297" s="1">
        <f t="shared" si="257"/>
        <v>113253.65903216356</v>
      </c>
      <c r="AK297" s="1">
        <f t="shared" si="258"/>
        <v>52819.676059058009</v>
      </c>
      <c r="AL297" s="10">
        <f t="shared" si="293"/>
        <v>97.041095442296537</v>
      </c>
      <c r="AM297" s="10">
        <f t="shared" si="294"/>
        <v>24.104806062517468</v>
      </c>
      <c r="AN297" s="10">
        <f t="shared" si="295"/>
        <v>7.5007108626636061</v>
      </c>
      <c r="AO297" s="7">
        <f t="shared" si="296"/>
        <v>1.8297601613534334E-3</v>
      </c>
      <c r="AP297" s="7">
        <f t="shared" si="297"/>
        <v>2.3050152104062229E-3</v>
      </c>
      <c r="AQ297" s="7">
        <f t="shared" si="298"/>
        <v>2.0909396294867513E-3</v>
      </c>
      <c r="AR297" s="1">
        <f t="shared" si="304"/>
        <v>65659.912606081038</v>
      </c>
      <c r="AS297" s="1">
        <f t="shared" si="302"/>
        <v>54572.455618539556</v>
      </c>
      <c r="AT297" s="1">
        <f t="shared" si="303"/>
        <v>26087.30188230635</v>
      </c>
      <c r="AU297" s="1">
        <f t="shared" si="259"/>
        <v>13131.982521216209</v>
      </c>
      <c r="AV297" s="1">
        <f t="shared" si="260"/>
        <v>10914.491123707912</v>
      </c>
      <c r="AW297" s="1">
        <f t="shared" si="261"/>
        <v>5217.4603764612702</v>
      </c>
      <c r="AX297">
        <v>0</v>
      </c>
      <c r="AY297">
        <v>0</v>
      </c>
      <c r="AZ297">
        <v>0</v>
      </c>
      <c r="BA297">
        <f t="shared" si="305"/>
        <v>0</v>
      </c>
      <c r="BB297">
        <f t="shared" si="311"/>
        <v>0</v>
      </c>
      <c r="BC297">
        <f t="shared" si="306"/>
        <v>0</v>
      </c>
      <c r="BD297">
        <f t="shared" si="307"/>
        <v>0</v>
      </c>
      <c r="BE297">
        <f t="shared" si="308"/>
        <v>0</v>
      </c>
      <c r="BF297">
        <f t="shared" si="309"/>
        <v>0</v>
      </c>
      <c r="BG297">
        <f t="shared" si="310"/>
        <v>0</v>
      </c>
      <c r="BH297">
        <f t="shared" si="312"/>
        <v>0</v>
      </c>
      <c r="BI297">
        <f t="shared" si="313"/>
        <v>0</v>
      </c>
      <c r="BJ297">
        <f t="shared" si="314"/>
        <v>0</v>
      </c>
      <c r="BK297" s="7">
        <f t="shared" si="315"/>
        <v>2.2883757380222275E-2</v>
      </c>
      <c r="BL297" s="13"/>
      <c r="BM297" s="13"/>
      <c r="BN297" s="8">
        <f>BN$3*temperature!$I407+BN$4*temperature!$I407^2+BN$5*temperature!$I407^6</f>
        <v>-78.225421070452285</v>
      </c>
      <c r="BO297" s="8">
        <f>BO$3*temperature!$I407+BO$4*temperature!$I407^2+BO$5*temperature!$I407^6</f>
        <v>-63.339822943924304</v>
      </c>
      <c r="BP297" s="8">
        <f>BP$3*temperature!$I407+BP$4*temperature!$I407^2+BP$5*temperature!$I407^6</f>
        <v>-51.80426619543033</v>
      </c>
      <c r="BQ297" s="8">
        <f>BQ$3*temperature!$M407+BQ$4*temperature!$M407^2+BQ$5*temperature!$M407^6</f>
        <v>0</v>
      </c>
      <c r="BR297" s="8">
        <f>BR$3*temperature!$M407+BR$4*temperature!$M407^2+BR$5*temperature!$M407^6</f>
        <v>0</v>
      </c>
      <c r="BS297" s="8">
        <f>BS$3*temperature!$M407+BS$4*temperature!$M407^2+BS$5*temperature!$M407^6</f>
        <v>0</v>
      </c>
      <c r="BT297" s="14"/>
      <c r="BU297" s="14"/>
      <c r="BV297" s="14"/>
      <c r="BW297" s="14"/>
      <c r="BX297" s="14"/>
      <c r="BY297" s="14"/>
    </row>
    <row r="298" spans="1:77" x14ac:dyDescent="0.3">
      <c r="A298">
        <f t="shared" si="262"/>
        <v>2252</v>
      </c>
      <c r="B298" s="4">
        <f t="shared" si="263"/>
        <v>1165.4054303962932</v>
      </c>
      <c r="C298" s="4">
        <f t="shared" si="264"/>
        <v>2964.1686824063522</v>
      </c>
      <c r="D298" s="4">
        <f t="shared" si="265"/>
        <v>4369.9526558080397</v>
      </c>
      <c r="E298" s="11">
        <f t="shared" si="266"/>
        <v>1.6700922164404053E-8</v>
      </c>
      <c r="F298" s="11">
        <f t="shared" si="267"/>
        <v>3.2901936552239103E-8</v>
      </c>
      <c r="G298" s="11">
        <f t="shared" si="268"/>
        <v>6.7168133079158156E-8</v>
      </c>
      <c r="H298" s="4">
        <f t="shared" si="269"/>
        <v>64859.110710451903</v>
      </c>
      <c r="I298" s="4">
        <f t="shared" si="270"/>
        <v>54363.224156541604</v>
      </c>
      <c r="J298" s="4">
        <f t="shared" si="271"/>
        <v>26052.144841182617</v>
      </c>
      <c r="K298" s="4">
        <f t="shared" si="272"/>
        <v>55653.688423604413</v>
      </c>
      <c r="L298" s="4">
        <f t="shared" si="273"/>
        <v>18340.125000041768</v>
      </c>
      <c r="M298" s="4">
        <f t="shared" si="274"/>
        <v>5961.6537965364669</v>
      </c>
      <c r="N298" s="11">
        <f t="shared" si="275"/>
        <v>-1.2196223647759075E-2</v>
      </c>
      <c r="O298" s="11">
        <f t="shared" si="276"/>
        <v>-3.8340450009394234E-3</v>
      </c>
      <c r="P298" s="11">
        <f t="shared" si="277"/>
        <v>-1.3477358124717176E-3</v>
      </c>
      <c r="Q298" s="4">
        <f t="shared" si="278"/>
        <v>669.67615101555907</v>
      </c>
      <c r="R298" s="4">
        <f t="shared" si="279"/>
        <v>1678.8264496402255</v>
      </c>
      <c r="S298" s="4">
        <f t="shared" si="280"/>
        <v>1601.6708932314059</v>
      </c>
      <c r="T298" s="4">
        <f t="shared" si="281"/>
        <v>10.325089932317592</v>
      </c>
      <c r="U298" s="4">
        <f t="shared" si="282"/>
        <v>30.881657143917025</v>
      </c>
      <c r="V298" s="4">
        <f t="shared" si="283"/>
        <v>61.479425321615835</v>
      </c>
      <c r="W298" s="11">
        <f t="shared" si="284"/>
        <v>-1.0734613539272964E-2</v>
      </c>
      <c r="X298" s="11">
        <f t="shared" si="285"/>
        <v>-1.217998157191269E-2</v>
      </c>
      <c r="Y298" s="11">
        <f t="shared" si="286"/>
        <v>-9.7425357312937999E-3</v>
      </c>
      <c r="Z298" s="4">
        <f t="shared" si="299"/>
        <v>594.08096971022803</v>
      </c>
      <c r="AA298" s="4">
        <f t="shared" si="300"/>
        <v>5270.8805207146906</v>
      </c>
      <c r="AB298" s="4">
        <f t="shared" si="301"/>
        <v>40210.530752491468</v>
      </c>
      <c r="AC298" s="12">
        <f t="shared" si="287"/>
        <v>0.86689063460256954</v>
      </c>
      <c r="AD298" s="12">
        <f t="shared" si="288"/>
        <v>3.0894907656988178</v>
      </c>
      <c r="AE298" s="12">
        <f t="shared" si="289"/>
        <v>24.827269987510775</v>
      </c>
      <c r="AF298" s="11">
        <f t="shared" si="290"/>
        <v>-4.0504037456468023E-3</v>
      </c>
      <c r="AG298" s="11">
        <f t="shared" si="291"/>
        <v>2.9673830763510267E-4</v>
      </c>
      <c r="AH298" s="11">
        <f t="shared" si="292"/>
        <v>9.7937136394747881E-3</v>
      </c>
      <c r="AI298" s="1">
        <f t="shared" si="256"/>
        <v>146382.62704348477</v>
      </c>
      <c r="AJ298" s="1">
        <f t="shared" si="257"/>
        <v>112842.78425265511</v>
      </c>
      <c r="AK298" s="1">
        <f t="shared" si="258"/>
        <v>52755.168829613482</v>
      </c>
      <c r="AL298" s="10">
        <f t="shared" si="293"/>
        <v>97.216881753446401</v>
      </c>
      <c r="AM298" s="10">
        <f t="shared" si="294"/>
        <v>24.159812387689282</v>
      </c>
      <c r="AN298" s="10">
        <f t="shared" si="295"/>
        <v>7.5162375609197509</v>
      </c>
      <c r="AO298" s="7">
        <f t="shared" si="296"/>
        <v>1.811462559739899E-3</v>
      </c>
      <c r="AP298" s="7">
        <f t="shared" si="297"/>
        <v>2.2819650583021608E-3</v>
      </c>
      <c r="AQ298" s="7">
        <f t="shared" si="298"/>
        <v>2.0700302331918838E-3</v>
      </c>
      <c r="AR298" s="1">
        <f t="shared" si="304"/>
        <v>64859.110710451903</v>
      </c>
      <c r="AS298" s="1">
        <f t="shared" si="302"/>
        <v>54363.224156541604</v>
      </c>
      <c r="AT298" s="1">
        <f t="shared" si="303"/>
        <v>26052.144841182617</v>
      </c>
      <c r="AU298" s="1">
        <f t="shared" si="259"/>
        <v>12971.822142090381</v>
      </c>
      <c r="AV298" s="1">
        <f t="shared" si="260"/>
        <v>10872.644831308322</v>
      </c>
      <c r="AW298" s="1">
        <f t="shared" si="261"/>
        <v>5210.4289682365234</v>
      </c>
      <c r="AX298">
        <v>0</v>
      </c>
      <c r="AY298">
        <v>0</v>
      </c>
      <c r="AZ298">
        <v>0</v>
      </c>
      <c r="BA298">
        <f t="shared" si="305"/>
        <v>0</v>
      </c>
      <c r="BB298">
        <f t="shared" si="311"/>
        <v>0</v>
      </c>
      <c r="BC298">
        <f t="shared" si="306"/>
        <v>0</v>
      </c>
      <c r="BD298">
        <f t="shared" si="307"/>
        <v>0</v>
      </c>
      <c r="BE298">
        <f t="shared" si="308"/>
        <v>0</v>
      </c>
      <c r="BF298">
        <f t="shared" si="309"/>
        <v>0</v>
      </c>
      <c r="BG298">
        <f t="shared" si="310"/>
        <v>0</v>
      </c>
      <c r="BH298">
        <f t="shared" si="312"/>
        <v>0</v>
      </c>
      <c r="BI298">
        <f t="shared" si="313"/>
        <v>0</v>
      </c>
      <c r="BJ298">
        <f t="shared" si="314"/>
        <v>0</v>
      </c>
      <c r="BK298" s="7">
        <f t="shared" si="315"/>
        <v>2.2856753883591624E-2</v>
      </c>
      <c r="BL298" s="13"/>
      <c r="BM298" s="13"/>
      <c r="BN298" s="8">
        <f>BN$3*temperature!$I408+BN$4*temperature!$I408^2+BN$5*temperature!$I408^6</f>
        <v>-78.482231952777852</v>
      </c>
      <c r="BO298" s="8">
        <f>BO$3*temperature!$I408+BO$4*temperature!$I408^2+BO$5*temperature!$I408^6</f>
        <v>-63.536696527451689</v>
      </c>
      <c r="BP298" s="8">
        <f>BP$3*temperature!$I408+BP$4*temperature!$I408^2+BP$5*temperature!$I408^6</f>
        <v>-51.956299942298344</v>
      </c>
      <c r="BQ298" s="8">
        <f>BQ$3*temperature!$M408+BQ$4*temperature!$M408^2+BQ$5*temperature!$M408^6</f>
        <v>0</v>
      </c>
      <c r="BR298" s="8">
        <f>BR$3*temperature!$M408+BR$4*temperature!$M408^2+BR$5*temperature!$M408^6</f>
        <v>0</v>
      </c>
      <c r="BS298" s="8">
        <f>BS$3*temperature!$M408+BS$4*temperature!$M408^2+BS$5*temperature!$M408^6</f>
        <v>0</v>
      </c>
      <c r="BT298" s="14"/>
      <c r="BU298" s="14"/>
      <c r="BV298" s="14"/>
      <c r="BW298" s="14"/>
      <c r="BX298" s="14"/>
      <c r="BY298" s="14"/>
    </row>
    <row r="299" spans="1:77" x14ac:dyDescent="0.3">
      <c r="A299">
        <f t="shared" si="262"/>
        <v>2253</v>
      </c>
      <c r="B299" s="4">
        <f t="shared" si="263"/>
        <v>1165.4054488864713</v>
      </c>
      <c r="C299" s="4">
        <f t="shared" si="264"/>
        <v>2964.1687750568976</v>
      </c>
      <c r="D299" s="4">
        <f t="shared" si="265"/>
        <v>4369.9529346535228</v>
      </c>
      <c r="E299" s="11">
        <f t="shared" si="266"/>
        <v>1.5865876056183849E-8</v>
      </c>
      <c r="F299" s="11">
        <f t="shared" si="267"/>
        <v>3.1256839724627149E-8</v>
      </c>
      <c r="G299" s="11">
        <f t="shared" si="268"/>
        <v>6.3809726425200242E-8</v>
      </c>
      <c r="H299" s="4">
        <f t="shared" si="269"/>
        <v>64062.238436981555</v>
      </c>
      <c r="I299" s="4">
        <f t="shared" si="270"/>
        <v>54153.841651331</v>
      </c>
      <c r="J299" s="4">
        <f t="shared" si="271"/>
        <v>26016.761023682349</v>
      </c>
      <c r="K299" s="4">
        <f t="shared" si="272"/>
        <v>54969.914975249289</v>
      </c>
      <c r="L299" s="4">
        <f t="shared" si="273"/>
        <v>18269.486578169461</v>
      </c>
      <c r="M299" s="4">
        <f t="shared" si="274"/>
        <v>5953.5563455090441</v>
      </c>
      <c r="N299" s="11">
        <f t="shared" si="275"/>
        <v>-1.2286219794645503E-2</v>
      </c>
      <c r="O299" s="11">
        <f t="shared" si="276"/>
        <v>-3.8515779948143924E-3</v>
      </c>
      <c r="P299" s="11">
        <f t="shared" si="277"/>
        <v>-1.3582558303079084E-3</v>
      </c>
      <c r="Q299" s="4">
        <f t="shared" si="278"/>
        <v>654.34798046570393</v>
      </c>
      <c r="R299" s="4">
        <f t="shared" si="279"/>
        <v>1651.9910524031893</v>
      </c>
      <c r="S299" s="4">
        <f t="shared" si="280"/>
        <v>1583.9123742445922</v>
      </c>
      <c r="T299" s="4">
        <f t="shared" si="281"/>
        <v>10.214254082135925</v>
      </c>
      <c r="U299" s="4">
        <f t="shared" si="282"/>
        <v>30.505519128993988</v>
      </c>
      <c r="V299" s="4">
        <f t="shared" si="283"/>
        <v>60.880459823680582</v>
      </c>
      <c r="W299" s="11">
        <f t="shared" si="284"/>
        <v>-1.0734613539272964E-2</v>
      </c>
      <c r="X299" s="11">
        <f t="shared" si="285"/>
        <v>-1.217998157191269E-2</v>
      </c>
      <c r="Y299" s="11">
        <f t="shared" si="286"/>
        <v>-9.7425357312937999E-3</v>
      </c>
      <c r="Z299" s="4">
        <f t="shared" si="299"/>
        <v>578.18457840990311</v>
      </c>
      <c r="AA299" s="4">
        <f t="shared" si="300"/>
        <v>5188.2579115372682</v>
      </c>
      <c r="AB299" s="4">
        <f t="shared" si="301"/>
        <v>40154.563853374515</v>
      </c>
      <c r="AC299" s="12">
        <f t="shared" si="287"/>
        <v>0.8633793775291092</v>
      </c>
      <c r="AD299" s="12">
        <f t="shared" si="288"/>
        <v>3.0904075359600855</v>
      </c>
      <c r="AE299" s="12">
        <f t="shared" si="289"/>
        <v>25.07042116021838</v>
      </c>
      <c r="AF299" s="11">
        <f t="shared" si="290"/>
        <v>-4.0504037456468023E-3</v>
      </c>
      <c r="AG299" s="11">
        <f t="shared" si="291"/>
        <v>2.9673830763510267E-4</v>
      </c>
      <c r="AH299" s="11">
        <f t="shared" si="292"/>
        <v>9.7937136394747881E-3</v>
      </c>
      <c r="AI299" s="1">
        <f t="shared" si="256"/>
        <v>144716.18648122667</v>
      </c>
      <c r="AJ299" s="1">
        <f t="shared" si="257"/>
        <v>112431.15065869792</v>
      </c>
      <c r="AK299" s="1">
        <f t="shared" si="258"/>
        <v>52690.080914888662</v>
      </c>
      <c r="AL299" s="10">
        <f t="shared" si="293"/>
        <v>97.39122544750272</v>
      </c>
      <c r="AM299" s="10">
        <f t="shared" si="294"/>
        <v>24.214392916896287</v>
      </c>
      <c r="AN299" s="10">
        <f t="shared" si="295"/>
        <v>7.5316408115207976</v>
      </c>
      <c r="AO299" s="7">
        <f t="shared" si="296"/>
        <v>1.7933479341424999E-3</v>
      </c>
      <c r="AP299" s="7">
        <f t="shared" si="297"/>
        <v>2.259145407719139E-3</v>
      </c>
      <c r="AQ299" s="7">
        <f t="shared" si="298"/>
        <v>2.049329930859965E-3</v>
      </c>
      <c r="AR299" s="1">
        <f t="shared" si="304"/>
        <v>64062.238436981555</v>
      </c>
      <c r="AS299" s="1">
        <f t="shared" si="302"/>
        <v>54153.841651331</v>
      </c>
      <c r="AT299" s="1">
        <f t="shared" si="303"/>
        <v>26016.761023682349</v>
      </c>
      <c r="AU299" s="1">
        <f t="shared" si="259"/>
        <v>12812.447687396312</v>
      </c>
      <c r="AV299" s="1">
        <f t="shared" si="260"/>
        <v>10830.768330266201</v>
      </c>
      <c r="AW299" s="1">
        <f t="shared" si="261"/>
        <v>5203.3522047364704</v>
      </c>
      <c r="AX299">
        <v>0</v>
      </c>
      <c r="AY299">
        <v>0</v>
      </c>
      <c r="AZ299">
        <v>0</v>
      </c>
      <c r="BA299">
        <f t="shared" si="305"/>
        <v>0</v>
      </c>
      <c r="BB299">
        <f t="shared" si="311"/>
        <v>0</v>
      </c>
      <c r="BC299">
        <f t="shared" si="306"/>
        <v>0</v>
      </c>
      <c r="BD299">
        <f t="shared" si="307"/>
        <v>0</v>
      </c>
      <c r="BE299">
        <f t="shared" si="308"/>
        <v>0</v>
      </c>
      <c r="BF299">
        <f t="shared" si="309"/>
        <v>0</v>
      </c>
      <c r="BG299">
        <f t="shared" si="310"/>
        <v>0</v>
      </c>
      <c r="BH299">
        <f t="shared" si="312"/>
        <v>0</v>
      </c>
      <c r="BI299">
        <f t="shared" si="313"/>
        <v>0</v>
      </c>
      <c r="BJ299">
        <f t="shared" si="314"/>
        <v>0</v>
      </c>
      <c r="BK299" s="7">
        <f t="shared" si="315"/>
        <v>2.2829812805732569E-2</v>
      </c>
      <c r="BL299" s="13"/>
      <c r="BM299" s="13"/>
      <c r="BN299" s="8">
        <f>BN$3*temperature!$I409+BN$4*temperature!$I409^2+BN$5*temperature!$I409^6</f>
        <v>-78.737249411048637</v>
      </c>
      <c r="BO299" s="8">
        <f>BO$3*temperature!$I409+BO$4*temperature!$I409^2+BO$5*temperature!$I409^6</f>
        <v>-63.732184197507948</v>
      </c>
      <c r="BP299" s="8">
        <f>BP$3*temperature!$I409+BP$4*temperature!$I409^2+BP$5*temperature!$I409^6</f>
        <v>-52.10725394958564</v>
      </c>
      <c r="BQ299" s="8">
        <f>BQ$3*temperature!$M409+BQ$4*temperature!$M409^2+BQ$5*temperature!$M409^6</f>
        <v>0</v>
      </c>
      <c r="BR299" s="8">
        <f>BR$3*temperature!$M409+BR$4*temperature!$M409^2+BR$5*temperature!$M409^6</f>
        <v>0</v>
      </c>
      <c r="BS299" s="8">
        <f>BS$3*temperature!$M409+BS$4*temperature!$M409^2+BS$5*temperature!$M409^6</f>
        <v>0</v>
      </c>
      <c r="BT299" s="14"/>
      <c r="BU299" s="14"/>
      <c r="BV299" s="14"/>
      <c r="BW299" s="14"/>
      <c r="BX299" s="14"/>
      <c r="BY299" s="14"/>
    </row>
    <row r="300" spans="1:77" x14ac:dyDescent="0.3">
      <c r="A300">
        <f t="shared" si="262"/>
        <v>2254</v>
      </c>
      <c r="B300" s="4">
        <f t="shared" si="263"/>
        <v>1165.4054664521409</v>
      </c>
      <c r="C300" s="4">
        <f t="shared" si="264"/>
        <v>2964.1688630749186</v>
      </c>
      <c r="D300" s="4">
        <f t="shared" si="265"/>
        <v>4369.9531995567486</v>
      </c>
      <c r="E300" s="11">
        <f t="shared" si="266"/>
        <v>1.5072582253374657E-8</v>
      </c>
      <c r="F300" s="11">
        <f t="shared" si="267"/>
        <v>2.969399773839579E-8</v>
      </c>
      <c r="G300" s="11">
        <f t="shared" si="268"/>
        <v>6.0619240103940226E-8</v>
      </c>
      <c r="H300" s="4">
        <f t="shared" si="269"/>
        <v>63269.312781645101</v>
      </c>
      <c r="I300" s="4">
        <f t="shared" si="270"/>
        <v>53944.325108264871</v>
      </c>
      <c r="J300" s="4">
        <f t="shared" si="271"/>
        <v>25981.155403002751</v>
      </c>
      <c r="K300" s="4">
        <f t="shared" si="272"/>
        <v>54289.528068078056</v>
      </c>
      <c r="L300" s="4">
        <f t="shared" si="273"/>
        <v>18198.802969782577</v>
      </c>
      <c r="M300" s="4">
        <f t="shared" si="274"/>
        <v>5945.4081580640404</v>
      </c>
      <c r="N300" s="11">
        <f t="shared" si="275"/>
        <v>-1.2377441505550535E-2</v>
      </c>
      <c r="O300" s="11">
        <f t="shared" si="276"/>
        <v>-3.868943338087294E-3</v>
      </c>
      <c r="P300" s="11">
        <f t="shared" si="277"/>
        <v>-1.3686252337479221E-3</v>
      </c>
      <c r="Q300" s="4">
        <f t="shared" si="278"/>
        <v>639.31160484538975</v>
      </c>
      <c r="R300" s="4">
        <f t="shared" si="279"/>
        <v>1625.55626818274</v>
      </c>
      <c r="S300" s="4">
        <f t="shared" si="280"/>
        <v>1566.3344835477526</v>
      </c>
      <c r="T300" s="4">
        <f t="shared" si="281"/>
        <v>10.104608011972255</v>
      </c>
      <c r="U300" s="4">
        <f t="shared" si="282"/>
        <v>30.133962468161211</v>
      </c>
      <c r="V300" s="4">
        <f t="shared" si="283"/>
        <v>60.28732976851078</v>
      </c>
      <c r="W300" s="11">
        <f t="shared" si="284"/>
        <v>-1.0734613539272964E-2</v>
      </c>
      <c r="X300" s="11">
        <f t="shared" si="285"/>
        <v>-1.217998157191269E-2</v>
      </c>
      <c r="Y300" s="11">
        <f t="shared" si="286"/>
        <v>-9.7425357312937999E-3</v>
      </c>
      <c r="Z300" s="4">
        <f t="shared" si="299"/>
        <v>562.66227422973236</v>
      </c>
      <c r="AA300" s="4">
        <f t="shared" si="300"/>
        <v>5106.8405433632315</v>
      </c>
      <c r="AB300" s="4">
        <f t="shared" si="301"/>
        <v>40098.252308872427</v>
      </c>
      <c r="AC300" s="12">
        <f t="shared" si="287"/>
        <v>0.85988234246445105</v>
      </c>
      <c r="AD300" s="12">
        <f t="shared" si="288"/>
        <v>3.091324578262209</v>
      </c>
      <c r="AE300" s="12">
        <f t="shared" si="289"/>
        <v>25.31595368588259</v>
      </c>
      <c r="AF300" s="11">
        <f t="shared" si="290"/>
        <v>-4.0504037456468023E-3</v>
      </c>
      <c r="AG300" s="11">
        <f t="shared" si="291"/>
        <v>2.9673830763510267E-4</v>
      </c>
      <c r="AH300" s="11">
        <f t="shared" si="292"/>
        <v>9.7937136394747881E-3</v>
      </c>
      <c r="AI300" s="1">
        <f t="shared" si="256"/>
        <v>143057.01552050031</v>
      </c>
      <c r="AJ300" s="1">
        <f t="shared" si="257"/>
        <v>112018.80392309434</v>
      </c>
      <c r="AK300" s="1">
        <f t="shared" si="258"/>
        <v>52624.425028136262</v>
      </c>
      <c r="AL300" s="10">
        <f t="shared" si="293"/>
        <v>97.564135236932998</v>
      </c>
      <c r="AM300" s="10">
        <f t="shared" si="294"/>
        <v>24.268549713109611</v>
      </c>
      <c r="AN300" s="10">
        <f t="shared" si="295"/>
        <v>7.5469212802948977</v>
      </c>
      <c r="AO300" s="7">
        <f t="shared" si="296"/>
        <v>1.775414454801075E-3</v>
      </c>
      <c r="AP300" s="7">
        <f t="shared" si="297"/>
        <v>2.2365539536419476E-3</v>
      </c>
      <c r="AQ300" s="7">
        <f t="shared" si="298"/>
        <v>2.0288366315513655E-3</v>
      </c>
      <c r="AR300" s="1">
        <f t="shared" si="304"/>
        <v>63269.312781645101</v>
      </c>
      <c r="AS300" s="1">
        <f t="shared" si="302"/>
        <v>53944.325108264871</v>
      </c>
      <c r="AT300" s="1">
        <f t="shared" si="303"/>
        <v>25981.155403002751</v>
      </c>
      <c r="AU300" s="1">
        <f t="shared" si="259"/>
        <v>12653.862556329021</v>
      </c>
      <c r="AV300" s="1">
        <f t="shared" si="260"/>
        <v>10788.865021652975</v>
      </c>
      <c r="AW300" s="1">
        <f t="shared" si="261"/>
        <v>5196.2310806005507</v>
      </c>
      <c r="AX300">
        <v>0</v>
      </c>
      <c r="AY300">
        <v>0</v>
      </c>
      <c r="AZ300">
        <v>0</v>
      </c>
      <c r="BA300">
        <f t="shared" si="305"/>
        <v>0</v>
      </c>
      <c r="BB300">
        <f t="shared" si="311"/>
        <v>0</v>
      </c>
      <c r="BC300">
        <f t="shared" si="306"/>
        <v>0</v>
      </c>
      <c r="BD300">
        <f t="shared" si="307"/>
        <v>0</v>
      </c>
      <c r="BE300">
        <f t="shared" si="308"/>
        <v>0</v>
      </c>
      <c r="BF300">
        <f t="shared" si="309"/>
        <v>0</v>
      </c>
      <c r="BG300">
        <f t="shared" si="310"/>
        <v>0</v>
      </c>
      <c r="BH300">
        <f t="shared" si="312"/>
        <v>0</v>
      </c>
      <c r="BI300">
        <f t="shared" si="313"/>
        <v>0</v>
      </c>
      <c r="BJ300">
        <f t="shared" si="314"/>
        <v>0</v>
      </c>
      <c r="BK300" s="7">
        <f t="shared" si="315"/>
        <v>2.2802928564576969E-2</v>
      </c>
      <c r="BL300" s="13"/>
      <c r="BM300" s="13"/>
      <c r="BN300" s="8">
        <f>BN$3*temperature!$I410+BN$4*temperature!$I410^2+BN$5*temperature!$I410^6</f>
        <v>-78.990492446633425</v>
      </c>
      <c r="BO300" s="8">
        <f>BO$3*temperature!$I410+BO$4*temperature!$I410^2+BO$5*temperature!$I410^6</f>
        <v>-63.926300801686139</v>
      </c>
      <c r="BP300" s="8">
        <f>BP$3*temperature!$I410+BP$4*temperature!$I410^2+BP$5*temperature!$I410^6</f>
        <v>-52.257139924104791</v>
      </c>
      <c r="BQ300" s="8">
        <f>BQ$3*temperature!$M410+BQ$4*temperature!$M410^2+BQ$5*temperature!$M410^6</f>
        <v>0</v>
      </c>
      <c r="BR300" s="8">
        <f>BR$3*temperature!$M410+BR$4*temperature!$M410^2+BR$5*temperature!$M410^6</f>
        <v>0</v>
      </c>
      <c r="BS300" s="8">
        <f>BS$3*temperature!$M410+BS$4*temperature!$M410^2+BS$5*temperature!$M410^6</f>
        <v>0</v>
      </c>
      <c r="BT300" s="14"/>
      <c r="BU300" s="14"/>
      <c r="BV300" s="14"/>
      <c r="BW300" s="14"/>
      <c r="BX300" s="14"/>
      <c r="BY300" s="14"/>
    </row>
    <row r="301" spans="1:77" x14ac:dyDescent="0.3">
      <c r="A301">
        <f t="shared" si="262"/>
        <v>2255</v>
      </c>
      <c r="B301" s="4">
        <f t="shared" si="263"/>
        <v>1165.4054831395272</v>
      </c>
      <c r="C301" s="4">
        <f t="shared" si="264"/>
        <v>2964.1689466920407</v>
      </c>
      <c r="D301" s="4">
        <f t="shared" si="265"/>
        <v>4369.9534512148293</v>
      </c>
      <c r="E301" s="11">
        <f t="shared" si="266"/>
        <v>1.4318953140705924E-8</v>
      </c>
      <c r="F301" s="11">
        <f t="shared" si="267"/>
        <v>2.8209297851475999E-8</v>
      </c>
      <c r="G301" s="11">
        <f t="shared" si="268"/>
        <v>5.7588278098743212E-8</v>
      </c>
      <c r="H301" s="4">
        <f t="shared" si="269"/>
        <v>62480.349749720706</v>
      </c>
      <c r="I301" s="4">
        <f t="shared" si="270"/>
        <v>53734.691107265258</v>
      </c>
      <c r="J301" s="4">
        <f t="shared" si="271"/>
        <v>25945.332853538464</v>
      </c>
      <c r="K301" s="4">
        <f t="shared" si="272"/>
        <v>53612.541431847974</v>
      </c>
      <c r="L301" s="4">
        <f t="shared" si="273"/>
        <v>18128.079766584226</v>
      </c>
      <c r="M301" s="4">
        <f t="shared" si="274"/>
        <v>5937.2103486195638</v>
      </c>
      <c r="N301" s="11">
        <f t="shared" si="275"/>
        <v>-1.2469930395805906E-2</v>
      </c>
      <c r="O301" s="11">
        <f t="shared" si="276"/>
        <v>-3.8861458809010818E-3</v>
      </c>
      <c r="P301" s="11">
        <f t="shared" si="277"/>
        <v>-1.3788472088930304E-3</v>
      </c>
      <c r="Q301" s="4">
        <f t="shared" si="278"/>
        <v>624.56225774267421</v>
      </c>
      <c r="R301" s="4">
        <f t="shared" si="279"/>
        <v>1599.5168618735618</v>
      </c>
      <c r="S301" s="4">
        <f t="shared" si="280"/>
        <v>1548.9358084488156</v>
      </c>
      <c r="T301" s="4">
        <f t="shared" si="281"/>
        <v>9.9961389499978921</v>
      </c>
      <c r="U301" s="4">
        <f t="shared" si="282"/>
        <v>29.7669313606103</v>
      </c>
      <c r="V301" s="4">
        <f t="shared" si="283"/>
        <v>59.699978304096774</v>
      </c>
      <c r="W301" s="11">
        <f t="shared" si="284"/>
        <v>-1.0734613539272964E-2</v>
      </c>
      <c r="X301" s="11">
        <f t="shared" si="285"/>
        <v>-1.217998157191269E-2</v>
      </c>
      <c r="Y301" s="11">
        <f t="shared" si="286"/>
        <v>-9.7425357312937999E-3</v>
      </c>
      <c r="Z301" s="4">
        <f t="shared" si="299"/>
        <v>547.5061207075787</v>
      </c>
      <c r="AA301" s="4">
        <f t="shared" si="300"/>
        <v>5026.6131913928457</v>
      </c>
      <c r="AB301" s="4">
        <f t="shared" si="301"/>
        <v>40041.603829634965</v>
      </c>
      <c r="AC301" s="12">
        <f t="shared" si="287"/>
        <v>0.85639947180371745</v>
      </c>
      <c r="AD301" s="12">
        <f t="shared" si="288"/>
        <v>3.0922418926859132</v>
      </c>
      <c r="AE301" s="12">
        <f t="shared" si="289"/>
        <v>25.563890886792329</v>
      </c>
      <c r="AF301" s="11">
        <f t="shared" si="290"/>
        <v>-4.0504037456468023E-3</v>
      </c>
      <c r="AG301" s="11">
        <f t="shared" si="291"/>
        <v>2.9673830763510267E-4</v>
      </c>
      <c r="AH301" s="11">
        <f t="shared" si="292"/>
        <v>9.7937136394747881E-3</v>
      </c>
      <c r="AI301" s="1">
        <f t="shared" si="256"/>
        <v>141405.17652477929</v>
      </c>
      <c r="AJ301" s="1">
        <f t="shared" si="257"/>
        <v>111605.78855243788</v>
      </c>
      <c r="AK301" s="1">
        <f t="shared" si="258"/>
        <v>52558.213605923185</v>
      </c>
      <c r="AL301" s="10">
        <f t="shared" si="293"/>
        <v>97.73561984514312</v>
      </c>
      <c r="AM301" s="10">
        <f t="shared" si="294"/>
        <v>24.322284854711523</v>
      </c>
      <c r="AN301" s="10">
        <f t="shared" si="295"/>
        <v>7.5620796359403055</v>
      </c>
      <c r="AO301" s="7">
        <f t="shared" si="296"/>
        <v>1.7576603102530642E-3</v>
      </c>
      <c r="AP301" s="7">
        <f t="shared" si="297"/>
        <v>2.2141884141055283E-3</v>
      </c>
      <c r="AQ301" s="7">
        <f t="shared" si="298"/>
        <v>2.0085482652358517E-3</v>
      </c>
      <c r="AR301" s="1">
        <f t="shared" si="304"/>
        <v>62480.349749720706</v>
      </c>
      <c r="AS301" s="1">
        <f t="shared" si="302"/>
        <v>53734.691107265258</v>
      </c>
      <c r="AT301" s="1">
        <f t="shared" si="303"/>
        <v>25945.332853538464</v>
      </c>
      <c r="AU301" s="1">
        <f t="shared" si="259"/>
        <v>12496.069949944142</v>
      </c>
      <c r="AV301" s="1">
        <f t="shared" si="260"/>
        <v>10746.938221453052</v>
      </c>
      <c r="AW301" s="1">
        <f t="shared" si="261"/>
        <v>5189.0665707076932</v>
      </c>
      <c r="AX301">
        <v>0</v>
      </c>
      <c r="AY301">
        <v>0</v>
      </c>
      <c r="AZ301">
        <v>0</v>
      </c>
      <c r="BA301">
        <f t="shared" si="305"/>
        <v>0</v>
      </c>
      <c r="BB301">
        <f t="shared" si="311"/>
        <v>0</v>
      </c>
      <c r="BC301">
        <f t="shared" si="306"/>
        <v>0</v>
      </c>
      <c r="BD301">
        <f t="shared" si="307"/>
        <v>0</v>
      </c>
      <c r="BE301">
        <f t="shared" si="308"/>
        <v>0</v>
      </c>
      <c r="BF301">
        <f t="shared" si="309"/>
        <v>0</v>
      </c>
      <c r="BG301">
        <f t="shared" si="310"/>
        <v>0</v>
      </c>
      <c r="BH301">
        <f t="shared" si="312"/>
        <v>0</v>
      </c>
      <c r="BI301">
        <f t="shared" si="313"/>
        <v>0</v>
      </c>
      <c r="BJ301">
        <f t="shared" si="314"/>
        <v>0</v>
      </c>
      <c r="BK301" s="7">
        <f t="shared" si="315"/>
        <v>2.2776095796405466E-2</v>
      </c>
      <c r="BL301" s="13"/>
      <c r="BM301" s="13"/>
      <c r="BN301" s="8">
        <f>BN$3*temperature!$I411+BN$4*temperature!$I411^2+BN$5*temperature!$I411^6</f>
        <v>-79.241979891039378</v>
      </c>
      <c r="BO301" s="8">
        <f>BO$3*temperature!$I411+BO$4*temperature!$I411^2+BO$5*temperature!$I411^6</f>
        <v>-64.119061050039335</v>
      </c>
      <c r="BP301" s="8">
        <f>BP$3*temperature!$I411+BP$4*temperature!$I411^2+BP$5*temperature!$I411^6</f>
        <v>-52.405969460176223</v>
      </c>
      <c r="BQ301" s="8">
        <f>BQ$3*temperature!$M411+BQ$4*temperature!$M411^2+BQ$5*temperature!$M411^6</f>
        <v>0</v>
      </c>
      <c r="BR301" s="8">
        <f>BR$3*temperature!$M411+BR$4*temperature!$M411^2+BR$5*temperature!$M411^6</f>
        <v>0</v>
      </c>
      <c r="BS301" s="8">
        <f>BS$3*temperature!$M411+BS$4*temperature!$M411^2+BS$5*temperature!$M411^6</f>
        <v>0</v>
      </c>
      <c r="BT301" s="14"/>
      <c r="BU301" s="14"/>
      <c r="BV301" s="14"/>
      <c r="BW301" s="14"/>
      <c r="BX301" s="14"/>
      <c r="BY301" s="14"/>
    </row>
    <row r="302" spans="1:77" x14ac:dyDescent="0.3">
      <c r="A302">
        <f t="shared" si="262"/>
        <v>2256</v>
      </c>
      <c r="B302" s="4">
        <f t="shared" si="263"/>
        <v>1165.4054989925442</v>
      </c>
      <c r="C302" s="4">
        <f t="shared" si="264"/>
        <v>2964.1690261283093</v>
      </c>
      <c r="D302" s="4">
        <f t="shared" si="265"/>
        <v>4369.953690290019</v>
      </c>
      <c r="E302" s="11">
        <f t="shared" si="266"/>
        <v>1.3603005483670627E-8</v>
      </c>
      <c r="F302" s="11">
        <f t="shared" si="267"/>
        <v>2.6798832958902197E-8</v>
      </c>
      <c r="G302" s="11">
        <f t="shared" si="268"/>
        <v>5.4708864193806049E-8</v>
      </c>
      <c r="H302" s="4">
        <f t="shared" si="269"/>
        <v>61695.364400813349</v>
      </c>
      <c r="I302" s="4">
        <f t="shared" si="270"/>
        <v>53524.955815788468</v>
      </c>
      <c r="J302" s="4">
        <f t="shared" si="271"/>
        <v>25909.298154052714</v>
      </c>
      <c r="K302" s="4">
        <f t="shared" si="272"/>
        <v>52938.96798508933</v>
      </c>
      <c r="L302" s="4">
        <f t="shared" si="273"/>
        <v>18057.322421218614</v>
      </c>
      <c r="M302" s="4">
        <f t="shared" si="274"/>
        <v>5928.9640097612109</v>
      </c>
      <c r="N302" s="11">
        <f t="shared" si="275"/>
        <v>-1.2563729097134657E-2</v>
      </c>
      <c r="O302" s="11">
        <f t="shared" si="276"/>
        <v>-3.9031903145108071E-3</v>
      </c>
      <c r="P302" s="11">
        <f t="shared" si="277"/>
        <v>-1.3889248273425414E-3</v>
      </c>
      <c r="Q302" s="4">
        <f t="shared" si="278"/>
        <v>610.09523326155204</v>
      </c>
      <c r="R302" s="4">
        <f t="shared" si="279"/>
        <v>1573.8676417156291</v>
      </c>
      <c r="S302" s="4">
        <f t="shared" si="280"/>
        <v>1531.7149340444462</v>
      </c>
      <c r="T302" s="4">
        <f t="shared" si="281"/>
        <v>9.8888342614847904</v>
      </c>
      <c r="U302" s="4">
        <f t="shared" si="282"/>
        <v>29.404370685185675</v>
      </c>
      <c r="V302" s="4">
        <f t="shared" si="283"/>
        <v>59.11834913231165</v>
      </c>
      <c r="W302" s="11">
        <f t="shared" si="284"/>
        <v>-1.0734613539272964E-2</v>
      </c>
      <c r="X302" s="11">
        <f t="shared" si="285"/>
        <v>-1.217998157191269E-2</v>
      </c>
      <c r="Y302" s="11">
        <f t="shared" si="286"/>
        <v>-9.7425357312937999E-3</v>
      </c>
      <c r="Z302" s="4">
        <f t="shared" si="299"/>
        <v>532.70832879605689</v>
      </c>
      <c r="AA302" s="4">
        <f t="shared" si="300"/>
        <v>4947.5607436235059</v>
      </c>
      <c r="AB302" s="4">
        <f t="shared" si="301"/>
        <v>39984.625972685855</v>
      </c>
      <c r="AC302" s="12">
        <f t="shared" si="287"/>
        <v>0.85293070817535377</v>
      </c>
      <c r="AD302" s="12">
        <f t="shared" si="288"/>
        <v>3.093159479311947</v>
      </c>
      <c r="AE302" s="12">
        <f t="shared" si="289"/>
        <v>25.814256313648354</v>
      </c>
      <c r="AF302" s="11">
        <f t="shared" si="290"/>
        <v>-4.0504037456468023E-3</v>
      </c>
      <c r="AG302" s="11">
        <f t="shared" si="291"/>
        <v>2.9673830763510267E-4</v>
      </c>
      <c r="AH302" s="11">
        <f t="shared" si="292"/>
        <v>9.7937136394747881E-3</v>
      </c>
      <c r="AI302" s="1">
        <f t="shared" si="256"/>
        <v>139760.72882224552</v>
      </c>
      <c r="AJ302" s="1">
        <f t="shared" si="257"/>
        <v>111192.14791864714</v>
      </c>
      <c r="AK302" s="1">
        <f t="shared" si="258"/>
        <v>52491.458816038561</v>
      </c>
      <c r="AL302" s="10">
        <f t="shared" si="293"/>
        <v>97.905688004843924</v>
      </c>
      <c r="AM302" s="10">
        <f t="shared" si="294"/>
        <v>24.375600434828101</v>
      </c>
      <c r="AN302" s="10">
        <f t="shared" si="295"/>
        <v>7.5771165498553055</v>
      </c>
      <c r="AO302" s="7">
        <f t="shared" si="296"/>
        <v>1.7400837071505336E-3</v>
      </c>
      <c r="AP302" s="7">
        <f t="shared" si="297"/>
        <v>2.1920465299644729E-3</v>
      </c>
      <c r="AQ302" s="7">
        <f t="shared" si="298"/>
        <v>1.9884627825834931E-3</v>
      </c>
      <c r="AR302" s="1">
        <f t="shared" si="304"/>
        <v>61695.364400813349</v>
      </c>
      <c r="AS302" s="1">
        <f t="shared" si="302"/>
        <v>53524.955815788468</v>
      </c>
      <c r="AT302" s="1">
        <f t="shared" si="303"/>
        <v>25909.298154052714</v>
      </c>
      <c r="AU302" s="1">
        <f t="shared" si="259"/>
        <v>12339.07288016267</v>
      </c>
      <c r="AV302" s="1">
        <f t="shared" si="260"/>
        <v>10704.991163157694</v>
      </c>
      <c r="AW302" s="1">
        <f t="shared" si="261"/>
        <v>5181.8596308105434</v>
      </c>
      <c r="AX302">
        <v>0</v>
      </c>
      <c r="AY302">
        <v>0</v>
      </c>
      <c r="AZ302">
        <v>0</v>
      </c>
      <c r="BA302">
        <f t="shared" si="305"/>
        <v>0</v>
      </c>
      <c r="BB302">
        <f t="shared" si="311"/>
        <v>0</v>
      </c>
      <c r="BC302">
        <f t="shared" si="306"/>
        <v>0</v>
      </c>
      <c r="BD302">
        <f t="shared" si="307"/>
        <v>0</v>
      </c>
      <c r="BE302">
        <f t="shared" si="308"/>
        <v>0</v>
      </c>
      <c r="BF302">
        <f t="shared" si="309"/>
        <v>0</v>
      </c>
      <c r="BG302">
        <f t="shared" si="310"/>
        <v>0</v>
      </c>
      <c r="BH302">
        <f t="shared" si="312"/>
        <v>0</v>
      </c>
      <c r="BI302">
        <f t="shared" si="313"/>
        <v>0</v>
      </c>
      <c r="BJ302">
        <f t="shared" si="314"/>
        <v>0</v>
      </c>
      <c r="BK302" s="7">
        <f t="shared" si="315"/>
        <v>2.274930935471306E-2</v>
      </c>
      <c r="BL302" s="13"/>
      <c r="BM302" s="13"/>
      <c r="BN302" s="8">
        <f>BN$3*temperature!$I412+BN$4*temperature!$I412^2+BN$5*temperature!$I412^6</f>
        <v>-79.491730402769434</v>
      </c>
      <c r="BO302" s="8">
        <f>BO$3*temperature!$I412+BO$4*temperature!$I412^2+BO$5*temperature!$I412^6</f>
        <v>-64.310479512867985</v>
      </c>
      <c r="BP302" s="8">
        <f>BP$3*temperature!$I412+BP$4*temperature!$I412^2+BP$5*temperature!$I412^6</f>
        <v>-52.553754038087888</v>
      </c>
      <c r="BQ302" s="8">
        <f>BQ$3*temperature!$M412+BQ$4*temperature!$M412^2+BQ$5*temperature!$M412^6</f>
        <v>0</v>
      </c>
      <c r="BR302" s="8">
        <f>BR$3*temperature!$M412+BR$4*temperature!$M412^2+BR$5*temperature!$M412^6</f>
        <v>0</v>
      </c>
      <c r="BS302" s="8">
        <f>BS$3*temperature!$M412+BS$4*temperature!$M412^2+BS$5*temperature!$M412^6</f>
        <v>0</v>
      </c>
      <c r="BT302" s="14"/>
      <c r="BU302" s="14"/>
      <c r="BV302" s="14"/>
      <c r="BW302" s="14"/>
      <c r="BX302" s="14"/>
      <c r="BY302" s="14"/>
    </row>
    <row r="303" spans="1:77" x14ac:dyDescent="0.3">
      <c r="A303">
        <f t="shared" si="262"/>
        <v>2257</v>
      </c>
      <c r="B303" s="4">
        <f t="shared" si="263"/>
        <v>1165.4055140529108</v>
      </c>
      <c r="C303" s="4">
        <f t="shared" si="264"/>
        <v>2964.1691015927659</v>
      </c>
      <c r="D303" s="4">
        <f t="shared" si="265"/>
        <v>4369.9539174114616</v>
      </c>
      <c r="E303" s="11">
        <f t="shared" si="266"/>
        <v>1.2922855209487094E-8</v>
      </c>
      <c r="F303" s="11">
        <f t="shared" si="267"/>
        <v>2.5458891310957086E-8</v>
      </c>
      <c r="G303" s="11">
        <f t="shared" si="268"/>
        <v>5.1973420984115747E-8</v>
      </c>
      <c r="H303" s="4">
        <f t="shared" si="269"/>
        <v>60914.370892598148</v>
      </c>
      <c r="I303" s="4">
        <f t="shared" si="270"/>
        <v>53315.135001466297</v>
      </c>
      <c r="J303" s="4">
        <f t="shared" si="271"/>
        <v>25873.055990761593</v>
      </c>
      <c r="K303" s="4">
        <f t="shared" si="272"/>
        <v>52268.819872627239</v>
      </c>
      <c r="L303" s="4">
        <f t="shared" si="273"/>
        <v>17986.536251530979</v>
      </c>
      <c r="M303" s="4">
        <f t="shared" si="274"/>
        <v>5920.6702129452833</v>
      </c>
      <c r="N303" s="11">
        <f t="shared" si="275"/>
        <v>-1.2658881311226944E-2</v>
      </c>
      <c r="O303" s="11">
        <f t="shared" si="276"/>
        <v>-3.9200811746296083E-3</v>
      </c>
      <c r="P303" s="11">
        <f t="shared" si="277"/>
        <v>-1.398861049295097E-3</v>
      </c>
      <c r="Q303" s="4">
        <f t="shared" si="278"/>
        <v>595.90588600703165</v>
      </c>
      <c r="R303" s="4">
        <f t="shared" si="279"/>
        <v>1548.6034600522535</v>
      </c>
      <c r="S303" s="4">
        <f t="shared" si="280"/>
        <v>1514.6704438382494</v>
      </c>
      <c r="T303" s="4">
        <f t="shared" si="281"/>
        <v>9.7826814473338288</v>
      </c>
      <c r="U303" s="4">
        <f t="shared" si="282"/>
        <v>29.046225992106425</v>
      </c>
      <c r="V303" s="4">
        <f t="shared" si="283"/>
        <v>58.542386503515004</v>
      </c>
      <c r="W303" s="11">
        <f t="shared" si="284"/>
        <v>-1.0734613539272964E-2</v>
      </c>
      <c r="X303" s="11">
        <f t="shared" si="285"/>
        <v>-1.217998157191269E-2</v>
      </c>
      <c r="Y303" s="11">
        <f t="shared" si="286"/>
        <v>-9.7425357312937999E-3</v>
      </c>
      <c r="Z303" s="4">
        <f t="shared" si="299"/>
        <v>518.26125497807243</v>
      </c>
      <c r="AA303" s="4">
        <f t="shared" si="300"/>
        <v>4869.6682035917875</v>
      </c>
      <c r="AB303" s="4">
        <f t="shared" si="301"/>
        <v>39927.326146343541</v>
      </c>
      <c r="AC303" s="12">
        <f t="shared" si="287"/>
        <v>0.84947599444018318</v>
      </c>
      <c r="AD303" s="12">
        <f t="shared" si="288"/>
        <v>3.0940773382210836</v>
      </c>
      <c r="AE303" s="12">
        <f t="shared" si="289"/>
        <v>26.067073747800229</v>
      </c>
      <c r="AF303" s="11">
        <f t="shared" si="290"/>
        <v>-4.0504037456468023E-3</v>
      </c>
      <c r="AG303" s="11">
        <f t="shared" si="291"/>
        <v>2.9673830763510267E-4</v>
      </c>
      <c r="AH303" s="11">
        <f t="shared" si="292"/>
        <v>9.7937136394747881E-3</v>
      </c>
      <c r="AI303" s="1">
        <f t="shared" si="256"/>
        <v>138123.72882018366</v>
      </c>
      <c r="AJ303" s="1">
        <f t="shared" si="257"/>
        <v>110777.92428994013</v>
      </c>
      <c r="AK303" s="1">
        <f t="shared" si="258"/>
        <v>52424.172565245244</v>
      </c>
      <c r="AL303" s="10">
        <f t="shared" si="293"/>
        <v>98.074348456453166</v>
      </c>
      <c r="AM303" s="10">
        <f t="shared" si="294"/>
        <v>24.428498560673578</v>
      </c>
      <c r="AN303" s="10">
        <f t="shared" si="295"/>
        <v>7.5920326959714028</v>
      </c>
      <c r="AO303" s="7">
        <f t="shared" si="296"/>
        <v>1.7226828700790283E-3</v>
      </c>
      <c r="AP303" s="7">
        <f t="shared" si="297"/>
        <v>2.1701260646648283E-3</v>
      </c>
      <c r="AQ303" s="7">
        <f t="shared" si="298"/>
        <v>1.968578154757658E-3</v>
      </c>
      <c r="AR303" s="1">
        <f t="shared" si="304"/>
        <v>60914.370892598148</v>
      </c>
      <c r="AS303" s="1">
        <f t="shared" si="302"/>
        <v>53315.135001466297</v>
      </c>
      <c r="AT303" s="1">
        <f t="shared" si="303"/>
        <v>25873.055990761593</v>
      </c>
      <c r="AU303" s="1">
        <f t="shared" si="259"/>
        <v>12182.874178519631</v>
      </c>
      <c r="AV303" s="1">
        <f t="shared" si="260"/>
        <v>10663.027000293259</v>
      </c>
      <c r="AW303" s="1">
        <f t="shared" si="261"/>
        <v>5174.611198152319</v>
      </c>
      <c r="AX303">
        <v>0</v>
      </c>
      <c r="AY303">
        <v>0</v>
      </c>
      <c r="AZ303">
        <v>0</v>
      </c>
      <c r="BA303">
        <f t="shared" si="305"/>
        <v>0</v>
      </c>
      <c r="BB303">
        <f t="shared" si="311"/>
        <v>0</v>
      </c>
      <c r="BC303">
        <f t="shared" si="306"/>
        <v>0</v>
      </c>
      <c r="BD303">
        <f t="shared" si="307"/>
        <v>0</v>
      </c>
      <c r="BE303">
        <f t="shared" si="308"/>
        <v>0</v>
      </c>
      <c r="BF303">
        <f t="shared" si="309"/>
        <v>0</v>
      </c>
      <c r="BG303">
        <f t="shared" si="310"/>
        <v>0</v>
      </c>
      <c r="BH303">
        <f t="shared" si="312"/>
        <v>0</v>
      </c>
      <c r="BI303">
        <f t="shared" si="313"/>
        <v>0</v>
      </c>
      <c r="BJ303">
        <f t="shared" si="314"/>
        <v>0</v>
      </c>
      <c r="BK303" s="7">
        <f t="shared" si="315"/>
        <v>2.2722564309108101E-2</v>
      </c>
      <c r="BL303" s="13"/>
      <c r="BM303" s="13"/>
      <c r="BN303" s="8">
        <f>BN$3*temperature!$I413+BN$4*temperature!$I413^2+BN$5*temperature!$I413^6</f>
        <v>-79.739762464429532</v>
      </c>
      <c r="BO303" s="8">
        <f>BO$3*temperature!$I413+BO$4*temperature!$I413^2+BO$5*temperature!$I413^6</f>
        <v>-64.500570618693871</v>
      </c>
      <c r="BP303" s="8">
        <f>BP$3*temperature!$I413+BP$4*temperature!$I413^2+BP$5*temperature!$I413^6</f>
        <v>-52.700505022695097</v>
      </c>
      <c r="BQ303" s="8">
        <f>BQ$3*temperature!$M413+BQ$4*temperature!$M413^2+BQ$5*temperature!$M413^6</f>
        <v>0</v>
      </c>
      <c r="BR303" s="8">
        <f>BR$3*temperature!$M413+BR$4*temperature!$M413^2+BR$5*temperature!$M413^6</f>
        <v>0</v>
      </c>
      <c r="BS303" s="8">
        <f>BS$3*temperature!$M413+BS$4*temperature!$M413^2+BS$5*temperature!$M413^6</f>
        <v>0</v>
      </c>
      <c r="BT303" s="14"/>
      <c r="BU303" s="14"/>
      <c r="BV303" s="14"/>
      <c r="BW303" s="14"/>
      <c r="BX303" s="14"/>
      <c r="BY303" s="14"/>
    </row>
    <row r="304" spans="1:77" x14ac:dyDescent="0.3">
      <c r="A304">
        <f t="shared" si="262"/>
        <v>2258</v>
      </c>
      <c r="B304" s="4">
        <f t="shared" si="263"/>
        <v>1165.4055283602593</v>
      </c>
      <c r="C304" s="4">
        <f t="shared" si="264"/>
        <v>2964.1691732840022</v>
      </c>
      <c r="D304" s="4">
        <f t="shared" si="265"/>
        <v>4369.9541331768432</v>
      </c>
      <c r="E304" s="11">
        <f t="shared" si="266"/>
        <v>1.227671244901274E-8</v>
      </c>
      <c r="F304" s="11">
        <f t="shared" si="267"/>
        <v>2.4185946745409231E-8</v>
      </c>
      <c r="G304" s="11">
        <f t="shared" si="268"/>
        <v>4.9374749934909955E-8</v>
      </c>
      <c r="H304" s="4">
        <f t="shared" si="269"/>
        <v>60137.382523308639</v>
      </c>
      <c r="I304" s="4">
        <f t="shared" si="270"/>
        <v>53105.244044424042</v>
      </c>
      <c r="J304" s="4">
        <f t="shared" si="271"/>
        <v>25836.610960332458</v>
      </c>
      <c r="K304" s="4">
        <f t="shared" si="272"/>
        <v>51602.108502027375</v>
      </c>
      <c r="L304" s="4">
        <f t="shared" si="273"/>
        <v>17915.726444718657</v>
      </c>
      <c r="M304" s="4">
        <f t="shared" si="274"/>
        <v>5912.3300091824794</v>
      </c>
      <c r="N304" s="11">
        <f t="shared" si="275"/>
        <v>-1.2755431865968281E-2</v>
      </c>
      <c r="O304" s="11">
        <f t="shared" si="276"/>
        <v>-3.9368228447149711E-3</v>
      </c>
      <c r="P304" s="11">
        <f t="shared" si="277"/>
        <v>-1.4086587266030071E-3</v>
      </c>
      <c r="Q304" s="4">
        <f t="shared" si="278"/>
        <v>581.98963102630967</v>
      </c>
      <c r="R304" s="4">
        <f t="shared" si="279"/>
        <v>1523.7192140216146</v>
      </c>
      <c r="S304" s="4">
        <f t="shared" si="280"/>
        <v>1497.8009203307092</v>
      </c>
      <c r="T304" s="4">
        <f t="shared" si="281"/>
        <v>9.6776681426188844</v>
      </c>
      <c r="U304" s="4">
        <f t="shared" si="282"/>
        <v>28.692443494788957</v>
      </c>
      <c r="V304" s="4">
        <f t="shared" si="283"/>
        <v>57.972035211209295</v>
      </c>
      <c r="W304" s="11">
        <f t="shared" si="284"/>
        <v>-1.0734613539272964E-2</v>
      </c>
      <c r="X304" s="11">
        <f t="shared" si="285"/>
        <v>-1.217998157191269E-2</v>
      </c>
      <c r="Y304" s="11">
        <f t="shared" si="286"/>
        <v>-9.7425357312937999E-3</v>
      </c>
      <c r="Z304" s="4">
        <f t="shared" si="299"/>
        <v>504.15739936171843</v>
      </c>
      <c r="AA304" s="4">
        <f t="shared" si="300"/>
        <v>4792.9206929046422</v>
      </c>
      <c r="AB304" s="4">
        <f t="shared" si="301"/>
        <v>39869.711615006687</v>
      </c>
      <c r="AC304" s="12">
        <f t="shared" si="287"/>
        <v>0.84603527369046561</v>
      </c>
      <c r="AD304" s="12">
        <f t="shared" si="288"/>
        <v>3.0949954694941195</v>
      </c>
      <c r="AE304" s="12">
        <f t="shared" si="289"/>
        <v>26.322367203505255</v>
      </c>
      <c r="AF304" s="11">
        <f t="shared" si="290"/>
        <v>-4.0504037456468023E-3</v>
      </c>
      <c r="AG304" s="11">
        <f t="shared" si="291"/>
        <v>2.9673830763510267E-4</v>
      </c>
      <c r="AH304" s="11">
        <f t="shared" si="292"/>
        <v>9.7937136394747881E-3</v>
      </c>
      <c r="AI304" s="1">
        <f t="shared" si="256"/>
        <v>136494.23011668492</v>
      </c>
      <c r="AJ304" s="1">
        <f t="shared" si="257"/>
        <v>110363.15886123938</v>
      </c>
      <c r="AK304" s="1">
        <f t="shared" si="258"/>
        <v>52356.366506873041</v>
      </c>
      <c r="AL304" s="10">
        <f t="shared" si="293"/>
        <v>98.241609946532463</v>
      </c>
      <c r="AM304" s="10">
        <f t="shared" si="294"/>
        <v>24.480981352906252</v>
      </c>
      <c r="AN304" s="10">
        <f t="shared" si="295"/>
        <v>7.6068287505897425</v>
      </c>
      <c r="AO304" s="7">
        <f t="shared" si="296"/>
        <v>1.705456041378238E-3</v>
      </c>
      <c r="AP304" s="7">
        <f t="shared" si="297"/>
        <v>2.1484248040181801E-3</v>
      </c>
      <c r="AQ304" s="7">
        <f t="shared" si="298"/>
        <v>1.9488923732100814E-3</v>
      </c>
      <c r="AR304" s="1">
        <f t="shared" si="304"/>
        <v>60137.382523308639</v>
      </c>
      <c r="AS304" s="1">
        <f t="shared" si="302"/>
        <v>53105.244044424042</v>
      </c>
      <c r="AT304" s="1">
        <f t="shared" si="303"/>
        <v>25836.610960332458</v>
      </c>
      <c r="AU304" s="1">
        <f t="shared" si="259"/>
        <v>12027.476504661729</v>
      </c>
      <c r="AV304" s="1">
        <f t="shared" si="260"/>
        <v>10621.048808884809</v>
      </c>
      <c r="AW304" s="1">
        <f t="shared" si="261"/>
        <v>5167.3221920664919</v>
      </c>
      <c r="AX304">
        <v>0</v>
      </c>
      <c r="AY304">
        <v>0</v>
      </c>
      <c r="AZ304">
        <v>0</v>
      </c>
      <c r="BA304">
        <f t="shared" si="305"/>
        <v>0</v>
      </c>
      <c r="BB304">
        <f t="shared" si="311"/>
        <v>0</v>
      </c>
      <c r="BC304">
        <f t="shared" si="306"/>
        <v>0</v>
      </c>
      <c r="BD304">
        <f t="shared" si="307"/>
        <v>0</v>
      </c>
      <c r="BE304">
        <f t="shared" si="308"/>
        <v>0</v>
      </c>
      <c r="BF304">
        <f t="shared" si="309"/>
        <v>0</v>
      </c>
      <c r="BG304">
        <f t="shared" si="310"/>
        <v>0</v>
      </c>
      <c r="BH304">
        <f t="shared" si="312"/>
        <v>0</v>
      </c>
      <c r="BI304">
        <f t="shared" si="313"/>
        <v>0</v>
      </c>
      <c r="BJ304">
        <f t="shared" si="314"/>
        <v>0</v>
      </c>
      <c r="BK304" s="7">
        <f t="shared" si="315"/>
        <v>2.2695855944324078E-2</v>
      </c>
      <c r="BL304" s="13"/>
      <c r="BM304" s="13"/>
      <c r="BN304" s="8">
        <f>BN$3*temperature!$I414+BN$4*temperature!$I414^2+BN$5*temperature!$I414^6</f>
        <v>-79.986094380077617</v>
      </c>
      <c r="BO304" s="8">
        <f>BO$3*temperature!$I414+BO$4*temperature!$I414^2+BO$5*temperature!$I414^6</f>
        <v>-64.689348652414893</v>
      </c>
      <c r="BP304" s="8">
        <f>BP$3*temperature!$I414+BP$4*temperature!$I414^2+BP$5*temperature!$I414^6</f>
        <v>-52.846233662155832</v>
      </c>
      <c r="BQ304" s="8">
        <f>BQ$3*temperature!$M414+BQ$4*temperature!$M414^2+BQ$5*temperature!$M414^6</f>
        <v>0</v>
      </c>
      <c r="BR304" s="8">
        <f>BR$3*temperature!$M414+BR$4*temperature!$M414^2+BR$5*temperature!$M414^6</f>
        <v>0</v>
      </c>
      <c r="BS304" s="8">
        <f>BS$3*temperature!$M414+BS$4*temperature!$M414^2+BS$5*temperature!$M414^6</f>
        <v>0</v>
      </c>
      <c r="BT304" s="14"/>
      <c r="BU304" s="14"/>
      <c r="BV304" s="14"/>
      <c r="BW304" s="14"/>
      <c r="BX304" s="14"/>
      <c r="BY304" s="14"/>
    </row>
    <row r="305" spans="1:77" x14ac:dyDescent="0.3">
      <c r="A305">
        <f t="shared" si="262"/>
        <v>2259</v>
      </c>
      <c r="B305" s="4">
        <f t="shared" si="263"/>
        <v>1165.4055419522404</v>
      </c>
      <c r="C305" s="4">
        <f t="shared" si="264"/>
        <v>2964.1692413906785</v>
      </c>
      <c r="D305" s="4">
        <f t="shared" si="265"/>
        <v>4369.9543381539661</v>
      </c>
      <c r="E305" s="11">
        <f t="shared" si="266"/>
        <v>1.1662876826562102E-8</v>
      </c>
      <c r="F305" s="11">
        <f t="shared" si="267"/>
        <v>2.2976649408138768E-8</v>
      </c>
      <c r="G305" s="11">
        <f t="shared" si="268"/>
        <v>4.6906012438164453E-8</v>
      </c>
      <c r="H305" s="4">
        <f t="shared" si="269"/>
        <v>59364.411772990738</v>
      </c>
      <c r="I305" s="4">
        <f t="shared" si="270"/>
        <v>52895.297949273932</v>
      </c>
      <c r="J305" s="4">
        <f t="shared" si="271"/>
        <v>25799.967572796984</v>
      </c>
      <c r="K305" s="4">
        <f t="shared" si="272"/>
        <v>50938.844578983102</v>
      </c>
      <c r="L305" s="4">
        <f t="shared" si="273"/>
        <v>17844.89806137298</v>
      </c>
      <c r="M305" s="4">
        <f t="shared" si="274"/>
        <v>5903.9444297021801</v>
      </c>
      <c r="N305" s="11">
        <f t="shared" si="275"/>
        <v>-1.2853426774570909E-2</v>
      </c>
      <c r="O305" s="11">
        <f t="shared" si="276"/>
        <v>-3.9534195593032839E-3</v>
      </c>
      <c r="P305" s="11">
        <f t="shared" si="277"/>
        <v>-1.4183206057976072E-3</v>
      </c>
      <c r="Q305" s="4">
        <f t="shared" si="278"/>
        <v>568.34194370845319</v>
      </c>
      <c r="R305" s="4">
        <f t="shared" si="279"/>
        <v>1499.2098461846372</v>
      </c>
      <c r="S305" s="4">
        <f t="shared" si="280"/>
        <v>1481.1049455818602</v>
      </c>
      <c r="T305" s="4">
        <f t="shared" si="281"/>
        <v>9.5737821151465372</v>
      </c>
      <c r="U305" s="4">
        <f t="shared" si="282"/>
        <v>28.342970061769282</v>
      </c>
      <c r="V305" s="4">
        <f t="shared" si="283"/>
        <v>57.407240586748266</v>
      </c>
      <c r="W305" s="11">
        <f t="shared" si="284"/>
        <v>-1.0734613539272964E-2</v>
      </c>
      <c r="X305" s="11">
        <f t="shared" si="285"/>
        <v>-1.217998157191269E-2</v>
      </c>
      <c r="Y305" s="11">
        <f t="shared" si="286"/>
        <v>-9.7425357312937999E-3</v>
      </c>
      <c r="Z305" s="4">
        <f t="shared" si="299"/>
        <v>490.38940375763872</v>
      </c>
      <c r="AA305" s="4">
        <f t="shared" si="300"/>
        <v>4717.3034535690113</v>
      </c>
      <c r="AB305" s="4">
        <f t="shared" si="301"/>
        <v>39811.789503806132</v>
      </c>
      <c r="AC305" s="12">
        <f t="shared" si="287"/>
        <v>0.84260848924896048</v>
      </c>
      <c r="AD305" s="12">
        <f t="shared" si="288"/>
        <v>3.0959138732118756</v>
      </c>
      <c r="AE305" s="12">
        <f t="shared" si="289"/>
        <v>26.580160930209487</v>
      </c>
      <c r="AF305" s="11">
        <f t="shared" si="290"/>
        <v>-4.0504037456468023E-3</v>
      </c>
      <c r="AG305" s="11">
        <f t="shared" si="291"/>
        <v>2.9673830763510267E-4</v>
      </c>
      <c r="AH305" s="11">
        <f t="shared" si="292"/>
        <v>9.7937136394747881E-3</v>
      </c>
      <c r="AI305" s="1">
        <f t="shared" si="256"/>
        <v>134872.28360967815</v>
      </c>
      <c r="AJ305" s="1">
        <f t="shared" si="257"/>
        <v>109947.89178400025</v>
      </c>
      <c r="AK305" s="1">
        <f t="shared" si="258"/>
        <v>52288.052048252233</v>
      </c>
      <c r="AL305" s="10">
        <f t="shared" si="293"/>
        <v>98.407481226258511</v>
      </c>
      <c r="AM305" s="10">
        <f t="shared" si="294"/>
        <v>24.533050944995889</v>
      </c>
      <c r="AN305" s="10">
        <f t="shared" si="295"/>
        <v>7.6215053922207181</v>
      </c>
      <c r="AO305" s="7">
        <f t="shared" si="296"/>
        <v>1.6884014809644557E-3</v>
      </c>
      <c r="AP305" s="7">
        <f t="shared" si="297"/>
        <v>2.1269405559779984E-3</v>
      </c>
      <c r="AQ305" s="7">
        <f t="shared" si="298"/>
        <v>1.9294034494779806E-3</v>
      </c>
      <c r="AR305" s="1">
        <f t="shared" si="304"/>
        <v>59364.411772990738</v>
      </c>
      <c r="AS305" s="1">
        <f t="shared" si="302"/>
        <v>52895.297949273932</v>
      </c>
      <c r="AT305" s="1">
        <f t="shared" si="303"/>
        <v>25799.967572796984</v>
      </c>
      <c r="AU305" s="1">
        <f t="shared" si="259"/>
        <v>11872.882354598149</v>
      </c>
      <c r="AV305" s="1">
        <f t="shared" si="260"/>
        <v>10579.059589854787</v>
      </c>
      <c r="AW305" s="1">
        <f t="shared" si="261"/>
        <v>5159.9935145593972</v>
      </c>
      <c r="AX305">
        <v>0</v>
      </c>
      <c r="AY305">
        <v>0</v>
      </c>
      <c r="AZ305">
        <v>0</v>
      </c>
      <c r="BA305">
        <f t="shared" si="305"/>
        <v>0</v>
      </c>
      <c r="BB305">
        <f t="shared" si="311"/>
        <v>0</v>
      </c>
      <c r="BC305">
        <f t="shared" si="306"/>
        <v>0</v>
      </c>
      <c r="BD305">
        <f t="shared" si="307"/>
        <v>0</v>
      </c>
      <c r="BE305">
        <f t="shared" si="308"/>
        <v>0</v>
      </c>
      <c r="BF305">
        <f t="shared" si="309"/>
        <v>0</v>
      </c>
      <c r="BG305">
        <f t="shared" si="310"/>
        <v>0</v>
      </c>
      <c r="BH305">
        <f t="shared" si="312"/>
        <v>0</v>
      </c>
      <c r="BI305">
        <f t="shared" si="313"/>
        <v>0</v>
      </c>
      <c r="BJ305">
        <f t="shared" si="314"/>
        <v>0</v>
      </c>
      <c r="BK305" s="7">
        <f t="shared" si="315"/>
        <v>2.2669179759242847E-2</v>
      </c>
      <c r="BL305" s="13"/>
      <c r="BM305" s="13"/>
      <c r="BN305" s="8">
        <f>BN$3*temperature!$I415+BN$4*temperature!$I415^2+BN$5*temperature!$I415^6</f>
        <v>-80.23074427280531</v>
      </c>
      <c r="BO305" s="8">
        <f>BO$3*temperature!$I415+BO$4*temperature!$I415^2+BO$5*temperature!$I415^6</f>
        <v>-64.876827753633677</v>
      </c>
      <c r="BP305" s="8">
        <f>BP$3*temperature!$I415+BP$4*temperature!$I415^2+BP$5*temperature!$I415^6</f>
        <v>-52.990951086796549</v>
      </c>
      <c r="BQ305" s="8">
        <f>BQ$3*temperature!$M415+BQ$4*temperature!$M415^2+BQ$5*temperature!$M415^6</f>
        <v>0</v>
      </c>
      <c r="BR305" s="8">
        <f>BR$3*temperature!$M415+BR$4*temperature!$M415^2+BR$5*temperature!$M415^6</f>
        <v>0</v>
      </c>
      <c r="BS305" s="8">
        <f>BS$3*temperature!$M415+BS$4*temperature!$M415^2+BS$5*temperature!$M415^6</f>
        <v>0</v>
      </c>
      <c r="BT305" s="14"/>
      <c r="BU305" s="14"/>
      <c r="BV305" s="14"/>
      <c r="BW305" s="14"/>
      <c r="BX305" s="14"/>
      <c r="BY305" s="14"/>
    </row>
    <row r="306" spans="1:77" x14ac:dyDescent="0.3">
      <c r="A306">
        <f t="shared" si="262"/>
        <v>2260</v>
      </c>
      <c r="B306" s="4">
        <f t="shared" si="263"/>
        <v>1165.4055548646224</v>
      </c>
      <c r="C306" s="4">
        <f t="shared" si="264"/>
        <v>2964.169306092022</v>
      </c>
      <c r="D306" s="4">
        <f t="shared" si="265"/>
        <v>4369.9545328822414</v>
      </c>
      <c r="E306" s="11">
        <f t="shared" si="266"/>
        <v>1.1079732985233995E-8</v>
      </c>
      <c r="F306" s="11">
        <f t="shared" si="267"/>
        <v>2.1827816937731829E-8</v>
      </c>
      <c r="G306" s="11">
        <f t="shared" si="268"/>
        <v>4.4560711816256225E-8</v>
      </c>
      <c r="H306" s="4">
        <f t="shared" si="269"/>
        <v>58595.470343552406</v>
      </c>
      <c r="I306" s="4">
        <f t="shared" si="270"/>
        <v>52685.311356789702</v>
      </c>
      <c r="J306" s="4">
        <f t="shared" si="271"/>
        <v>25763.130254380263</v>
      </c>
      <c r="K306" s="4">
        <f t="shared" si="272"/>
        <v>50279.038141669975</v>
      </c>
      <c r="L306" s="4">
        <f t="shared" si="273"/>
        <v>17774.056039413728</v>
      </c>
      <c r="M306" s="4">
        <f t="shared" si="274"/>
        <v>5895.5144865976363</v>
      </c>
      <c r="N306" s="11">
        <f t="shared" si="275"/>
        <v>-1.2952913297632151E-2</v>
      </c>
      <c r="O306" s="11">
        <f t="shared" si="276"/>
        <v>-3.969875407279333E-3</v>
      </c>
      <c r="P306" s="11">
        <f t="shared" si="277"/>
        <v>-1.4278493310563301E-3</v>
      </c>
      <c r="Q306" s="4">
        <f t="shared" si="278"/>
        <v>554.95835964499304</v>
      </c>
      <c r="R306" s="4">
        <f t="shared" si="279"/>
        <v>1475.070345092164</v>
      </c>
      <c r="S306" s="4">
        <f t="shared" si="280"/>
        <v>1464.5811017477183</v>
      </c>
      <c r="T306" s="4">
        <f t="shared" si="281"/>
        <v>9.4710112640312367</v>
      </c>
      <c r="U306" s="4">
        <f t="shared" si="282"/>
        <v>27.997753208723658</v>
      </c>
      <c r="V306" s="4">
        <f t="shared" si="283"/>
        <v>56.84794849409689</v>
      </c>
      <c r="W306" s="11">
        <f t="shared" si="284"/>
        <v>-1.0734613539272964E-2</v>
      </c>
      <c r="X306" s="11">
        <f t="shared" si="285"/>
        <v>-1.217998157191269E-2</v>
      </c>
      <c r="Y306" s="11">
        <f t="shared" si="286"/>
        <v>-9.7425357312937999E-3</v>
      </c>
      <c r="Z306" s="4">
        <f t="shared" si="299"/>
        <v>476.95004974175879</v>
      </c>
      <c r="AA306" s="4">
        <f t="shared" si="300"/>
        <v>4642.8018501283032</v>
      </c>
      <c r="AB306" s="4">
        <f t="shared" si="301"/>
        <v>39753.5668031241</v>
      </c>
      <c r="AC306" s="12">
        <f t="shared" si="287"/>
        <v>0.83919558466799271</v>
      </c>
      <c r="AD306" s="12">
        <f t="shared" si="288"/>
        <v>3.0968325494551965</v>
      </c>
      <c r="AE306" s="12">
        <f t="shared" si="289"/>
        <v>26.840479414851114</v>
      </c>
      <c r="AF306" s="11">
        <f t="shared" si="290"/>
        <v>-4.0504037456468023E-3</v>
      </c>
      <c r="AG306" s="11">
        <f t="shared" si="291"/>
        <v>2.9673830763510267E-4</v>
      </c>
      <c r="AH306" s="11">
        <f t="shared" si="292"/>
        <v>9.7937136394747881E-3</v>
      </c>
      <c r="AI306" s="1">
        <f t="shared" si="256"/>
        <v>133257.9376033085</v>
      </c>
      <c r="AJ306" s="1">
        <f t="shared" si="257"/>
        <v>109532.16219545502</v>
      </c>
      <c r="AK306" s="1">
        <f t="shared" si="258"/>
        <v>52219.240357986411</v>
      </c>
      <c r="AL306" s="10">
        <f t="shared" si="293"/>
        <v>98.571971049928507</v>
      </c>
      <c r="AM306" s="10">
        <f t="shared" si="294"/>
        <v>24.584709482602506</v>
      </c>
      <c r="AN306" s="10">
        <f t="shared" si="295"/>
        <v>7.6360633014267441</v>
      </c>
      <c r="AO306" s="7">
        <f t="shared" si="296"/>
        <v>1.6715174661548111E-3</v>
      </c>
      <c r="AP306" s="7">
        <f t="shared" si="297"/>
        <v>2.1056711504182182E-3</v>
      </c>
      <c r="AQ306" s="7">
        <f t="shared" si="298"/>
        <v>1.9101094149832007E-3</v>
      </c>
      <c r="AR306" s="1">
        <f t="shared" si="304"/>
        <v>58595.470343552406</v>
      </c>
      <c r="AS306" s="1">
        <f t="shared" si="302"/>
        <v>52685.311356789702</v>
      </c>
      <c r="AT306" s="1">
        <f t="shared" si="303"/>
        <v>25763.130254380263</v>
      </c>
      <c r="AU306" s="1">
        <f t="shared" si="259"/>
        <v>11719.094068710481</v>
      </c>
      <c r="AV306" s="1">
        <f t="shared" si="260"/>
        <v>10537.062271357941</v>
      </c>
      <c r="AW306" s="1">
        <f t="shared" si="261"/>
        <v>5152.6260508760533</v>
      </c>
      <c r="AX306">
        <v>0</v>
      </c>
      <c r="AY306">
        <v>0</v>
      </c>
      <c r="AZ306">
        <v>0</v>
      </c>
      <c r="BA306">
        <f t="shared" si="305"/>
        <v>0</v>
      </c>
      <c r="BB306">
        <f t="shared" si="311"/>
        <v>0</v>
      </c>
      <c r="BC306">
        <f t="shared" si="306"/>
        <v>0</v>
      </c>
      <c r="BD306">
        <f t="shared" si="307"/>
        <v>0</v>
      </c>
      <c r="BE306">
        <f t="shared" si="308"/>
        <v>0</v>
      </c>
      <c r="BF306">
        <f t="shared" si="309"/>
        <v>0</v>
      </c>
      <c r="BG306">
        <f t="shared" si="310"/>
        <v>0</v>
      </c>
      <c r="BH306">
        <f t="shared" si="312"/>
        <v>0</v>
      </c>
      <c r="BI306">
        <f t="shared" si="313"/>
        <v>0</v>
      </c>
      <c r="BJ306">
        <f t="shared" si="314"/>
        <v>0</v>
      </c>
      <c r="BK306" s="7">
        <f t="shared" si="315"/>
        <v>2.2642531466079613E-2</v>
      </c>
      <c r="BL306" s="13"/>
      <c r="BM306" s="13"/>
      <c r="BN306" s="8">
        <f>BN$3*temperature!$I416+BN$4*temperature!$I416^2+BN$5*temperature!$I416^6</f>
        <v>-80.473730082544677</v>
      </c>
      <c r="BO306" s="8">
        <f>BO$3*temperature!$I416+BO$4*temperature!$I416^2+BO$5*temperature!$I416^6</f>
        <v>-65.063021915154181</v>
      </c>
      <c r="BP306" s="8">
        <f>BP$3*temperature!$I416+BP$4*temperature!$I416^2+BP$5*temperature!$I416^6</f>
        <v>-53.134668308103812</v>
      </c>
      <c r="BQ306" s="8">
        <f>BQ$3*temperature!$M416+BQ$4*temperature!$M416^2+BQ$5*temperature!$M416^6</f>
        <v>0</v>
      </c>
      <c r="BR306" s="8">
        <f>BR$3*temperature!$M416+BR$4*temperature!$M416^2+BR$5*temperature!$M416^6</f>
        <v>0</v>
      </c>
      <c r="BS306" s="8">
        <f>BS$3*temperature!$M416+BS$4*temperature!$M416^2+BS$5*temperature!$M416^6</f>
        <v>0</v>
      </c>
      <c r="BT306" s="14"/>
      <c r="BU306" s="14"/>
      <c r="BV306" s="14"/>
      <c r="BW306" s="14"/>
      <c r="BX306" s="14"/>
      <c r="BY306" s="14"/>
    </row>
    <row r="307" spans="1:77" x14ac:dyDescent="0.3">
      <c r="A307">
        <f t="shared" si="262"/>
        <v>2261</v>
      </c>
      <c r="B307" s="4">
        <f t="shared" si="263"/>
        <v>1165.4055671313856</v>
      </c>
      <c r="C307" s="4">
        <f t="shared" si="264"/>
        <v>2964.1693675582997</v>
      </c>
      <c r="D307" s="4">
        <f t="shared" si="265"/>
        <v>4369.9547178741122</v>
      </c>
      <c r="E307" s="11">
        <f t="shared" si="266"/>
        <v>1.0525746335972294E-8</v>
      </c>
      <c r="F307" s="11">
        <f t="shared" si="267"/>
        <v>2.0736426090845238E-8</v>
      </c>
      <c r="G307" s="11">
        <f t="shared" si="268"/>
        <v>4.2332676225443413E-8</v>
      </c>
      <c r="H307" s="4">
        <f t="shared" si="269"/>
        <v>57830.569197629608</v>
      </c>
      <c r="I307" s="4">
        <f t="shared" si="270"/>
        <v>52475.298555263922</v>
      </c>
      <c r="J307" s="4">
        <f t="shared" si="271"/>
        <v>25726.10335024618</v>
      </c>
      <c r="K307" s="4">
        <f t="shared" si="272"/>
        <v>49622.698594085145</v>
      </c>
      <c r="L307" s="4">
        <f t="shared" si="273"/>
        <v>17703.205197916828</v>
      </c>
      <c r="M307" s="4">
        <f t="shared" si="274"/>
        <v>5887.0411734521058</v>
      </c>
      <c r="N307" s="11">
        <f t="shared" si="275"/>
        <v>-1.3053940008467935E-2</v>
      </c>
      <c r="O307" s="11">
        <f t="shared" si="276"/>
        <v>-3.9861943351472418E-3</v>
      </c>
      <c r="P307" s="11">
        <f t="shared" si="277"/>
        <v>-1.4372474471554542E-3</v>
      </c>
      <c r="Q307" s="4">
        <f t="shared" si="278"/>
        <v>541.83447445364402</v>
      </c>
      <c r="R307" s="4">
        <f t="shared" si="279"/>
        <v>1451.2957457941591</v>
      </c>
      <c r="S307" s="4">
        <f t="shared" si="280"/>
        <v>1448.2279715913942</v>
      </c>
      <c r="T307" s="4">
        <f t="shared" si="281"/>
        <v>9.369343618285761</v>
      </c>
      <c r="U307" s="4">
        <f t="shared" si="282"/>
        <v>27.656741090586443</v>
      </c>
      <c r="V307" s="4">
        <f t="shared" si="283"/>
        <v>56.294105324642402</v>
      </c>
      <c r="W307" s="11">
        <f t="shared" si="284"/>
        <v>-1.0734613539272964E-2</v>
      </c>
      <c r="X307" s="11">
        <f t="shared" si="285"/>
        <v>-1.217998157191269E-2</v>
      </c>
      <c r="Y307" s="11">
        <f t="shared" si="286"/>
        <v>-9.7425357312937999E-3</v>
      </c>
      <c r="Z307" s="4">
        <f t="shared" si="299"/>
        <v>463.83225670620158</v>
      </c>
      <c r="AA307" s="4">
        <f t="shared" si="300"/>
        <v>4569.4013716144527</v>
      </c>
      <c r="AB307" s="4">
        <f t="shared" si="301"/>
        <v>39695.050372982827</v>
      </c>
      <c r="AC307" s="12">
        <f t="shared" si="287"/>
        <v>0.83579650372852321</v>
      </c>
      <c r="AD307" s="12">
        <f t="shared" si="288"/>
        <v>3.0977514983049512</v>
      </c>
      <c r="AE307" s="12">
        <f t="shared" si="289"/>
        <v>27.103347384186382</v>
      </c>
      <c r="AF307" s="11">
        <f t="shared" si="290"/>
        <v>-4.0504037456468023E-3</v>
      </c>
      <c r="AG307" s="11">
        <f t="shared" si="291"/>
        <v>2.9673830763510267E-4</v>
      </c>
      <c r="AH307" s="11">
        <f t="shared" si="292"/>
        <v>9.7937136394747881E-3</v>
      </c>
      <c r="AI307" s="1">
        <f t="shared" si="256"/>
        <v>131651.23791168813</v>
      </c>
      <c r="AJ307" s="1">
        <f t="shared" si="257"/>
        <v>109116.00824726745</v>
      </c>
      <c r="AK307" s="1">
        <f t="shared" si="258"/>
        <v>52149.942373063823</v>
      </c>
      <c r="AL307" s="10">
        <f t="shared" si="293"/>
        <v>98.735088173498937</v>
      </c>
      <c r="AM307" s="10">
        <f t="shared" si="294"/>
        <v>24.635959122966444</v>
      </c>
      <c r="AN307" s="10">
        <f t="shared" si="295"/>
        <v>7.6505031606681531</v>
      </c>
      <c r="AO307" s="7">
        <f t="shared" si="296"/>
        <v>1.654802291493263E-3</v>
      </c>
      <c r="AP307" s="7">
        <f t="shared" si="297"/>
        <v>2.084614438914036E-3</v>
      </c>
      <c r="AQ307" s="7">
        <f t="shared" si="298"/>
        <v>1.8910083208333686E-3</v>
      </c>
      <c r="AR307" s="1">
        <f t="shared" si="304"/>
        <v>57830.569197629608</v>
      </c>
      <c r="AS307" s="1">
        <f t="shared" si="302"/>
        <v>52475.298555263922</v>
      </c>
      <c r="AT307" s="1">
        <f t="shared" si="303"/>
        <v>25726.10335024618</v>
      </c>
      <c r="AU307" s="1">
        <f t="shared" si="259"/>
        <v>11566.113839525922</v>
      </c>
      <c r="AV307" s="1">
        <f t="shared" si="260"/>
        <v>10495.059711052785</v>
      </c>
      <c r="AW307" s="1">
        <f t="shared" si="261"/>
        <v>5145.2206700492361</v>
      </c>
      <c r="AX307">
        <v>0</v>
      </c>
      <c r="AY307">
        <v>0</v>
      </c>
      <c r="AZ307">
        <v>0</v>
      </c>
      <c r="BA307">
        <f t="shared" si="305"/>
        <v>0</v>
      </c>
      <c r="BB307">
        <f t="shared" si="311"/>
        <v>0</v>
      </c>
      <c r="BC307">
        <f t="shared" si="306"/>
        <v>0</v>
      </c>
      <c r="BD307">
        <f t="shared" si="307"/>
        <v>0</v>
      </c>
      <c r="BE307">
        <f t="shared" si="308"/>
        <v>0</v>
      </c>
      <c r="BF307">
        <f t="shared" si="309"/>
        <v>0</v>
      </c>
      <c r="BG307">
        <f t="shared" si="310"/>
        <v>0</v>
      </c>
      <c r="BH307">
        <f t="shared" si="312"/>
        <v>0</v>
      </c>
      <c r="BI307">
        <f t="shared" si="313"/>
        <v>0</v>
      </c>
      <c r="BJ307">
        <f t="shared" si="314"/>
        <v>0</v>
      </c>
      <c r="BK307" s="7">
        <f t="shared" si="315"/>
        <v>2.2615906989594453E-2</v>
      </c>
      <c r="BL307" s="13"/>
      <c r="BM307" s="13"/>
      <c r="BN307" s="8">
        <f>BN$3*temperature!$I417+BN$4*temperature!$I417^2+BN$5*temperature!$I417^6</f>
        <v>-80.715069564091806</v>
      </c>
      <c r="BO307" s="8">
        <f>BO$3*temperature!$I417+BO$4*temperature!$I417^2+BO$5*temperature!$I417^6</f>
        <v>-65.24794498164016</v>
      </c>
      <c r="BP307" s="8">
        <f>BP$3*temperature!$I417+BP$4*temperature!$I417^2+BP$5*temperature!$I417^6</f>
        <v>-53.277396217837065</v>
      </c>
      <c r="BQ307" s="8">
        <f>BQ$3*temperature!$M417+BQ$4*temperature!$M417^2+BQ$5*temperature!$M417^6</f>
        <v>0</v>
      </c>
      <c r="BR307" s="8">
        <f>BR$3*temperature!$M417+BR$4*temperature!$M417^2+BR$5*temperature!$M417^6</f>
        <v>0</v>
      </c>
      <c r="BS307" s="8">
        <f>BS$3*temperature!$M417+BS$4*temperature!$M417^2+BS$5*temperature!$M417^6</f>
        <v>0</v>
      </c>
      <c r="BT307" s="14"/>
      <c r="BU307" s="14"/>
      <c r="BV307" s="14"/>
      <c r="BW307" s="14"/>
      <c r="BX307" s="14"/>
      <c r="BY307" s="14"/>
    </row>
    <row r="308" spans="1:77" x14ac:dyDescent="0.3">
      <c r="A308">
        <f t="shared" si="262"/>
        <v>2262</v>
      </c>
      <c r="B308" s="4">
        <f t="shared" si="263"/>
        <v>1165.4055787848108</v>
      </c>
      <c r="C308" s="4">
        <f t="shared" si="264"/>
        <v>2964.1694259512647</v>
      </c>
      <c r="D308" s="4">
        <f t="shared" si="265"/>
        <v>4369.9548936163965</v>
      </c>
      <c r="E308" s="11">
        <f t="shared" si="266"/>
        <v>9.9994590191736791E-9</v>
      </c>
      <c r="F308" s="11">
        <f t="shared" si="267"/>
        <v>1.9699604786302975E-8</v>
      </c>
      <c r="G308" s="11">
        <f t="shared" si="268"/>
        <v>4.021604241417124E-8</v>
      </c>
      <c r="H308" s="4">
        <f t="shared" si="269"/>
        <v>57069.718596297302</v>
      </c>
      <c r="I308" s="4">
        <f t="shared" si="270"/>
        <v>52265.273491550135</v>
      </c>
      <c r="J308" s="4">
        <f t="shared" si="271"/>
        <v>25688.891127160681</v>
      </c>
      <c r="K308" s="4">
        <f t="shared" si="272"/>
        <v>48969.834738396319</v>
      </c>
      <c r="L308" s="4">
        <f t="shared" si="273"/>
        <v>17632.35024083588</v>
      </c>
      <c r="M308" s="4">
        <f t="shared" si="274"/>
        <v>5878.5254659463089</v>
      </c>
      <c r="N308" s="11">
        <f t="shared" si="275"/>
        <v>-1.3156556861795621E-2</v>
      </c>
      <c r="O308" s="11">
        <f t="shared" si="276"/>
        <v>-4.0023801503066281E-3</v>
      </c>
      <c r="P308" s="11">
        <f t="shared" si="277"/>
        <v>-1.4465174023580163E-3</v>
      </c>
      <c r="Q308" s="4">
        <f t="shared" si="278"/>
        <v>528.96594356736045</v>
      </c>
      <c r="R308" s="4">
        <f t="shared" si="279"/>
        <v>1427.8811302935851</v>
      </c>
      <c r="S308" s="4">
        <f t="shared" si="280"/>
        <v>1432.0441389698574</v>
      </c>
      <c r="T308" s="4">
        <f t="shared" si="281"/>
        <v>9.2687673354268103</v>
      </c>
      <c r="U308" s="4">
        <f t="shared" si="282"/>
        <v>27.319882493763942</v>
      </c>
      <c r="V308" s="4">
        <f t="shared" si="283"/>
        <v>55.745657992055854</v>
      </c>
      <c r="W308" s="11">
        <f t="shared" si="284"/>
        <v>-1.0734613539272964E-2</v>
      </c>
      <c r="X308" s="11">
        <f t="shared" si="285"/>
        <v>-1.217998157191269E-2</v>
      </c>
      <c r="Y308" s="11">
        <f t="shared" si="286"/>
        <v>-9.7425357312937999E-3</v>
      </c>
      <c r="Z308" s="4">
        <f t="shared" si="299"/>
        <v>451.02907990096844</v>
      </c>
      <c r="AA308" s="4">
        <f t="shared" si="300"/>
        <v>4497.0876333236665</v>
      </c>
      <c r="AB308" s="4">
        <f t="shared" si="301"/>
        <v>39636.246947303138</v>
      </c>
      <c r="AC308" s="12">
        <f t="shared" si="287"/>
        <v>0.83241119043922274</v>
      </c>
      <c r="AD308" s="12">
        <f t="shared" si="288"/>
        <v>3.0986707198420325</v>
      </c>
      <c r="AE308" s="12">
        <f t="shared" si="289"/>
        <v>27.36878980713831</v>
      </c>
      <c r="AF308" s="11">
        <f t="shared" si="290"/>
        <v>-4.0504037456468023E-3</v>
      </c>
      <c r="AG308" s="11">
        <f t="shared" si="291"/>
        <v>2.9673830763510267E-4</v>
      </c>
      <c r="AH308" s="11">
        <f t="shared" si="292"/>
        <v>9.7937136394747881E-3</v>
      </c>
      <c r="AI308" s="1">
        <f t="shared" si="256"/>
        <v>130052.22796004525</v>
      </c>
      <c r="AJ308" s="1">
        <f t="shared" si="257"/>
        <v>108699.4671335935</v>
      </c>
      <c r="AK308" s="1">
        <f t="shared" si="258"/>
        <v>52080.168805806679</v>
      </c>
      <c r="AL308" s="10">
        <f t="shared" si="293"/>
        <v>98.896841353157612</v>
      </c>
      <c r="AM308" s="10">
        <f t="shared" si="294"/>
        <v>24.686802034309633</v>
      </c>
      <c r="AN308" s="10">
        <f t="shared" si="295"/>
        <v>7.6648256541521844</v>
      </c>
      <c r="AO308" s="7">
        <f t="shared" si="296"/>
        <v>1.6382542685783304E-3</v>
      </c>
      <c r="AP308" s="7">
        <f t="shared" si="297"/>
        <v>2.0637682945248955E-3</v>
      </c>
      <c r="AQ308" s="7">
        <f t="shared" si="298"/>
        <v>1.8720982376250349E-3</v>
      </c>
      <c r="AR308" s="1">
        <f t="shared" si="304"/>
        <v>57069.718596297302</v>
      </c>
      <c r="AS308" s="1">
        <f t="shared" si="302"/>
        <v>52265.273491550135</v>
      </c>
      <c r="AT308" s="1">
        <f t="shared" si="303"/>
        <v>25688.891127160681</v>
      </c>
      <c r="AU308" s="1">
        <f t="shared" si="259"/>
        <v>11413.943719259461</v>
      </c>
      <c r="AV308" s="1">
        <f t="shared" si="260"/>
        <v>10453.054698310028</v>
      </c>
      <c r="AW308" s="1">
        <f t="shared" si="261"/>
        <v>5137.7782254321364</v>
      </c>
      <c r="AX308">
        <v>0</v>
      </c>
      <c r="AY308">
        <v>0</v>
      </c>
      <c r="AZ308">
        <v>0</v>
      </c>
      <c r="BA308">
        <f t="shared" si="305"/>
        <v>0</v>
      </c>
      <c r="BB308">
        <f t="shared" si="311"/>
        <v>0</v>
      </c>
      <c r="BC308">
        <f t="shared" si="306"/>
        <v>0</v>
      </c>
      <c r="BD308">
        <f t="shared" si="307"/>
        <v>0</v>
      </c>
      <c r="BE308">
        <f t="shared" si="308"/>
        <v>0</v>
      </c>
      <c r="BF308">
        <f t="shared" si="309"/>
        <v>0</v>
      </c>
      <c r="BG308">
        <f t="shared" si="310"/>
        <v>0</v>
      </c>
      <c r="BH308">
        <f t="shared" si="312"/>
        <v>0</v>
      </c>
      <c r="BI308">
        <f t="shared" si="313"/>
        <v>0</v>
      </c>
      <c r="BJ308">
        <f t="shared" si="314"/>
        <v>0</v>
      </c>
      <c r="BK308" s="7">
        <f t="shared" si="315"/>
        <v>2.2589302466430511E-2</v>
      </c>
      <c r="BL308" s="13"/>
      <c r="BM308" s="13"/>
      <c r="BN308" s="8">
        <f>BN$3*temperature!$I418+BN$4*temperature!$I418^2+BN$5*temperature!$I418^6</f>
        <v>-80.95478028533924</v>
      </c>
      <c r="BO308" s="8">
        <f>BO$3*temperature!$I418+BO$4*temperature!$I418^2+BO$5*temperature!$I418^6</f>
        <v>-65.431610648429412</v>
      </c>
      <c r="BP308" s="8">
        <f>BP$3*temperature!$I418+BP$4*temperature!$I418^2+BP$5*temperature!$I418^6</f>
        <v>-53.419145587258221</v>
      </c>
      <c r="BQ308" s="8">
        <f>BQ$3*temperature!$M418+BQ$4*temperature!$M418^2+BQ$5*temperature!$M418^6</f>
        <v>0</v>
      </c>
      <c r="BR308" s="8">
        <f>BR$3*temperature!$M418+BR$4*temperature!$M418^2+BR$5*temperature!$M418^6</f>
        <v>0</v>
      </c>
      <c r="BS308" s="8">
        <f>BS$3*temperature!$M418+BS$4*temperature!$M418^2+BS$5*temperature!$M418^6</f>
        <v>0</v>
      </c>
      <c r="BT308" s="14"/>
      <c r="BU308" s="14"/>
      <c r="BV308" s="14"/>
      <c r="BW308" s="14"/>
      <c r="BX308" s="14"/>
      <c r="BY308" s="14"/>
    </row>
    <row r="309" spans="1:77" x14ac:dyDescent="0.3">
      <c r="A309">
        <f t="shared" si="262"/>
        <v>2263</v>
      </c>
      <c r="B309" s="4">
        <f t="shared" si="263"/>
        <v>1165.4055898555648</v>
      </c>
      <c r="C309" s="4">
        <f t="shared" si="264"/>
        <v>2964.1694814245825</v>
      </c>
      <c r="D309" s="4">
        <f t="shared" si="265"/>
        <v>4369.9550605715731</v>
      </c>
      <c r="E309" s="11">
        <f t="shared" si="266"/>
        <v>9.499486068214995E-9</v>
      </c>
      <c r="F309" s="11">
        <f t="shared" si="267"/>
        <v>1.8714624546987826E-8</v>
      </c>
      <c r="G309" s="11">
        <f t="shared" si="268"/>
        <v>3.8205240293462678E-8</v>
      </c>
      <c r="H309" s="4">
        <f t="shared" si="269"/>
        <v>56312.928135651615</v>
      </c>
      <c r="I309" s="4">
        <f t="shared" si="270"/>
        <v>52055.249781795326</v>
      </c>
      <c r="J309" s="4">
        <f t="shared" si="271"/>
        <v>25651.497776073451</v>
      </c>
      <c r="K309" s="4">
        <f t="shared" si="272"/>
        <v>48320.454806322654</v>
      </c>
      <c r="L309" s="4">
        <f t="shared" si="273"/>
        <v>17561.49576061944</v>
      </c>
      <c r="M309" s="4">
        <f t="shared" si="274"/>
        <v>5869.9683224473101</v>
      </c>
      <c r="N309" s="11">
        <f t="shared" si="275"/>
        <v>-1.3260815266025405E-2</v>
      </c>
      <c r="O309" s="11">
        <f t="shared" si="276"/>
        <v>-4.0184365242668107E-3</v>
      </c>
      <c r="P309" s="11">
        <f t="shared" si="277"/>
        <v>-1.4556615512800741E-3</v>
      </c>
      <c r="Q309" s="4">
        <f t="shared" si="278"/>
        <v>516.34848199081762</v>
      </c>
      <c r="R309" s="4">
        <f t="shared" si="279"/>
        <v>1404.8216279475944</v>
      </c>
      <c r="S309" s="4">
        <f t="shared" si="280"/>
        <v>1416.0281892972421</v>
      </c>
      <c r="T309" s="4">
        <f t="shared" si="281"/>
        <v>9.1692707000955664</v>
      </c>
      <c r="U309" s="4">
        <f t="shared" si="282"/>
        <v>26.987126828443078</v>
      </c>
      <c r="V309" s="4">
        <f t="shared" si="283"/>
        <v>55.202553927203766</v>
      </c>
      <c r="W309" s="11">
        <f t="shared" si="284"/>
        <v>-1.0734613539272964E-2</v>
      </c>
      <c r="X309" s="11">
        <f t="shared" si="285"/>
        <v>-1.217998157191269E-2</v>
      </c>
      <c r="Y309" s="11">
        <f t="shared" si="286"/>
        <v>-9.7425357312937999E-3</v>
      </c>
      <c r="Z309" s="4">
        <f t="shared" si="299"/>
        <v>438.53370846888612</v>
      </c>
      <c r="AA309" s="4">
        <f t="shared" si="300"/>
        <v>4425.8463784236637</v>
      </c>
      <c r="AB309" s="4">
        <f t="shared" si="301"/>
        <v>39577.163138035212</v>
      </c>
      <c r="AC309" s="12">
        <f t="shared" si="287"/>
        <v>0.82903958903554942</v>
      </c>
      <c r="AD309" s="12">
        <f t="shared" si="288"/>
        <v>3.0995902141473568</v>
      </c>
      <c r="AE309" s="12">
        <f t="shared" si="289"/>
        <v>27.636831897168399</v>
      </c>
      <c r="AF309" s="11">
        <f t="shared" si="290"/>
        <v>-4.0504037456468023E-3</v>
      </c>
      <c r="AG309" s="11">
        <f t="shared" si="291"/>
        <v>2.9673830763510267E-4</v>
      </c>
      <c r="AH309" s="11">
        <f t="shared" si="292"/>
        <v>9.7937136394747881E-3</v>
      </c>
      <c r="AI309" s="1">
        <f t="shared" si="256"/>
        <v>128460.94888330018</v>
      </c>
      <c r="AJ309" s="1">
        <f t="shared" si="257"/>
        <v>108282.57511854419</v>
      </c>
      <c r="AK309" s="1">
        <f t="shared" si="258"/>
        <v>52009.930150658147</v>
      </c>
      <c r="AL309" s="10">
        <f t="shared" si="293"/>
        <v>99.057239343928373</v>
      </c>
      <c r="AM309" s="10">
        <f t="shared" si="294"/>
        <v>24.737240395247934</v>
      </c>
      <c r="AN309" s="10">
        <f t="shared" si="295"/>
        <v>7.6790314676850366</v>
      </c>
      <c r="AO309" s="7">
        <f t="shared" si="296"/>
        <v>1.621871725892547E-3</v>
      </c>
      <c r="AP309" s="7">
        <f t="shared" si="297"/>
        <v>2.0431306115796465E-3</v>
      </c>
      <c r="AQ309" s="7">
        <f t="shared" si="298"/>
        <v>1.8533772552487846E-3</v>
      </c>
      <c r="AR309" s="1">
        <f t="shared" si="304"/>
        <v>56312.928135651615</v>
      </c>
      <c r="AS309" s="1">
        <f t="shared" si="302"/>
        <v>52055.249781795326</v>
      </c>
      <c r="AT309" s="1">
        <f t="shared" si="303"/>
        <v>25651.497776073451</v>
      </c>
      <c r="AU309" s="1">
        <f t="shared" si="259"/>
        <v>11262.585627130324</v>
      </c>
      <c r="AV309" s="1">
        <f t="shared" si="260"/>
        <v>10411.049956359066</v>
      </c>
      <c r="AW309" s="1">
        <f t="shared" si="261"/>
        <v>5130.2995552146904</v>
      </c>
      <c r="AX309">
        <v>0</v>
      </c>
      <c r="AY309">
        <v>0</v>
      </c>
      <c r="AZ309">
        <v>0</v>
      </c>
      <c r="BA309">
        <f t="shared" si="305"/>
        <v>0</v>
      </c>
      <c r="BB309">
        <f t="shared" si="311"/>
        <v>0</v>
      </c>
      <c r="BC309">
        <f t="shared" si="306"/>
        <v>0</v>
      </c>
      <c r="BD309">
        <f t="shared" si="307"/>
        <v>0</v>
      </c>
      <c r="BE309">
        <f t="shared" si="308"/>
        <v>0</v>
      </c>
      <c r="BF309">
        <f t="shared" si="309"/>
        <v>0</v>
      </c>
      <c r="BG309">
        <f t="shared" si="310"/>
        <v>0</v>
      </c>
      <c r="BH309">
        <f t="shared" si="312"/>
        <v>0</v>
      </c>
      <c r="BI309">
        <f t="shared" si="313"/>
        <v>0</v>
      </c>
      <c r="BJ309">
        <f t="shared" si="314"/>
        <v>0</v>
      </c>
      <c r="BK309" s="7">
        <f t="shared" si="315"/>
        <v>2.2562714244563548E-2</v>
      </c>
      <c r="BL309" s="13"/>
      <c r="BM309" s="13"/>
      <c r="BN309" s="8">
        <f>BN$3*temperature!$I419+BN$4*temperature!$I419^2+BN$5*temperature!$I419^6</f>
        <v>-81.192879625709594</v>
      </c>
      <c r="BO309" s="8">
        <f>BO$3*temperature!$I419+BO$4*temperature!$I419^2+BO$5*temperature!$I419^6</f>
        <v>-65.614032460497953</v>
      </c>
      <c r="BP309" s="8">
        <f>BP$3*temperature!$I419+BP$4*temperature!$I419^2+BP$5*temperature!$I419^6</f>
        <v>-53.559927066473122</v>
      </c>
      <c r="BQ309" s="8">
        <f>BQ$3*temperature!$M419+BQ$4*temperature!$M419^2+BQ$5*temperature!$M419^6</f>
        <v>0</v>
      </c>
      <c r="BR309" s="8">
        <f>BR$3*temperature!$M419+BR$4*temperature!$M419^2+BR$5*temperature!$M419^6</f>
        <v>0</v>
      </c>
      <c r="BS309" s="8">
        <f>BS$3*temperature!$M419+BS$4*temperature!$M419^2+BS$5*temperature!$M419^6</f>
        <v>0</v>
      </c>
      <c r="BT309" s="14"/>
      <c r="BU309" s="14"/>
      <c r="BV309" s="14"/>
      <c r="BW309" s="14"/>
      <c r="BX309" s="14"/>
      <c r="BY309" s="14"/>
    </row>
    <row r="310" spans="1:77" x14ac:dyDescent="0.3">
      <c r="A310">
        <f t="shared" si="262"/>
        <v>2264</v>
      </c>
      <c r="B310" s="4">
        <f t="shared" si="263"/>
        <v>1165.4056003727812</v>
      </c>
      <c r="C310" s="4">
        <f t="shared" si="264"/>
        <v>2964.1695341242353</v>
      </c>
      <c r="D310" s="4">
        <f t="shared" si="265"/>
        <v>4369.9552191789971</v>
      </c>
      <c r="E310" s="11">
        <f t="shared" si="266"/>
        <v>9.0245117648042454E-9</v>
      </c>
      <c r="F310" s="11">
        <f t="shared" si="267"/>
        <v>1.7778893319638433E-8</v>
      </c>
      <c r="G310" s="11">
        <f t="shared" si="268"/>
        <v>3.629497827878954E-8</v>
      </c>
      <c r="H310" s="4">
        <f t="shared" si="269"/>
        <v>55560.20678228981</v>
      </c>
      <c r="I310" s="4">
        <f t="shared" si="270"/>
        <v>51845.240721864473</v>
      </c>
      <c r="J310" s="4">
        <f t="shared" si="271"/>
        <v>25613.927414619899</v>
      </c>
      <c r="K310" s="4">
        <f t="shared" si="272"/>
        <v>47674.566489570345</v>
      </c>
      <c r="L310" s="4">
        <f t="shared" si="273"/>
        <v>17490.646241724553</v>
      </c>
      <c r="M310" s="4">
        <f t="shared" si="274"/>
        <v>5861.3706845792585</v>
      </c>
      <c r="N310" s="11">
        <f t="shared" si="275"/>
        <v>-1.3366768159388198E-2</v>
      </c>
      <c r="O310" s="11">
        <f t="shared" si="276"/>
        <v>-4.0343669958775585E-3</v>
      </c>
      <c r="P310" s="11">
        <f t="shared" si="277"/>
        <v>-1.4646821576828062E-3</v>
      </c>
      <c r="Q310" s="4">
        <f t="shared" si="278"/>
        <v>503.97786402633119</v>
      </c>
      <c r="R310" s="4">
        <f t="shared" si="279"/>
        <v>1382.1124158184803</v>
      </c>
      <c r="S310" s="4">
        <f t="shared" si="280"/>
        <v>1400.1787099856128</v>
      </c>
      <c r="T310" s="4">
        <f t="shared" si="281"/>
        <v>9.0708421226930618</v>
      </c>
      <c r="U310" s="4">
        <f t="shared" si="282"/>
        <v>26.658424120993772</v>
      </c>
      <c r="V310" s="4">
        <f t="shared" si="283"/>
        <v>54.664741073109312</v>
      </c>
      <c r="W310" s="11">
        <f t="shared" si="284"/>
        <v>-1.0734613539272964E-2</v>
      </c>
      <c r="X310" s="11">
        <f t="shared" si="285"/>
        <v>-1.217998157191269E-2</v>
      </c>
      <c r="Y310" s="11">
        <f t="shared" si="286"/>
        <v>-9.7425357312937999E-3</v>
      </c>
      <c r="Z310" s="4">
        <f t="shared" si="299"/>
        <v>426.33946347615176</v>
      </c>
      <c r="AA310" s="4">
        <f t="shared" si="300"/>
        <v>4355.6634794002521</v>
      </c>
      <c r="AB310" s="4">
        <f t="shared" si="301"/>
        <v>39517.805439162767</v>
      </c>
      <c r="AC310" s="12">
        <f t="shared" si="287"/>
        <v>0.82568164397883037</v>
      </c>
      <c r="AD310" s="12">
        <f t="shared" si="288"/>
        <v>3.1005099813018653</v>
      </c>
      <c r="AE310" s="12">
        <f t="shared" si="289"/>
        <v>27.90749911467157</v>
      </c>
      <c r="AF310" s="11">
        <f t="shared" si="290"/>
        <v>-4.0504037456468023E-3</v>
      </c>
      <c r="AG310" s="11">
        <f t="shared" si="291"/>
        <v>2.9673830763510267E-4</v>
      </c>
      <c r="AH310" s="11">
        <f t="shared" si="292"/>
        <v>9.7937136394747881E-3</v>
      </c>
      <c r="AI310" s="1">
        <f t="shared" si="256"/>
        <v>126877.43962210049</v>
      </c>
      <c r="AJ310" s="1">
        <f t="shared" si="257"/>
        <v>107865.36756304884</v>
      </c>
      <c r="AK310" s="1">
        <f t="shared" si="258"/>
        <v>51939.236690807025</v>
      </c>
      <c r="AL310" s="10">
        <f t="shared" si="293"/>
        <v>99.216290898307903</v>
      </c>
      <c r="AM310" s="10">
        <f t="shared" si="294"/>
        <v>24.787276394214498</v>
      </c>
      <c r="AN310" s="10">
        <f t="shared" si="295"/>
        <v>7.693121288526938</v>
      </c>
      <c r="AO310" s="7">
        <f t="shared" si="296"/>
        <v>1.6056530086336215E-3</v>
      </c>
      <c r="AP310" s="7">
        <f t="shared" si="297"/>
        <v>2.0226993054638502E-3</v>
      </c>
      <c r="AQ310" s="7">
        <f t="shared" si="298"/>
        <v>1.8348434826962966E-3</v>
      </c>
      <c r="AR310" s="1">
        <f t="shared" si="304"/>
        <v>55560.20678228981</v>
      </c>
      <c r="AS310" s="1">
        <f t="shared" si="302"/>
        <v>51845.240721864473</v>
      </c>
      <c r="AT310" s="1">
        <f t="shared" si="303"/>
        <v>25613.927414619899</v>
      </c>
      <c r="AU310" s="1">
        <f t="shared" si="259"/>
        <v>11112.041356457963</v>
      </c>
      <c r="AV310" s="1">
        <f t="shared" si="260"/>
        <v>10369.048144372895</v>
      </c>
      <c r="AW310" s="1">
        <f t="shared" si="261"/>
        <v>5122.7854829239805</v>
      </c>
      <c r="AX310">
        <v>0</v>
      </c>
      <c r="AY310">
        <v>0</v>
      </c>
      <c r="AZ310">
        <v>0</v>
      </c>
      <c r="BA310">
        <f t="shared" si="305"/>
        <v>0</v>
      </c>
      <c r="BB310">
        <f t="shared" si="311"/>
        <v>0</v>
      </c>
      <c r="BC310">
        <f t="shared" si="306"/>
        <v>0</v>
      </c>
      <c r="BD310">
        <f t="shared" si="307"/>
        <v>0</v>
      </c>
      <c r="BE310">
        <f t="shared" si="308"/>
        <v>0</v>
      </c>
      <c r="BF310">
        <f t="shared" si="309"/>
        <v>0</v>
      </c>
      <c r="BG310">
        <f t="shared" si="310"/>
        <v>0</v>
      </c>
      <c r="BH310">
        <f t="shared" si="312"/>
        <v>0</v>
      </c>
      <c r="BI310">
        <f t="shared" si="313"/>
        <v>0</v>
      </c>
      <c r="BJ310">
        <f t="shared" si="314"/>
        <v>0</v>
      </c>
      <c r="BK310" s="7">
        <f t="shared" si="315"/>
        <v>2.2536138882853413E-2</v>
      </c>
      <c r="BL310" s="13"/>
      <c r="BM310" s="13"/>
      <c r="BN310" s="8">
        <f>BN$3*temperature!$I420+BN$4*temperature!$I420^2+BN$5*temperature!$I420^6</f>
        <v>-81.429384774782775</v>
      </c>
      <c r="BO310" s="8">
        <f>BO$3*temperature!$I420+BO$4*temperature!$I420^2+BO$5*temperature!$I420^6</f>
        <v>-65.795223811568633</v>
      </c>
      <c r="BP310" s="8">
        <f>BP$3*temperature!$I420+BP$4*temperature!$I420^2+BP$5*temperature!$I420^6</f>
        <v>-53.699751183881183</v>
      </c>
      <c r="BQ310" s="8">
        <f>BQ$3*temperature!$M420+BQ$4*temperature!$M420^2+BQ$5*temperature!$M420^6</f>
        <v>0</v>
      </c>
      <c r="BR310" s="8">
        <f>BR$3*temperature!$M420+BR$4*temperature!$M420^2+BR$5*temperature!$M420^6</f>
        <v>0</v>
      </c>
      <c r="BS310" s="8">
        <f>BS$3*temperature!$M420+BS$4*temperature!$M420^2+BS$5*temperature!$M420^6</f>
        <v>0</v>
      </c>
      <c r="BT310" s="14"/>
      <c r="BU310" s="14"/>
      <c r="BV310" s="14"/>
      <c r="BW310" s="14"/>
      <c r="BX310" s="14"/>
      <c r="BY310" s="14"/>
    </row>
    <row r="311" spans="1:77" x14ac:dyDescent="0.3">
      <c r="A311">
        <f t="shared" si="262"/>
        <v>2265</v>
      </c>
      <c r="B311" s="4">
        <f t="shared" si="263"/>
        <v>1165.4056103641369</v>
      </c>
      <c r="C311" s="4">
        <f t="shared" si="264"/>
        <v>2964.1695841889064</v>
      </c>
      <c r="D311" s="4">
        <f t="shared" si="265"/>
        <v>4369.9553698560549</v>
      </c>
      <c r="E311" s="11">
        <f t="shared" si="266"/>
        <v>8.573286176564033E-9</v>
      </c>
      <c r="F311" s="11">
        <f t="shared" si="267"/>
        <v>1.6889948653656511E-8</v>
      </c>
      <c r="G311" s="11">
        <f t="shared" si="268"/>
        <v>3.4480229364850064E-8</v>
      </c>
      <c r="H311" s="4">
        <f t="shared" si="269"/>
        <v>54811.562907715284</v>
      </c>
      <c r="I311" s="4">
        <f t="shared" si="270"/>
        <v>51635.259297462391</v>
      </c>
      <c r="J311" s="4">
        <f t="shared" si="271"/>
        <v>25576.184089543742</v>
      </c>
      <c r="K311" s="4">
        <f t="shared" si="272"/>
        <v>47032.176969346438</v>
      </c>
      <c r="L311" s="4">
        <f t="shared" si="273"/>
        <v>17419.80606402838</v>
      </c>
      <c r="M311" s="4">
        <f t="shared" si="274"/>
        <v>5852.7334777760479</v>
      </c>
      <c r="N311" s="11">
        <f t="shared" si="275"/>
        <v>-1.3474470090135804E-2</v>
      </c>
      <c r="O311" s="11">
        <f t="shared" si="276"/>
        <v>-4.0501749745061044E-3</v>
      </c>
      <c r="P311" s="11">
        <f t="shared" si="277"/>
        <v>-1.4735813972548417E-3</v>
      </c>
      <c r="Q311" s="4">
        <f t="shared" si="278"/>
        <v>491.84992297114655</v>
      </c>
      <c r="R311" s="4">
        <f t="shared" si="279"/>
        <v>1359.7487189768294</v>
      </c>
      <c r="S311" s="4">
        <f t="shared" si="280"/>
        <v>1384.4942908640107</v>
      </c>
      <c r="T311" s="4">
        <f t="shared" si="281"/>
        <v>8.9734701380301942</v>
      </c>
      <c r="U311" s="4">
        <f t="shared" si="282"/>
        <v>26.333725006463833</v>
      </c>
      <c r="V311" s="4">
        <f t="shared" si="283"/>
        <v>54.132167879962623</v>
      </c>
      <c r="W311" s="11">
        <f t="shared" si="284"/>
        <v>-1.0734613539272964E-2</v>
      </c>
      <c r="X311" s="11">
        <f t="shared" si="285"/>
        <v>-1.217998157191269E-2</v>
      </c>
      <c r="Y311" s="11">
        <f t="shared" si="286"/>
        <v>-9.7425357312937999E-3</v>
      </c>
      <c r="Z311" s="4">
        <f t="shared" si="299"/>
        <v>414.43979594067605</v>
      </c>
      <c r="AA311" s="4">
        <f t="shared" si="300"/>
        <v>4286.5249393504873</v>
      </c>
      <c r="AB311" s="4">
        <f t="shared" si="301"/>
        <v>39458.180230583283</v>
      </c>
      <c r="AC311" s="12">
        <f t="shared" si="287"/>
        <v>0.82233729995534666</v>
      </c>
      <c r="AD311" s="12">
        <f t="shared" si="288"/>
        <v>3.1014300213865225</v>
      </c>
      <c r="AE311" s="12">
        <f t="shared" si="289"/>
        <v>28.180817169394558</v>
      </c>
      <c r="AF311" s="11">
        <f t="shared" si="290"/>
        <v>-4.0504037456468023E-3</v>
      </c>
      <c r="AG311" s="11">
        <f t="shared" si="291"/>
        <v>2.9673830763510267E-4</v>
      </c>
      <c r="AH311" s="11">
        <f t="shared" si="292"/>
        <v>9.7937136394747881E-3</v>
      </c>
      <c r="AI311" s="1">
        <f t="shared" si="256"/>
        <v>125301.7370163484</v>
      </c>
      <c r="AJ311" s="1">
        <f t="shared" si="257"/>
        <v>107447.87895111686</v>
      </c>
      <c r="AK311" s="1">
        <f t="shared" si="258"/>
        <v>51868.098504650305</v>
      </c>
      <c r="AL311" s="10">
        <f t="shared" si="293"/>
        <v>99.374004764934384</v>
      </c>
      <c r="AM311" s="10">
        <f t="shared" si="294"/>
        <v>24.836912228893947</v>
      </c>
      <c r="AN311" s="10">
        <f t="shared" si="295"/>
        <v>7.7070958052502059</v>
      </c>
      <c r="AO311" s="7">
        <f t="shared" si="296"/>
        <v>1.5895964785472853E-3</v>
      </c>
      <c r="AP311" s="7">
        <f t="shared" si="297"/>
        <v>2.0024723124092117E-3</v>
      </c>
      <c r="AQ311" s="7">
        <f t="shared" si="298"/>
        <v>1.8164950478693337E-3</v>
      </c>
      <c r="AR311" s="1">
        <f t="shared" si="304"/>
        <v>54811.562907715284</v>
      </c>
      <c r="AS311" s="1">
        <f t="shared" si="302"/>
        <v>51635.259297462391</v>
      </c>
      <c r="AT311" s="1">
        <f t="shared" si="303"/>
        <v>25576.184089543742</v>
      </c>
      <c r="AU311" s="1">
        <f t="shared" si="259"/>
        <v>10962.312581543058</v>
      </c>
      <c r="AV311" s="1">
        <f t="shared" si="260"/>
        <v>10327.05185949248</v>
      </c>
      <c r="AW311" s="1">
        <f t="shared" si="261"/>
        <v>5115.2368179087489</v>
      </c>
      <c r="AX311">
        <v>0</v>
      </c>
      <c r="AY311">
        <v>0</v>
      </c>
      <c r="AZ311">
        <v>0</v>
      </c>
      <c r="BA311">
        <f t="shared" si="305"/>
        <v>0</v>
      </c>
      <c r="BB311">
        <f t="shared" si="311"/>
        <v>0</v>
      </c>
      <c r="BC311">
        <f t="shared" si="306"/>
        <v>0</v>
      </c>
      <c r="BD311">
        <f t="shared" si="307"/>
        <v>0</v>
      </c>
      <c r="BE311">
        <f t="shared" si="308"/>
        <v>0</v>
      </c>
      <c r="BF311">
        <f t="shared" si="309"/>
        <v>0</v>
      </c>
      <c r="BG311">
        <f t="shared" si="310"/>
        <v>0</v>
      </c>
      <c r="BH311">
        <f t="shared" si="312"/>
        <v>0</v>
      </c>
      <c r="BI311">
        <f t="shared" si="313"/>
        <v>0</v>
      </c>
      <c r="BJ311">
        <f t="shared" si="314"/>
        <v>0</v>
      </c>
      <c r="BK311" s="7">
        <f t="shared" si="315"/>
        <v>2.2509573150729628E-2</v>
      </c>
      <c r="BL311" s="13"/>
      <c r="BM311" s="13"/>
      <c r="BN311" s="8">
        <f>BN$3*temperature!$I421+BN$4*temperature!$I421^2+BN$5*temperature!$I421^6</f>
        <v>-81.664312731109533</v>
      </c>
      <c r="BO311" s="8">
        <f>BO$3*temperature!$I421+BO$4*temperature!$I421^2+BO$5*temperature!$I421^6</f>
        <v>-65.975197943358282</v>
      </c>
      <c r="BP311" s="8">
        <f>BP$3*temperature!$I421+BP$4*temperature!$I421^2+BP$5*temperature!$I421^6</f>
        <v>-53.838628345728459</v>
      </c>
      <c r="BQ311" s="8">
        <f>BQ$3*temperature!$M421+BQ$4*temperature!$M421^2+BQ$5*temperature!$M421^6</f>
        <v>0</v>
      </c>
      <c r="BR311" s="8">
        <f>BR$3*temperature!$M421+BR$4*temperature!$M421^2+BR$5*temperature!$M421^6</f>
        <v>0</v>
      </c>
      <c r="BS311" s="8">
        <f>BS$3*temperature!$M421+BS$4*temperature!$M421^2+BS$5*temperature!$M421^6</f>
        <v>0</v>
      </c>
      <c r="BT311" s="14"/>
      <c r="BU311" s="14"/>
      <c r="BV311" s="14"/>
      <c r="BW311" s="14"/>
      <c r="BX311" s="14"/>
      <c r="BY311" s="14"/>
    </row>
    <row r="312" spans="1:77" x14ac:dyDescent="0.3">
      <c r="A312">
        <f t="shared" si="262"/>
        <v>2266</v>
      </c>
      <c r="B312" s="4">
        <f t="shared" si="263"/>
        <v>1165.4056198559249</v>
      </c>
      <c r="C312" s="4">
        <f t="shared" si="264"/>
        <v>2964.1696317503447</v>
      </c>
      <c r="D312" s="4">
        <f t="shared" si="265"/>
        <v>4369.955512999265</v>
      </c>
      <c r="E312" s="11">
        <f t="shared" si="266"/>
        <v>8.1446218677358315E-9</v>
      </c>
      <c r="F312" s="11">
        <f t="shared" si="267"/>
        <v>1.6045451220973685E-8</v>
      </c>
      <c r="G312" s="11">
        <f t="shared" si="268"/>
        <v>3.2756217896607561E-8</v>
      </c>
      <c r="H312" s="4">
        <f t="shared" si="269"/>
        <v>54067.004321695698</v>
      </c>
      <c r="I312" s="4">
        <f t="shared" si="270"/>
        <v>51425.318193956191</v>
      </c>
      <c r="J312" s="4">
        <f t="shared" si="271"/>
        <v>25538.271779041879</v>
      </c>
      <c r="K312" s="4">
        <f t="shared" si="272"/>
        <v>46393.292944974659</v>
      </c>
      <c r="L312" s="4">
        <f t="shared" si="273"/>
        <v>17348.979506138956</v>
      </c>
      <c r="M312" s="4">
        <f t="shared" si="274"/>
        <v>5844.0576118162817</v>
      </c>
      <c r="N312" s="11">
        <f t="shared" si="275"/>
        <v>-1.3583977301075745E-2</v>
      </c>
      <c r="O312" s="11">
        <f t="shared" si="276"/>
        <v>-4.0658637432066103E-3</v>
      </c>
      <c r="P312" s="11">
        <f t="shared" si="277"/>
        <v>-1.4823613603301977E-3</v>
      </c>
      <c r="Q312" s="4">
        <f t="shared" si="278"/>
        <v>479.96055078796059</v>
      </c>
      <c r="R312" s="4">
        <f t="shared" si="279"/>
        <v>1337.7258107591731</v>
      </c>
      <c r="S312" s="4">
        <f t="shared" si="280"/>
        <v>1368.9735245766344</v>
      </c>
      <c r="T312" s="4">
        <f t="shared" si="281"/>
        <v>8.8771434039922337</v>
      </c>
      <c r="U312" s="4">
        <f t="shared" si="282"/>
        <v>26.012980721165288</v>
      </c>
      <c r="V312" s="4">
        <f t="shared" si="283"/>
        <v>53.60478330017969</v>
      </c>
      <c r="W312" s="11">
        <f t="shared" si="284"/>
        <v>-1.0734613539272964E-2</v>
      </c>
      <c r="X312" s="11">
        <f t="shared" si="285"/>
        <v>-1.217998157191269E-2</v>
      </c>
      <c r="Y312" s="11">
        <f t="shared" si="286"/>
        <v>-9.7425357312937999E-3</v>
      </c>
      <c r="Z312" s="4">
        <f t="shared" si="299"/>
        <v>402.82828486029473</v>
      </c>
      <c r="AA312" s="4">
        <f t="shared" si="300"/>
        <v>4218.416893129669</v>
      </c>
      <c r="AB312" s="4">
        <f t="shared" si="301"/>
        <v>39398.293781864937</v>
      </c>
      <c r="AC312" s="12">
        <f t="shared" si="287"/>
        <v>0.81900650187542245</v>
      </c>
      <c r="AD312" s="12">
        <f t="shared" si="288"/>
        <v>3.1023503344823173</v>
      </c>
      <c r="AE312" s="12">
        <f t="shared" si="289"/>
        <v>28.456812022878005</v>
      </c>
      <c r="AF312" s="11">
        <f t="shared" si="290"/>
        <v>-4.0504037456468023E-3</v>
      </c>
      <c r="AG312" s="11">
        <f t="shared" si="291"/>
        <v>2.9673830763510267E-4</v>
      </c>
      <c r="AH312" s="11">
        <f t="shared" si="292"/>
        <v>9.7937136394747881E-3</v>
      </c>
      <c r="AI312" s="1">
        <f t="shared" si="256"/>
        <v>123733.87589625662</v>
      </c>
      <c r="AJ312" s="1">
        <f t="shared" si="257"/>
        <v>107030.14291549765</v>
      </c>
      <c r="AK312" s="1">
        <f t="shared" si="258"/>
        <v>51796.525472094028</v>
      </c>
      <c r="AL312" s="10">
        <f t="shared" si="293"/>
        <v>99.530389687287524</v>
      </c>
      <c r="AM312" s="10">
        <f t="shared" si="294"/>
        <v>24.886150105667404</v>
      </c>
      <c r="AN312" s="10">
        <f t="shared" si="295"/>
        <v>7.7209557076002611</v>
      </c>
      <c r="AO312" s="7">
        <f t="shared" si="296"/>
        <v>1.5737005137618125E-3</v>
      </c>
      <c r="AP312" s="7">
        <f t="shared" si="297"/>
        <v>1.9824475892851194E-3</v>
      </c>
      <c r="AQ312" s="7">
        <f t="shared" si="298"/>
        <v>1.7983300973906404E-3</v>
      </c>
      <c r="AR312" s="1">
        <f t="shared" si="304"/>
        <v>54067.004321695698</v>
      </c>
      <c r="AS312" s="1">
        <f t="shared" si="302"/>
        <v>51425.318193956191</v>
      </c>
      <c r="AT312" s="1">
        <f t="shared" si="303"/>
        <v>25538.271779041879</v>
      </c>
      <c r="AU312" s="1">
        <f t="shared" si="259"/>
        <v>10813.400864339141</v>
      </c>
      <c r="AV312" s="1">
        <f t="shared" si="260"/>
        <v>10285.063638791238</v>
      </c>
      <c r="AW312" s="1">
        <f t="shared" si="261"/>
        <v>5107.6543558083758</v>
      </c>
      <c r="AX312">
        <v>0</v>
      </c>
      <c r="AY312">
        <v>0</v>
      </c>
      <c r="AZ312">
        <v>0</v>
      </c>
      <c r="BA312">
        <f t="shared" si="305"/>
        <v>0</v>
      </c>
      <c r="BB312">
        <f t="shared" si="311"/>
        <v>0</v>
      </c>
      <c r="BC312">
        <f t="shared" si="306"/>
        <v>0</v>
      </c>
      <c r="BD312">
        <f t="shared" si="307"/>
        <v>0</v>
      </c>
      <c r="BE312">
        <f t="shared" si="308"/>
        <v>0</v>
      </c>
      <c r="BF312">
        <f t="shared" si="309"/>
        <v>0</v>
      </c>
      <c r="BG312">
        <f t="shared" si="310"/>
        <v>0</v>
      </c>
      <c r="BH312">
        <f t="shared" si="312"/>
        <v>0</v>
      </c>
      <c r="BI312">
        <f t="shared" si="313"/>
        <v>0</v>
      </c>
      <c r="BJ312">
        <f t="shared" si="314"/>
        <v>0</v>
      </c>
      <c r="BK312" s="7">
        <f t="shared" si="315"/>
        <v>2.2483014027998099E-2</v>
      </c>
      <c r="BL312" s="13"/>
      <c r="BM312" s="13"/>
      <c r="BN312" s="8">
        <f>BN$3*temperature!$I422+BN$4*temperature!$I422^2+BN$5*temperature!$I422^6</f>
        <v>-81.897680301204076</v>
      </c>
      <c r="BO312" s="8">
        <f>BO$3*temperature!$I422+BO$4*temperature!$I422^2+BO$5*temperature!$I422^6</f>
        <v>-66.153967944958282</v>
      </c>
      <c r="BP312" s="8">
        <f>BP$3*temperature!$I422+BP$4*temperature!$I422^2+BP$5*temperature!$I422^6</f>
        <v>-53.976568835760276</v>
      </c>
      <c r="BQ312" s="8">
        <f>BQ$3*temperature!$M422+BQ$4*temperature!$M422^2+BQ$5*temperature!$M422^6</f>
        <v>0</v>
      </c>
      <c r="BR312" s="8">
        <f>BR$3*temperature!$M422+BR$4*temperature!$M422^2+BR$5*temperature!$M422^6</f>
        <v>0</v>
      </c>
      <c r="BS312" s="8">
        <f>BS$3*temperature!$M422+BS$4*temperature!$M422^2+BS$5*temperature!$M422^6</f>
        <v>0</v>
      </c>
      <c r="BT312" s="14"/>
      <c r="BU312" s="14"/>
      <c r="BV312" s="14"/>
      <c r="BW312" s="14"/>
      <c r="BX312" s="14"/>
      <c r="BY312" s="14"/>
    </row>
    <row r="313" spans="1:77" x14ac:dyDescent="0.3">
      <c r="A313">
        <f t="shared" si="262"/>
        <v>2267</v>
      </c>
      <c r="B313" s="4">
        <f t="shared" si="263"/>
        <v>1165.4056288731235</v>
      </c>
      <c r="C313" s="4">
        <f t="shared" si="264"/>
        <v>2964.1696769337123</v>
      </c>
      <c r="D313" s="4">
        <f t="shared" si="265"/>
        <v>4369.9556489853194</v>
      </c>
      <c r="E313" s="11">
        <f t="shared" si="266"/>
        <v>7.7373907743490388E-9</v>
      </c>
      <c r="F313" s="11">
        <f t="shared" si="267"/>
        <v>1.5243178659925E-8</v>
      </c>
      <c r="G313" s="11">
        <f t="shared" si="268"/>
        <v>3.1118407001777183E-8</v>
      </c>
      <c r="H313" s="4">
        <f t="shared" si="269"/>
        <v>53326.538304601992</v>
      </c>
      <c r="I313" s="4">
        <f t="shared" si="270"/>
        <v>51215.429805902764</v>
      </c>
      <c r="J313" s="4">
        <f t="shared" si="271"/>
        <v>25500.194395032831</v>
      </c>
      <c r="K313" s="4">
        <f t="shared" si="272"/>
        <v>45757.92066163737</v>
      </c>
      <c r="L313" s="4">
        <f t="shared" si="273"/>
        <v>17278.170748606608</v>
      </c>
      <c r="M313" s="4">
        <f t="shared" si="274"/>
        <v>5835.3439813408277</v>
      </c>
      <c r="N313" s="11">
        <f t="shared" si="275"/>
        <v>-1.3695347818721948E-2</v>
      </c>
      <c r="O313" s="11">
        <f t="shared" si="276"/>
        <v>-4.0814364618559917E-3</v>
      </c>
      <c r="P313" s="11">
        <f t="shared" si="277"/>
        <v>-1.4910240545602527E-3</v>
      </c>
      <c r="Q313" s="4">
        <f t="shared" si="278"/>
        <v>468.30569775045342</v>
      </c>
      <c r="R313" s="4">
        <f t="shared" si="279"/>
        <v>1316.0390129823809</v>
      </c>
      <c r="S313" s="4">
        <f t="shared" si="280"/>
        <v>1353.615006960971</v>
      </c>
      <c r="T313" s="4">
        <f t="shared" si="281"/>
        <v>8.7818507002176709</v>
      </c>
      <c r="U313" s="4">
        <f t="shared" si="282"/>
        <v>25.696143095350976</v>
      </c>
      <c r="V313" s="4">
        <f t="shared" si="283"/>
        <v>53.082536783509426</v>
      </c>
      <c r="W313" s="11">
        <f t="shared" si="284"/>
        <v>-1.0734613539272964E-2</v>
      </c>
      <c r="X313" s="11">
        <f t="shared" si="285"/>
        <v>-1.217998157191269E-2</v>
      </c>
      <c r="Y313" s="11">
        <f t="shared" si="286"/>
        <v>-9.7425357312937999E-3</v>
      </c>
      <c r="Z313" s="4">
        <f t="shared" si="299"/>
        <v>391.49863524280141</v>
      </c>
      <c r="AA313" s="4">
        <f t="shared" si="300"/>
        <v>4151.3256083589931</v>
      </c>
      <c r="AB313" s="4">
        <f t="shared" si="301"/>
        <v>39338.152255882829</v>
      </c>
      <c r="AC313" s="12">
        <f t="shared" si="287"/>
        <v>0.81568919487251712</v>
      </c>
      <c r="AD313" s="12">
        <f t="shared" si="288"/>
        <v>3.1032709206702629</v>
      </c>
      <c r="AE313" s="12">
        <f t="shared" si="289"/>
        <v>28.735509890922437</v>
      </c>
      <c r="AF313" s="11">
        <f t="shared" si="290"/>
        <v>-4.0504037456468023E-3</v>
      </c>
      <c r="AG313" s="11">
        <f t="shared" si="291"/>
        <v>2.9673830763510267E-4</v>
      </c>
      <c r="AH313" s="11">
        <f t="shared" si="292"/>
        <v>9.7937136394747881E-3</v>
      </c>
      <c r="AI313" s="1">
        <f t="shared" ref="AI313:AI346" si="316">(1-$AI$5)*AI312+AU312</f>
        <v>122173.8891709701</v>
      </c>
      <c r="AJ313" s="1">
        <f t="shared" ref="AJ313:AJ346" si="317">(1-$AI$5)*AJ312+AV312</f>
        <v>106612.19226273913</v>
      </c>
      <c r="AK313" s="1">
        <f t="shared" ref="AK313:AK346" si="318">(1-$AI$5)*AK312+AW312</f>
        <v>51724.527280693001</v>
      </c>
      <c r="AL313" s="10">
        <f t="shared" si="293"/>
        <v>99.685454402419467</v>
      </c>
      <c r="AM313" s="10">
        <f t="shared" si="294"/>
        <v>24.934992239068137</v>
      </c>
      <c r="AN313" s="10">
        <f t="shared" si="295"/>
        <v>7.7347016863595632</v>
      </c>
      <c r="AO313" s="7">
        <f t="shared" si="296"/>
        <v>1.5579635086241943E-3</v>
      </c>
      <c r="AP313" s="7">
        <f t="shared" si="297"/>
        <v>1.9626231133922684E-3</v>
      </c>
      <c r="AQ313" s="7">
        <f t="shared" si="298"/>
        <v>1.7803467964167339E-3</v>
      </c>
      <c r="AR313" s="1">
        <f t="shared" si="304"/>
        <v>53326.538304601992</v>
      </c>
      <c r="AS313" s="1">
        <f t="shared" si="302"/>
        <v>51215.429805902764</v>
      </c>
      <c r="AT313" s="1">
        <f t="shared" si="303"/>
        <v>25500.194395032831</v>
      </c>
      <c r="AU313" s="1">
        <f t="shared" ref="AU313:AU346" si="319">$AU$5*AR313</f>
        <v>10665.3076609204</v>
      </c>
      <c r="AV313" s="1">
        <f t="shared" ref="AV313:AV346" si="320">$AU$5*AS313</f>
        <v>10243.085961180554</v>
      </c>
      <c r="AW313" s="1">
        <f t="shared" ref="AW313:AW346" si="321">$AU$5*AT313</f>
        <v>5100.0388790065663</v>
      </c>
      <c r="AX313">
        <v>0</v>
      </c>
      <c r="AY313">
        <v>0</v>
      </c>
      <c r="AZ313">
        <v>0</v>
      </c>
      <c r="BA313">
        <f t="shared" si="305"/>
        <v>0</v>
      </c>
      <c r="BB313">
        <f t="shared" si="311"/>
        <v>0</v>
      </c>
      <c r="BC313">
        <f t="shared" si="306"/>
        <v>0</v>
      </c>
      <c r="BD313">
        <f t="shared" si="307"/>
        <v>0</v>
      </c>
      <c r="BE313">
        <f t="shared" si="308"/>
        <v>0</v>
      </c>
      <c r="BF313">
        <f t="shared" si="309"/>
        <v>0</v>
      </c>
      <c r="BG313">
        <f t="shared" si="310"/>
        <v>0</v>
      </c>
      <c r="BH313">
        <f t="shared" si="312"/>
        <v>0</v>
      </c>
      <c r="BI313">
        <f t="shared" si="313"/>
        <v>0</v>
      </c>
      <c r="BJ313">
        <f t="shared" si="314"/>
        <v>0</v>
      </c>
      <c r="BK313" s="7">
        <f t="shared" si="315"/>
        <v>2.245645870479937E-2</v>
      </c>
      <c r="BL313" s="13"/>
      <c r="BM313" s="13"/>
      <c r="BN313" s="8">
        <f>BN$3*temperature!$I423+BN$4*temperature!$I423^2+BN$5*temperature!$I423^6</f>
        <v>-82.129504098708651</v>
      </c>
      <c r="BO313" s="8">
        <f>BO$3*temperature!$I423+BO$4*temperature!$I423^2+BO$5*temperature!$I423^6</f>
        <v>-66.331546752343058</v>
      </c>
      <c r="BP313" s="8">
        <f>BP$3*temperature!$I423+BP$4*temperature!$I423^2+BP$5*temperature!$I423^6</f>
        <v>-54.11358281496927</v>
      </c>
      <c r="BQ313" s="8">
        <f>BQ$3*temperature!$M423+BQ$4*temperature!$M423^2+BQ$5*temperature!$M423^6</f>
        <v>0</v>
      </c>
      <c r="BR313" s="8">
        <f>BR$3*temperature!$M423+BR$4*temperature!$M423^2+BR$5*temperature!$M423^6</f>
        <v>0</v>
      </c>
      <c r="BS313" s="8">
        <f>BS$3*temperature!$M423+BS$4*temperature!$M423^2+BS$5*temperature!$M423^6</f>
        <v>0</v>
      </c>
      <c r="BT313" s="14"/>
      <c r="BU313" s="14"/>
      <c r="BV313" s="14"/>
      <c r="BW313" s="14"/>
      <c r="BX313" s="14"/>
      <c r="BY313" s="14"/>
    </row>
    <row r="314" spans="1:77" x14ac:dyDescent="0.3">
      <c r="A314">
        <f t="shared" ref="A314:A346" si="322">1+A313</f>
        <v>2268</v>
      </c>
      <c r="B314" s="4">
        <f t="shared" ref="B314:B346" si="323">B313*(1+E314)</f>
        <v>1165.4056374394625</v>
      </c>
      <c r="C314" s="4">
        <f t="shared" ref="C314:C346" si="324">C313*(1+F314)</f>
        <v>2964.1697198579118</v>
      </c>
      <c r="D314" s="4">
        <f t="shared" ref="D314:D346" si="325">D313*(1+G314)</f>
        <v>4369.955778172075</v>
      </c>
      <c r="E314" s="11">
        <f t="shared" ref="E314:E346" si="326">E313*$E$5</f>
        <v>7.3505212356315861E-9</v>
      </c>
      <c r="F314" s="11">
        <f t="shared" ref="F314:F346" si="327">F313*$E$5</f>
        <v>1.4481019726928749E-8</v>
      </c>
      <c r="G314" s="11">
        <f t="shared" ref="G314:G346" si="328">G313*$E$5</f>
        <v>2.9562486651688323E-8</v>
      </c>
      <c r="H314" s="4">
        <f t="shared" ref="H314:H346" si="329">AR314</f>
        <v>52590.171638756081</v>
      </c>
      <c r="I314" s="4">
        <f t="shared" ref="I314:I346" si="330">AS314</f>
        <v>51005.606246286028</v>
      </c>
      <c r="J314" s="4">
        <f t="shared" ref="J314:J346" si="331">AT314</f>
        <v>25461.955785350037</v>
      </c>
      <c r="K314" s="4">
        <f t="shared" ref="K314:K346" si="332">H314/B314*1000</f>
        <v>45126.065937267187</v>
      </c>
      <c r="L314" s="4">
        <f t="shared" ref="L314:L346" si="333">I314/C314*1000</f>
        <v>17207.383877037577</v>
      </c>
      <c r="M314" s="4">
        <f t="shared" ref="M314:M346" si="334">J314/D314*1000</f>
        <v>5826.593466353248</v>
      </c>
      <c r="N314" s="11">
        <f t="shared" ref="N314:N346" si="335">K314/K313-1</f>
        <v>-1.3808641547383926E-2</v>
      </c>
      <c r="O314" s="11">
        <f t="shared" ref="O314:O346" si="336">L314/L313-1</f>
        <v>-4.0968961702581019E-3</v>
      </c>
      <c r="P314" s="11">
        <f t="shared" ref="P314:P346" si="337">M314/M313-1</f>
        <v>-1.4995714075400901E-3</v>
      </c>
      <c r="Q314" s="4">
        <f t="shared" ref="Q314:Q346" si="338">T314*H314/1000</f>
        <v>456.88137206553495</v>
      </c>
      <c r="R314" s="4">
        <f t="shared" ref="R314:R346" si="339">U314*I314/1000</f>
        <v>1294.6836961169624</v>
      </c>
      <c r="S314" s="4">
        <f t="shared" ref="S314:S346" si="340">V314*J314/1000</f>
        <v>1338.4173374066597</v>
      </c>
      <c r="T314" s="4">
        <f t="shared" ref="T314:T346" si="341">T313*(1+W314)</f>
        <v>8.6875809267912398</v>
      </c>
      <c r="U314" s="4">
        <f t="shared" ref="U314:U346" si="342">U313*(1+X314)</f>
        <v>25.383164545980371</v>
      </c>
      <c r="V314" s="4">
        <f t="shared" ref="V314:V346" si="343">V313*(1+Y314)</f>
        <v>52.565378272188369</v>
      </c>
      <c r="W314" s="11">
        <f t="shared" ref="W314:W346" si="344">T$5-1</f>
        <v>-1.0734613539272964E-2</v>
      </c>
      <c r="X314" s="11">
        <f t="shared" ref="X314:X346" si="345">U$5-1</f>
        <v>-1.217998157191269E-2</v>
      </c>
      <c r="Y314" s="11">
        <f t="shared" ref="Y314:Y346" si="346">V$5-1</f>
        <v>-9.7425357312937999E-3</v>
      </c>
      <c r="Z314" s="4">
        <f t="shared" si="299"/>
        <v>380.44467613962718</v>
      </c>
      <c r="AA314" s="4">
        <f t="shared" si="300"/>
        <v>4085.237486300538</v>
      </c>
      <c r="AB314" s="4">
        <f t="shared" si="301"/>
        <v>39277.761712336505</v>
      </c>
      <c r="AC314" s="12">
        <f t="shared" ref="AC314:AC346" si="347">AC313*(1+AF314)</f>
        <v>0.8123853243023218</v>
      </c>
      <c r="AD314" s="12">
        <f t="shared" ref="AD314:AD346" si="348">AD313*(1+AG314)</f>
        <v>3.1041917800313956</v>
      </c>
      <c r="AE314" s="12">
        <f t="shared" ref="AE314:AE346" si="349">AE313*(1+AH314)</f>
        <v>29.016937246078427</v>
      </c>
      <c r="AF314" s="11">
        <f t="shared" ref="AF314:AF346" si="350">AC$5-1</f>
        <v>-4.0504037456468023E-3</v>
      </c>
      <c r="AG314" s="11">
        <f t="shared" ref="AG314:AG346" si="351">AD$5-1</f>
        <v>2.9673830763510267E-4</v>
      </c>
      <c r="AH314" s="11">
        <f t="shared" ref="AH314:AH346" si="352">AE$5-1</f>
        <v>9.7937136394747881E-3</v>
      </c>
      <c r="AI314" s="1">
        <f t="shared" si="316"/>
        <v>120621.80791479349</v>
      </c>
      <c r="AJ314" s="1">
        <f t="shared" si="317"/>
        <v>106194.05899764577</v>
      </c>
      <c r="AK314" s="1">
        <f t="shared" si="318"/>
        <v>51652.113431630263</v>
      </c>
      <c r="AL314" s="10">
        <f t="shared" ref="AL314:AL346" si="353">AL313*(1+AO314)</f>
        <v>99.839207639716065</v>
      </c>
      <c r="AM314" s="10">
        <f t="shared" ref="AM314:AM346" si="354">AM313*(1+AP314)</f>
        <v>24.983440851247785</v>
      </c>
      <c r="AN314" s="10">
        <f t="shared" ref="AN314:AN346" si="355">AN313*(1+AQ314)</f>
        <v>7.7483344332144268</v>
      </c>
      <c r="AO314" s="7">
        <f t="shared" ref="AO314:AO346" si="356">AO$5*AO313</f>
        <v>1.5423838735379523E-3</v>
      </c>
      <c r="AP314" s="7">
        <f t="shared" ref="AP314:AP346" si="357">AP$5*AP313</f>
        <v>1.9429968822583456E-3</v>
      </c>
      <c r="AQ314" s="7">
        <f t="shared" ref="AQ314:AQ346" si="358">AQ$5*AQ313</f>
        <v>1.7625433284525665E-3</v>
      </c>
      <c r="AR314" s="1">
        <f t="shared" si="304"/>
        <v>52590.171638756081</v>
      </c>
      <c r="AS314" s="1">
        <f t="shared" si="302"/>
        <v>51005.606246286028</v>
      </c>
      <c r="AT314" s="1">
        <f t="shared" si="303"/>
        <v>25461.955785350037</v>
      </c>
      <c r="AU314" s="1">
        <f t="shared" si="319"/>
        <v>10518.034327751217</v>
      </c>
      <c r="AV314" s="1">
        <f t="shared" si="320"/>
        <v>10201.121249257207</v>
      </c>
      <c r="AW314" s="1">
        <f t="shared" si="321"/>
        <v>5092.3911570700075</v>
      </c>
      <c r="AX314">
        <v>0</v>
      </c>
      <c r="AY314">
        <v>0</v>
      </c>
      <c r="AZ314">
        <v>0</v>
      </c>
      <c r="BA314">
        <f t="shared" si="305"/>
        <v>0</v>
      </c>
      <c r="BB314">
        <f t="shared" si="311"/>
        <v>0</v>
      </c>
      <c r="BC314">
        <f t="shared" si="306"/>
        <v>0</v>
      </c>
      <c r="BD314">
        <f t="shared" si="307"/>
        <v>0</v>
      </c>
      <c r="BE314">
        <f t="shared" si="308"/>
        <v>0</v>
      </c>
      <c r="BF314">
        <f t="shared" si="309"/>
        <v>0</v>
      </c>
      <c r="BG314">
        <f t="shared" si="310"/>
        <v>0</v>
      </c>
      <c r="BH314">
        <f t="shared" si="312"/>
        <v>0</v>
      </c>
      <c r="BI314">
        <f t="shared" si="313"/>
        <v>0</v>
      </c>
      <c r="BJ314">
        <f t="shared" si="314"/>
        <v>0</v>
      </c>
      <c r="BK314" s="7">
        <f t="shared" si="315"/>
        <v>2.2429904581710541E-2</v>
      </c>
      <c r="BL314" s="13"/>
      <c r="BM314" s="13"/>
      <c r="BN314" s="8">
        <f>BN$3*temperature!$I424+BN$4*temperature!$I424^2+BN$5*temperature!$I424^6</f>
        <v>-82.35980054372331</v>
      </c>
      <c r="BO314" s="8">
        <f>BO$3*temperature!$I424+BO$4*temperature!$I424^2+BO$5*temperature!$I424^6</f>
        <v>-66.507947148001222</v>
      </c>
      <c r="BP314" s="8">
        <f>BP$3*temperature!$I424+BP$4*temperature!$I424^2+BP$5*temperature!$I424^6</f>
        <v>-54.249680321435015</v>
      </c>
      <c r="BQ314" s="8">
        <f>BQ$3*temperature!$M424+BQ$4*temperature!$M424^2+BQ$5*temperature!$M424^6</f>
        <v>0</v>
      </c>
      <c r="BR314" s="8">
        <f>BR$3*temperature!$M424+BR$4*temperature!$M424^2+BR$5*temperature!$M424^6</f>
        <v>0</v>
      </c>
      <c r="BS314" s="8">
        <f>BS$3*temperature!$M424+BS$4*temperature!$M424^2+BS$5*temperature!$M424^6</f>
        <v>0</v>
      </c>
      <c r="BT314" s="14"/>
      <c r="BU314" s="14"/>
      <c r="BV314" s="14"/>
      <c r="BW314" s="14"/>
      <c r="BX314" s="14"/>
      <c r="BY314" s="14"/>
    </row>
    <row r="315" spans="1:77" x14ac:dyDescent="0.3">
      <c r="A315">
        <f t="shared" si="322"/>
        <v>2269</v>
      </c>
      <c r="B315" s="4">
        <f t="shared" si="323"/>
        <v>1165.4056455774842</v>
      </c>
      <c r="C315" s="4">
        <f t="shared" si="324"/>
        <v>2964.1697606359016</v>
      </c>
      <c r="D315" s="4">
        <f t="shared" si="325"/>
        <v>4369.9559008994966</v>
      </c>
      <c r="E315" s="11">
        <f t="shared" si="326"/>
        <v>6.9829951738500065E-9</v>
      </c>
      <c r="F315" s="11">
        <f t="shared" si="327"/>
        <v>1.3756968740582312E-8</v>
      </c>
      <c r="G315" s="11">
        <f t="shared" si="328"/>
        <v>2.8084362319103905E-8</v>
      </c>
      <c r="H315" s="4">
        <f t="shared" si="329"/>
        <v>51857.910638817266</v>
      </c>
      <c r="I315" s="4">
        <f t="shared" si="330"/>
        <v>50795.859355468187</v>
      </c>
      <c r="J315" s="4">
        <f t="shared" si="331"/>
        <v>25423.559735860861</v>
      </c>
      <c r="K315" s="4">
        <f t="shared" si="332"/>
        <v>44497.734188614239</v>
      </c>
      <c r="L315" s="4">
        <f t="shared" si="333"/>
        <v>17136.622885111337</v>
      </c>
      <c r="M315" s="4">
        <f t="shared" si="334"/>
        <v>5817.8069327033172</v>
      </c>
      <c r="N315" s="11">
        <f t="shared" si="335"/>
        <v>-1.3923920368472564E-2</v>
      </c>
      <c r="O315" s="11">
        <f t="shared" si="336"/>
        <v>-4.1122457912191601E-3</v>
      </c>
      <c r="P315" s="11">
        <f t="shared" si="337"/>
        <v>-1.5080052694032009E-3</v>
      </c>
      <c r="Q315" s="4">
        <f t="shared" si="338"/>
        <v>445.68363947395443</v>
      </c>
      <c r="R315" s="4">
        <f t="shared" si="339"/>
        <v>1273.6552794213364</v>
      </c>
      <c r="S315" s="4">
        <f t="shared" si="340"/>
        <v>1323.3791191958203</v>
      </c>
      <c r="T315" s="4">
        <f t="shared" si="341"/>
        <v>8.5943231029509768</v>
      </c>
      <c r="U315" s="4">
        <f t="shared" si="342"/>
        <v>25.073998069573502</v>
      </c>
      <c r="V315" s="4">
        <f t="shared" si="343"/>
        <v>52.0532581961426</v>
      </c>
      <c r="W315" s="11">
        <f t="shared" si="344"/>
        <v>-1.0734613539272964E-2</v>
      </c>
      <c r="X315" s="11">
        <f t="shared" si="345"/>
        <v>-1.217998157191269E-2</v>
      </c>
      <c r="Y315" s="11">
        <f t="shared" si="346"/>
        <v>-9.7425357312937999E-3</v>
      </c>
      <c r="Z315" s="4">
        <f t="shared" si="299"/>
        <v>369.66035868487921</v>
      </c>
      <c r="AA315" s="4">
        <f t="shared" si="300"/>
        <v>4020.1390626060361</v>
      </c>
      <c r="AB315" s="4">
        <f t="shared" si="301"/>
        <v>39217.128111150902</v>
      </c>
      <c r="AC315" s="12">
        <f t="shared" si="347"/>
        <v>0.80909483574185914</v>
      </c>
      <c r="AD315" s="12">
        <f t="shared" si="348"/>
        <v>3.1051129126467769</v>
      </c>
      <c r="AE315" s="12">
        <f t="shared" si="349"/>
        <v>29.301120820161131</v>
      </c>
      <c r="AF315" s="11">
        <f t="shared" si="350"/>
        <v>-4.0504037456468023E-3</v>
      </c>
      <c r="AG315" s="11">
        <f t="shared" si="351"/>
        <v>2.9673830763510267E-4</v>
      </c>
      <c r="AH315" s="11">
        <f t="shared" si="352"/>
        <v>9.7937136394747881E-3</v>
      </c>
      <c r="AI315" s="1">
        <f t="shared" si="316"/>
        <v>119077.66145106536</v>
      </c>
      <c r="AJ315" s="1">
        <f t="shared" si="317"/>
        <v>105775.7743471384</v>
      </c>
      <c r="AK315" s="1">
        <f t="shared" si="318"/>
        <v>51579.293245537243</v>
      </c>
      <c r="AL315" s="10">
        <f t="shared" si="353"/>
        <v>99.991658119688282</v>
      </c>
      <c r="AM315" s="10">
        <f t="shared" si="354"/>
        <v>25.031498171453027</v>
      </c>
      <c r="AN315" s="10">
        <f t="shared" si="355"/>
        <v>7.7618546406246898</v>
      </c>
      <c r="AO315" s="7">
        <f t="shared" si="356"/>
        <v>1.5269600348025727E-3</v>
      </c>
      <c r="AP315" s="7">
        <f t="shared" si="357"/>
        <v>1.9235669134357622E-3</v>
      </c>
      <c r="AQ315" s="7">
        <f t="shared" si="358"/>
        <v>1.7449178951680407E-3</v>
      </c>
      <c r="AR315" s="1">
        <f t="shared" si="304"/>
        <v>51857.910638817266</v>
      </c>
      <c r="AS315" s="1">
        <f t="shared" si="302"/>
        <v>50795.859355468187</v>
      </c>
      <c r="AT315" s="1">
        <f t="shared" si="303"/>
        <v>25423.559735860861</v>
      </c>
      <c r="AU315" s="1">
        <f t="shared" si="319"/>
        <v>10371.582127763453</v>
      </c>
      <c r="AV315" s="1">
        <f t="shared" si="320"/>
        <v>10159.171871093638</v>
      </c>
      <c r="AW315" s="1">
        <f t="shared" si="321"/>
        <v>5084.7119471721726</v>
      </c>
      <c r="AX315">
        <v>0</v>
      </c>
      <c r="AY315">
        <v>0</v>
      </c>
      <c r="AZ315">
        <v>0</v>
      </c>
      <c r="BA315">
        <f t="shared" si="305"/>
        <v>0</v>
      </c>
      <c r="BB315">
        <f t="shared" si="311"/>
        <v>0</v>
      </c>
      <c r="BC315">
        <f t="shared" si="306"/>
        <v>0</v>
      </c>
      <c r="BD315">
        <f t="shared" si="307"/>
        <v>0</v>
      </c>
      <c r="BE315">
        <f t="shared" si="308"/>
        <v>0</v>
      </c>
      <c r="BF315">
        <f t="shared" si="309"/>
        <v>0</v>
      </c>
      <c r="BG315">
        <f t="shared" si="310"/>
        <v>0</v>
      </c>
      <c r="BH315">
        <f t="shared" si="312"/>
        <v>0</v>
      </c>
      <c r="BI315">
        <f t="shared" si="313"/>
        <v>0</v>
      </c>
      <c r="BJ315">
        <f t="shared" si="314"/>
        <v>0</v>
      </c>
      <c r="BK315" s="7">
        <f t="shared" si="315"/>
        <v>2.240334927000906E-2</v>
      </c>
      <c r="BL315" s="13"/>
      <c r="BM315" s="13"/>
      <c r="BN315" s="8">
        <f>BN$3*temperature!$I425+BN$4*temperature!$I425^2+BN$5*temperature!$I425^6</f>
        <v>-82.588585862294082</v>
      </c>
      <c r="BO315" s="8">
        <f>BO$3*temperature!$I425+BO$4*temperature!$I425^2+BO$5*temperature!$I425^6</f>
        <v>-66.683181760684462</v>
      </c>
      <c r="BP315" s="8">
        <f>BP$3*temperature!$I425+BP$4*temperature!$I425^2+BP$5*temperature!$I425^6</f>
        <v>-54.384871270251168</v>
      </c>
      <c r="BQ315" s="8">
        <f>BQ$3*temperature!$M425+BQ$4*temperature!$M425^2+BQ$5*temperature!$M425^6</f>
        <v>0</v>
      </c>
      <c r="BR315" s="8">
        <f>BR$3*temperature!$M425+BR$4*temperature!$M425^2+BR$5*temperature!$M425^6</f>
        <v>0</v>
      </c>
      <c r="BS315" s="8">
        <f>BS$3*temperature!$M425+BS$4*temperature!$M425^2+BS$5*temperature!$M425^6</f>
        <v>0</v>
      </c>
      <c r="BT315" s="14"/>
      <c r="BU315" s="14"/>
      <c r="BV315" s="14"/>
      <c r="BW315" s="14"/>
      <c r="BX315" s="14"/>
      <c r="BY315" s="14"/>
    </row>
    <row r="316" spans="1:77" x14ac:dyDescent="0.3">
      <c r="A316">
        <f t="shared" si="322"/>
        <v>2270</v>
      </c>
      <c r="B316" s="4">
        <f t="shared" si="323"/>
        <v>1165.4056533086052</v>
      </c>
      <c r="C316" s="4">
        <f t="shared" si="324"/>
        <v>2964.1697993749926</v>
      </c>
      <c r="D316" s="4">
        <f t="shared" si="325"/>
        <v>4369.95601749055</v>
      </c>
      <c r="E316" s="11">
        <f t="shared" si="326"/>
        <v>6.6338454151575061E-9</v>
      </c>
      <c r="F316" s="11">
        <f t="shared" si="327"/>
        <v>1.3069120303553195E-8</v>
      </c>
      <c r="G316" s="11">
        <f t="shared" si="328"/>
        <v>2.6680144203148707E-8</v>
      </c>
      <c r="H316" s="4">
        <f t="shared" si="329"/>
        <v>51129.761181234106</v>
      </c>
      <c r="I316" s="4">
        <f t="shared" si="330"/>
        <v>50586.200709860066</v>
      </c>
      <c r="J316" s="4">
        <f t="shared" si="331"/>
        <v>25385.009972513464</v>
      </c>
      <c r="K316" s="4">
        <f t="shared" si="332"/>
        <v>43872.930456511771</v>
      </c>
      <c r="L316" s="4">
        <f t="shared" si="333"/>
        <v>17065.891677503216</v>
      </c>
      <c r="M316" s="4">
        <f t="shared" si="334"/>
        <v>5808.9852325540842</v>
      </c>
      <c r="N316" s="11">
        <f t="shared" si="335"/>
        <v>-1.4041248245451943E-2</v>
      </c>
      <c r="O316" s="11">
        <f t="shared" si="336"/>
        <v>-4.1274881335909841E-3</v>
      </c>
      <c r="P316" s="11">
        <f t="shared" si="337"/>
        <v>-1.5163274153434658E-3</v>
      </c>
      <c r="Q316" s="4">
        <f t="shared" si="338"/>
        <v>434.70862283082494</v>
      </c>
      <c r="R316" s="4">
        <f t="shared" si="339"/>
        <v>1252.9492310390804</v>
      </c>
      <c r="S316" s="4">
        <f t="shared" si="340"/>
        <v>1308.4989598256318</v>
      </c>
      <c r="T316" s="4">
        <f t="shared" si="341"/>
        <v>8.5020663658091529</v>
      </c>
      <c r="U316" s="4">
        <f t="shared" si="342"/>
        <v>24.768597235151923</v>
      </c>
      <c r="V316" s="4">
        <f t="shared" si="343"/>
        <v>51.546127468236421</v>
      </c>
      <c r="W316" s="11">
        <f t="shared" si="344"/>
        <v>-1.0734613539272964E-2</v>
      </c>
      <c r="X316" s="11">
        <f t="shared" si="345"/>
        <v>-1.217998157191269E-2</v>
      </c>
      <c r="Y316" s="11">
        <f t="shared" si="346"/>
        <v>-9.7425357312937999E-3</v>
      </c>
      <c r="Z316" s="4">
        <f t="shared" si="299"/>
        <v>359.13975414135354</v>
      </c>
      <c r="AA316" s="4">
        <f t="shared" si="300"/>
        <v>3956.0170079455488</v>
      </c>
      <c r="AB316" s="4">
        <f t="shared" si="301"/>
        <v>39156.257315761781</v>
      </c>
      <c r="AC316" s="12">
        <f t="shared" si="347"/>
        <v>0.80581767498858681</v>
      </c>
      <c r="AD316" s="12">
        <f t="shared" si="348"/>
        <v>3.1060343185974917</v>
      </c>
      <c r="AE316" s="12">
        <f t="shared" si="349"/>
        <v>29.588087606789443</v>
      </c>
      <c r="AF316" s="11">
        <f t="shared" si="350"/>
        <v>-4.0504037456468023E-3</v>
      </c>
      <c r="AG316" s="11">
        <f t="shared" si="351"/>
        <v>2.9673830763510267E-4</v>
      </c>
      <c r="AH316" s="11">
        <f t="shared" si="352"/>
        <v>9.7937136394747881E-3</v>
      </c>
      <c r="AI316" s="1">
        <f t="shared" si="316"/>
        <v>117541.47743372228</v>
      </c>
      <c r="AJ316" s="1">
        <f t="shared" si="317"/>
        <v>105357.36878351821</v>
      </c>
      <c r="AK316" s="1">
        <f t="shared" si="318"/>
        <v>51506.075868155691</v>
      </c>
      <c r="AL316" s="10">
        <f t="shared" si="353"/>
        <v>100.14281455279307</v>
      </c>
      <c r="AM316" s="10">
        <f t="shared" si="354"/>
        <v>25.079166435512601</v>
      </c>
      <c r="AN316" s="10">
        <f t="shared" si="355"/>
        <v>7.775263001696187</v>
      </c>
      <c r="AO316" s="7">
        <f t="shared" si="356"/>
        <v>1.511690434454547E-3</v>
      </c>
      <c r="AP316" s="7">
        <f t="shared" si="357"/>
        <v>1.9043312443014046E-3</v>
      </c>
      <c r="AQ316" s="7">
        <f t="shared" si="358"/>
        <v>1.7274687162163603E-3</v>
      </c>
      <c r="AR316" s="1">
        <f t="shared" si="304"/>
        <v>51129.761181234106</v>
      </c>
      <c r="AS316" s="1">
        <f t="shared" si="302"/>
        <v>50586.200709860066</v>
      </c>
      <c r="AT316" s="1">
        <f t="shared" si="303"/>
        <v>25385.009972513464</v>
      </c>
      <c r="AU316" s="1">
        <f t="shared" si="319"/>
        <v>10225.952236246821</v>
      </c>
      <c r="AV316" s="1">
        <f t="shared" si="320"/>
        <v>10117.240141972014</v>
      </c>
      <c r="AW316" s="1">
        <f t="shared" si="321"/>
        <v>5077.0019945026934</v>
      </c>
      <c r="AX316">
        <v>0</v>
      </c>
      <c r="AY316">
        <v>0</v>
      </c>
      <c r="AZ316">
        <v>0</v>
      </c>
      <c r="BA316">
        <f t="shared" si="305"/>
        <v>0</v>
      </c>
      <c r="BB316">
        <f t="shared" si="311"/>
        <v>0</v>
      </c>
      <c r="BC316">
        <f t="shared" si="306"/>
        <v>0</v>
      </c>
      <c r="BD316">
        <f t="shared" si="307"/>
        <v>0</v>
      </c>
      <c r="BE316">
        <f t="shared" si="308"/>
        <v>0</v>
      </c>
      <c r="BF316">
        <f t="shared" si="309"/>
        <v>0</v>
      </c>
      <c r="BG316">
        <f t="shared" si="310"/>
        <v>0</v>
      </c>
      <c r="BH316">
        <f t="shared" si="312"/>
        <v>0</v>
      </c>
      <c r="BI316">
        <f t="shared" si="313"/>
        <v>0</v>
      </c>
      <c r="BJ316">
        <f t="shared" si="314"/>
        <v>0</v>
      </c>
      <c r="BK316" s="7">
        <f t="shared" si="315"/>
        <v>2.2376790592102375E-2</v>
      </c>
      <c r="BL316" s="13"/>
      <c r="BM316" s="13"/>
      <c r="BN316" s="8">
        <f>BN$3*temperature!$I426+BN$4*temperature!$I426^2+BN$5*temperature!$I426^6</f>
        <v>-82.81587608605308</v>
      </c>
      <c r="BO316" s="8">
        <f>BO$3*temperature!$I426+BO$4*temperature!$I426^2+BO$5*temperature!$I426^6</f>
        <v>-66.857263065269393</v>
      </c>
      <c r="BP316" s="8">
        <f>BP$3*temperature!$I426+BP$4*temperature!$I426^2+BP$5*temperature!$I426^6</f>
        <v>-54.519165453536729</v>
      </c>
      <c r="BQ316" s="8">
        <f>BQ$3*temperature!$M426+BQ$4*temperature!$M426^2+BQ$5*temperature!$M426^6</f>
        <v>0</v>
      </c>
      <c r="BR316" s="8">
        <f>BR$3*temperature!$M426+BR$4*temperature!$M426^2+BR$5*temperature!$M426^6</f>
        <v>0</v>
      </c>
      <c r="BS316" s="8">
        <f>BS$3*temperature!$M426+BS$4*temperature!$M426^2+BS$5*temperature!$M426^6</f>
        <v>0</v>
      </c>
      <c r="BT316" s="14"/>
      <c r="BU316" s="14"/>
      <c r="BV316" s="14"/>
      <c r="BW316" s="14"/>
      <c r="BX316" s="14"/>
      <c r="BY316" s="14"/>
    </row>
    <row r="317" spans="1:77" x14ac:dyDescent="0.3">
      <c r="A317">
        <f t="shared" si="322"/>
        <v>2271</v>
      </c>
      <c r="B317" s="4">
        <f t="shared" si="323"/>
        <v>1165.4056606531703</v>
      </c>
      <c r="C317" s="4">
        <f t="shared" si="324"/>
        <v>2964.1698361771296</v>
      </c>
      <c r="D317" s="4">
        <f t="shared" si="325"/>
        <v>4369.9561282520535</v>
      </c>
      <c r="E317" s="11">
        <f t="shared" si="326"/>
        <v>6.3021531443996307E-9</v>
      </c>
      <c r="F317" s="11">
        <f t="shared" si="327"/>
        <v>1.2415664288375536E-8</v>
      </c>
      <c r="G317" s="11">
        <f t="shared" si="328"/>
        <v>2.534613699299127E-8</v>
      </c>
      <c r="H317" s="4">
        <f t="shared" si="329"/>
        <v>50405.72873279218</v>
      </c>
      <c r="I317" s="4">
        <f t="shared" si="330"/>
        <v>50376.641630314814</v>
      </c>
      <c r="J317" s="4">
        <f t="shared" si="331"/>
        <v>25346.310163312413</v>
      </c>
      <c r="K317" s="4">
        <f t="shared" si="332"/>
        <v>43251.65943036649</v>
      </c>
      <c r="L317" s="4">
        <f t="shared" si="333"/>
        <v>16995.194072713875</v>
      </c>
      <c r="M317" s="4">
        <f t="shared" si="334"/>
        <v>5800.1292048327105</v>
      </c>
      <c r="N317" s="11">
        <f t="shared" si="335"/>
        <v>-1.4160691334742403E-2</v>
      </c>
      <c r="O317" s="11">
        <f t="shared" si="336"/>
        <v>-4.1426258952842465E-3</v>
      </c>
      <c r="P317" s="11">
        <f t="shared" si="337"/>
        <v>-1.5245395481028323E-3</v>
      </c>
      <c r="Q317" s="4">
        <f t="shared" si="338"/>
        <v>423.95250166757324</v>
      </c>
      <c r="R317" s="4">
        <f t="shared" si="339"/>
        <v>1232.5610680610635</v>
      </c>
      <c r="S317" s="4">
        <f t="shared" si="340"/>
        <v>1293.7754713138402</v>
      </c>
      <c r="T317" s="4">
        <f t="shared" si="341"/>
        <v>8.4107999690869413</v>
      </c>
      <c r="U317" s="4">
        <f t="shared" si="342"/>
        <v>24.466916177265645</v>
      </c>
      <c r="V317" s="4">
        <f t="shared" si="343"/>
        <v>51.043937479567305</v>
      </c>
      <c r="W317" s="11">
        <f t="shared" si="344"/>
        <v>-1.0734613539272964E-2</v>
      </c>
      <c r="X317" s="11">
        <f t="shared" si="345"/>
        <v>-1.217998157191269E-2</v>
      </c>
      <c r="Y317" s="11">
        <f t="shared" si="346"/>
        <v>-9.7425357312937999E-3</v>
      </c>
      <c r="Z317" s="4">
        <f t="shared" si="299"/>
        <v>348.87705195500899</v>
      </c>
      <c r="AA317" s="4">
        <f t="shared" si="300"/>
        <v>3892.8581285220653</v>
      </c>
      <c r="AB317" s="4">
        <f t="shared" si="301"/>
        <v>39095.155096289403</v>
      </c>
      <c r="AC317" s="12">
        <f t="shared" si="347"/>
        <v>0.80255378805950461</v>
      </c>
      <c r="AD317" s="12">
        <f t="shared" si="348"/>
        <v>3.1069559979646488</v>
      </c>
      <c r="AE317" s="12">
        <f t="shared" si="349"/>
        <v>29.87786486395003</v>
      </c>
      <c r="AF317" s="11">
        <f t="shared" si="350"/>
        <v>-4.0504037456468023E-3</v>
      </c>
      <c r="AG317" s="11">
        <f t="shared" si="351"/>
        <v>2.9673830763510267E-4</v>
      </c>
      <c r="AH317" s="11">
        <f t="shared" si="352"/>
        <v>9.7937136394747881E-3</v>
      </c>
      <c r="AI317" s="1">
        <f t="shared" si="316"/>
        <v>116013.28192659687</v>
      </c>
      <c r="AJ317" s="1">
        <f t="shared" si="317"/>
        <v>104938.8720471384</v>
      </c>
      <c r="AK317" s="1">
        <f t="shared" si="318"/>
        <v>51432.470275842818</v>
      </c>
      <c r="AL317" s="10">
        <f t="shared" si="353"/>
        <v>100.2926856382835</v>
      </c>
      <c r="AM317" s="10">
        <f t="shared" si="354"/>
        <v>25.126447885334542</v>
      </c>
      <c r="AN317" s="10">
        <f t="shared" si="355"/>
        <v>7.7885602100560147</v>
      </c>
      <c r="AO317" s="7">
        <f t="shared" si="356"/>
        <v>1.4965735301100014E-3</v>
      </c>
      <c r="AP317" s="7">
        <f t="shared" si="357"/>
        <v>1.8852879318583906E-3</v>
      </c>
      <c r="AQ317" s="7">
        <f t="shared" si="358"/>
        <v>1.7101940290541967E-3</v>
      </c>
      <c r="AR317" s="1">
        <f t="shared" si="304"/>
        <v>50405.72873279218</v>
      </c>
      <c r="AS317" s="1">
        <f t="shared" si="302"/>
        <v>50376.641630314814</v>
      </c>
      <c r="AT317" s="1">
        <f t="shared" si="303"/>
        <v>25346.310163312413</v>
      </c>
      <c r="AU317" s="1">
        <f t="shared" si="319"/>
        <v>10081.145746558437</v>
      </c>
      <c r="AV317" s="1">
        <f t="shared" si="320"/>
        <v>10075.328326062963</v>
      </c>
      <c r="AW317" s="1">
        <f t="shared" si="321"/>
        <v>5069.2620326624829</v>
      </c>
      <c r="AX317">
        <v>0</v>
      </c>
      <c r="AY317">
        <v>0</v>
      </c>
      <c r="AZ317">
        <v>0</v>
      </c>
      <c r="BA317">
        <f t="shared" si="305"/>
        <v>0</v>
      </c>
      <c r="BB317">
        <f t="shared" si="311"/>
        <v>0</v>
      </c>
      <c r="BC317">
        <f t="shared" si="306"/>
        <v>0</v>
      </c>
      <c r="BD317">
        <f t="shared" si="307"/>
        <v>0</v>
      </c>
      <c r="BE317">
        <f t="shared" si="308"/>
        <v>0</v>
      </c>
      <c r="BF317">
        <f t="shared" si="309"/>
        <v>0</v>
      </c>
      <c r="BG317">
        <f t="shared" si="310"/>
        <v>0</v>
      </c>
      <c r="BH317">
        <f t="shared" si="312"/>
        <v>0</v>
      </c>
      <c r="BI317">
        <f t="shared" si="313"/>
        <v>0</v>
      </c>
      <c r="BJ317">
        <f t="shared" si="314"/>
        <v>0</v>
      </c>
      <c r="BK317" s="7">
        <f t="shared" si="315"/>
        <v>2.2350226582140448E-2</v>
      </c>
      <c r="BL317" s="13"/>
      <c r="BM317" s="13"/>
      <c r="BN317" s="8">
        <f>BN$3*temperature!$I427+BN$4*temperature!$I427^2+BN$5*temperature!$I427^6</f>
        <v>-83.041687052004107</v>
      </c>
      <c r="BO317" s="8">
        <f>BO$3*temperature!$I427+BO$4*temperature!$I427^2+BO$5*temperature!$I427^6</f>
        <v>-67.030203382727038</v>
      </c>
      <c r="BP317" s="8">
        <f>BP$3*temperature!$I427+BP$4*temperature!$I427^2+BP$5*temperature!$I427^6</f>
        <v>-54.652572540527402</v>
      </c>
      <c r="BQ317" s="8">
        <f>BQ$3*temperature!$M427+BQ$4*temperature!$M427^2+BQ$5*temperature!$M427^6</f>
        <v>0</v>
      </c>
      <c r="BR317" s="8">
        <f>BR$3*temperature!$M427+BR$4*temperature!$M427^2+BR$5*temperature!$M427^6</f>
        <v>0</v>
      </c>
      <c r="BS317" s="8">
        <f>BS$3*temperature!$M427+BS$4*temperature!$M427^2+BS$5*temperature!$M427^6</f>
        <v>0</v>
      </c>
      <c r="BT317" s="14"/>
      <c r="BU317" s="14"/>
      <c r="BV317" s="14"/>
      <c r="BW317" s="14"/>
      <c r="BX317" s="14"/>
      <c r="BY317" s="14"/>
    </row>
    <row r="318" spans="1:77" x14ac:dyDescent="0.3">
      <c r="A318">
        <f t="shared" si="322"/>
        <v>2272</v>
      </c>
      <c r="B318" s="4">
        <f t="shared" si="323"/>
        <v>1165.4056676305072</v>
      </c>
      <c r="C318" s="4">
        <f t="shared" si="324"/>
        <v>2964.1698711391605</v>
      </c>
      <c r="D318" s="4">
        <f t="shared" si="325"/>
        <v>4369.9562334754846</v>
      </c>
      <c r="E318" s="11">
        <f t="shared" si="326"/>
        <v>5.987045487179649E-9</v>
      </c>
      <c r="F318" s="11">
        <f t="shared" si="327"/>
        <v>1.1794881073956759E-8</v>
      </c>
      <c r="G318" s="11">
        <f t="shared" si="328"/>
        <v>2.4078830143341707E-8</v>
      </c>
      <c r="H318" s="4">
        <f t="shared" si="329"/>
        <v>49685.818378286451</v>
      </c>
      <c r="I318" s="4">
        <f t="shared" si="330"/>
        <v>50167.193190250917</v>
      </c>
      <c r="J318" s="4">
        <f t="shared" si="331"/>
        <v>25307.4639202242</v>
      </c>
      <c r="K318" s="4">
        <f t="shared" si="332"/>
        <v>42633.925471897899</v>
      </c>
      <c r="L318" s="4">
        <f t="shared" si="333"/>
        <v>16924.533805807547</v>
      </c>
      <c r="M318" s="4">
        <f t="shared" si="334"/>
        <v>5791.2396756653179</v>
      </c>
      <c r="N318" s="11">
        <f t="shared" si="335"/>
        <v>-1.4282318103034153E-2</v>
      </c>
      <c r="O318" s="11">
        <f t="shared" si="336"/>
        <v>-4.1576616662338806E-3</v>
      </c>
      <c r="P318" s="11">
        <f t="shared" si="337"/>
        <v>-1.5326433004261286E-3</v>
      </c>
      <c r="Q318" s="4">
        <f t="shared" si="338"/>
        <v>413.41151173674848</v>
      </c>
      <c r="R318" s="4">
        <f t="shared" si="339"/>
        <v>1212.4863565543392</v>
      </c>
      <c r="S318" s="4">
        <f t="shared" si="340"/>
        <v>1279.2072704878783</v>
      </c>
      <c r="T318" s="4">
        <f t="shared" si="341"/>
        <v>8.3205132818626648</v>
      </c>
      <c r="U318" s="4">
        <f t="shared" si="342"/>
        <v>24.168909589105017</v>
      </c>
      <c r="V318" s="4">
        <f t="shared" si="343"/>
        <v>50.546640094806691</v>
      </c>
      <c r="W318" s="11">
        <f t="shared" si="344"/>
        <v>-1.0734613539272964E-2</v>
      </c>
      <c r="X318" s="11">
        <f t="shared" si="345"/>
        <v>-1.217998157191269E-2</v>
      </c>
      <c r="Y318" s="11">
        <f t="shared" si="346"/>
        <v>-9.7425357312937999E-3</v>
      </c>
      <c r="Z318" s="4">
        <f t="shared" ref="Z318:Z346" si="359">Q317*AC318*(1-AX317)</f>
        <v>338.8665578193125</v>
      </c>
      <c r="AA318" s="4">
        <f t="shared" ref="AA318:AA346" si="360">R317*AD318*(1-AY317)</f>
        <v>3830.6493664776917</v>
      </c>
      <c r="AB318" s="4">
        <f t="shared" ref="AB318:AB346" si="361">S317*AE318*(1-AZ317)</f>
        <v>39033.827132601516</v>
      </c>
      <c r="AC318" s="12">
        <f t="shared" si="347"/>
        <v>0.79930312119026536</v>
      </c>
      <c r="AD318" s="12">
        <f t="shared" si="348"/>
        <v>3.1078779508293817</v>
      </c>
      <c r="AE318" s="12">
        <f t="shared" si="349"/>
        <v>30.170480116586482</v>
      </c>
      <c r="AF318" s="11">
        <f t="shared" si="350"/>
        <v>-4.0504037456468023E-3</v>
      </c>
      <c r="AG318" s="11">
        <f t="shared" si="351"/>
        <v>2.9673830763510267E-4</v>
      </c>
      <c r="AH318" s="11">
        <f t="shared" si="352"/>
        <v>9.7937136394747881E-3</v>
      </c>
      <c r="AI318" s="1">
        <f t="shared" si="316"/>
        <v>114493.09948049563</v>
      </c>
      <c r="AJ318" s="1">
        <f t="shared" si="317"/>
        <v>104520.31316848753</v>
      </c>
      <c r="AK318" s="1">
        <f t="shared" si="318"/>
        <v>51358.485280921021</v>
      </c>
      <c r="AL318" s="10">
        <f t="shared" si="353"/>
        <v>100.4412800630875</v>
      </c>
      <c r="AM318" s="10">
        <f t="shared" si="354"/>
        <v>25.17334476841355</v>
      </c>
      <c r="AN318" s="10">
        <f t="shared" si="355"/>
        <v>7.8017469597305205</v>
      </c>
      <c r="AO318" s="7">
        <f t="shared" si="356"/>
        <v>1.4816077948089014E-3</v>
      </c>
      <c r="AP318" s="7">
        <f t="shared" si="357"/>
        <v>1.8664350525398068E-3</v>
      </c>
      <c r="AQ318" s="7">
        <f t="shared" si="358"/>
        <v>1.6930920887636548E-3</v>
      </c>
      <c r="AR318" s="1">
        <f t="shared" si="304"/>
        <v>49685.818378286451</v>
      </c>
      <c r="AS318" s="1">
        <f t="shared" ref="AS318:AS346" si="362">AM318*AJ318^$AR$5*C318^(1-$AR$5)*(1-BC317+BO317/100)</f>
        <v>50167.193190250917</v>
      </c>
      <c r="AT318" s="1">
        <f t="shared" ref="AT318:AT346" si="363">AN318*AK318^$AR$5*D318^(1-$AR$5)*(1-BD317+BP317/100)</f>
        <v>25307.4639202242</v>
      </c>
      <c r="AU318" s="1">
        <f t="shared" si="319"/>
        <v>9937.1636756572916</v>
      </c>
      <c r="AV318" s="1">
        <f t="shared" si="320"/>
        <v>10033.438638050184</v>
      </c>
      <c r="AW318" s="1">
        <f t="shared" si="321"/>
        <v>5061.4927840448399</v>
      </c>
      <c r="AX318">
        <v>0</v>
      </c>
      <c r="AY318">
        <v>0</v>
      </c>
      <c r="AZ318">
        <v>0</v>
      </c>
      <c r="BA318">
        <f t="shared" si="305"/>
        <v>0</v>
      </c>
      <c r="BB318">
        <f t="shared" si="311"/>
        <v>0</v>
      </c>
      <c r="BC318">
        <f t="shared" si="306"/>
        <v>0</v>
      </c>
      <c r="BD318">
        <f t="shared" si="307"/>
        <v>0</v>
      </c>
      <c r="BE318">
        <f t="shared" si="308"/>
        <v>0</v>
      </c>
      <c r="BF318">
        <f t="shared" si="309"/>
        <v>0</v>
      </c>
      <c r="BG318">
        <f t="shared" si="310"/>
        <v>0</v>
      </c>
      <c r="BH318">
        <f t="shared" si="312"/>
        <v>0</v>
      </c>
      <c r="BI318">
        <f t="shared" si="313"/>
        <v>0</v>
      </c>
      <c r="BJ318">
        <f t="shared" si="314"/>
        <v>0</v>
      </c>
      <c r="BK318" s="7">
        <f t="shared" si="315"/>
        <v>2.2323655486813559E-2</v>
      </c>
      <c r="BL318" s="13"/>
      <c r="BM318" s="13"/>
      <c r="BN318" s="8">
        <f>BN$3*temperature!$I428+BN$4*temperature!$I428^2+BN$5*temperature!$I428^6</f>
        <v>-83.266034402447559</v>
      </c>
      <c r="BO318" s="8">
        <f>BO$3*temperature!$I428+BO$4*temperature!$I428^2+BO$5*temperature!$I428^6</f>
        <v>-67.202014880195819</v>
      </c>
      <c r="BP318" s="8">
        <f>BP$3*temperature!$I428+BP$4*temperature!$I428^2+BP$5*temperature!$I428^6</f>
        <v>-54.785102077743801</v>
      </c>
      <c r="BQ318" s="8">
        <f>BQ$3*temperature!$M428+BQ$4*temperature!$M428^2+BQ$5*temperature!$M428^6</f>
        <v>0</v>
      </c>
      <c r="BR318" s="8">
        <f>BR$3*temperature!$M428+BR$4*temperature!$M428^2+BR$5*temperature!$M428^6</f>
        <v>0</v>
      </c>
      <c r="BS318" s="8">
        <f>BS$3*temperature!$M428+BS$4*temperature!$M428^2+BS$5*temperature!$M428^6</f>
        <v>0</v>
      </c>
      <c r="BT318" s="14"/>
      <c r="BU318" s="14"/>
      <c r="BV318" s="14"/>
      <c r="BW318" s="14"/>
      <c r="BX318" s="14"/>
      <c r="BY318" s="14"/>
    </row>
    <row r="319" spans="1:77" x14ac:dyDescent="0.3">
      <c r="A319">
        <f t="shared" si="322"/>
        <v>2273</v>
      </c>
      <c r="B319" s="4">
        <f t="shared" si="323"/>
        <v>1165.4056742589771</v>
      </c>
      <c r="C319" s="4">
        <f t="shared" si="324"/>
        <v>2964.1699043530903</v>
      </c>
      <c r="D319" s="4">
        <f t="shared" si="325"/>
        <v>4369.9563334377472</v>
      </c>
      <c r="E319" s="11">
        <f t="shared" si="326"/>
        <v>5.6876932128206659E-9</v>
      </c>
      <c r="F319" s="11">
        <f t="shared" si="327"/>
        <v>1.120513702025892E-8</v>
      </c>
      <c r="G319" s="11">
        <f t="shared" si="328"/>
        <v>2.2874888636174622E-8</v>
      </c>
      <c r="H319" s="4">
        <f t="shared" si="329"/>
        <v>48970.034847347488</v>
      </c>
      <c r="I319" s="4">
        <f t="shared" si="330"/>
        <v>49957.866223508434</v>
      </c>
      <c r="J319" s="4">
        <f t="shared" si="331"/>
        <v>25268.4748010148</v>
      </c>
      <c r="K319" s="4">
        <f t="shared" si="332"/>
        <v>42019.732638152011</v>
      </c>
      <c r="L319" s="4">
        <f t="shared" si="333"/>
        <v>16853.914531060389</v>
      </c>
      <c r="M319" s="4">
        <f t="shared" si="334"/>
        <v>5782.3174587963576</v>
      </c>
      <c r="N319" s="11">
        <f t="shared" si="335"/>
        <v>-1.4406199451437618E-2</v>
      </c>
      <c r="O319" s="11">
        <f t="shared" si="336"/>
        <v>-4.1725979313489425E-3</v>
      </c>
      <c r="P319" s="11">
        <f t="shared" si="337"/>
        <v>-1.5406402374350536E-3</v>
      </c>
      <c r="Q319" s="4">
        <f t="shared" si="338"/>
        <v>403.08194454106041</v>
      </c>
      <c r="R319" s="4">
        <f t="shared" si="339"/>
        <v>1192.7207115595409</v>
      </c>
      <c r="S319" s="4">
        <f t="shared" si="340"/>
        <v>1264.7929792582979</v>
      </c>
      <c r="T319" s="4">
        <f t="shared" si="341"/>
        <v>8.2311957873334816</v>
      </c>
      <c r="U319" s="4">
        <f t="shared" si="342"/>
        <v>23.874532715696493</v>
      </c>
      <c r="V319" s="4">
        <f t="shared" si="343"/>
        <v>50.05418764758619</v>
      </c>
      <c r="W319" s="11">
        <f t="shared" si="344"/>
        <v>-1.0734613539272964E-2</v>
      </c>
      <c r="X319" s="11">
        <f t="shared" si="345"/>
        <v>-1.217998157191269E-2</v>
      </c>
      <c r="Y319" s="11">
        <f t="shared" si="346"/>
        <v>-9.7425357312937999E-3</v>
      </c>
      <c r="Z319" s="4">
        <f t="shared" si="359"/>
        <v>329.10269175075666</v>
      </c>
      <c r="AA319" s="4">
        <f t="shared" si="360"/>
        <v>3769.3778001970381</v>
      </c>
      <c r="AB319" s="4">
        <f t="shared" si="361"/>
        <v>38972.279017267596</v>
      </c>
      <c r="AC319" s="12">
        <f t="shared" si="347"/>
        <v>0.79606562083428911</v>
      </c>
      <c r="AD319" s="12">
        <f t="shared" si="348"/>
        <v>3.1088001772728471</v>
      </c>
      <c r="AE319" s="12">
        <f t="shared" si="349"/>
        <v>30.465961159213798</v>
      </c>
      <c r="AF319" s="11">
        <f t="shared" si="350"/>
        <v>-4.0504037456468023E-3</v>
      </c>
      <c r="AG319" s="11">
        <f t="shared" si="351"/>
        <v>2.9673830763510267E-4</v>
      </c>
      <c r="AH319" s="11">
        <f t="shared" si="352"/>
        <v>9.7937136394747881E-3</v>
      </c>
      <c r="AI319" s="1">
        <f t="shared" si="316"/>
        <v>112980.95320810337</v>
      </c>
      <c r="AJ319" s="1">
        <f t="shared" si="317"/>
        <v>104101.72048968896</v>
      </c>
      <c r="AK319" s="1">
        <f t="shared" si="318"/>
        <v>51284.129536873763</v>
      </c>
      <c r="AL319" s="10">
        <f t="shared" si="353"/>
        <v>100.58860650071493</v>
      </c>
      <c r="AM319" s="10">
        <f t="shared" si="354"/>
        <v>25.219859337348332</v>
      </c>
      <c r="AN319" s="10">
        <f t="shared" si="355"/>
        <v>7.8148239450260153</v>
      </c>
      <c r="AO319" s="7">
        <f t="shared" si="356"/>
        <v>1.4667917168608123E-3</v>
      </c>
      <c r="AP319" s="7">
        <f t="shared" si="357"/>
        <v>1.8477707020144087E-3</v>
      </c>
      <c r="AQ319" s="7">
        <f t="shared" si="358"/>
        <v>1.6761611678760182E-3</v>
      </c>
      <c r="AR319" s="1">
        <f t="shared" ref="AR319:AR346" si="364">AL319*AI319^$AR$5*B319^(1-$AR$5)*(1-BB318+BN318/100)</f>
        <v>48970.034847347488</v>
      </c>
      <c r="AS319" s="1">
        <f t="shared" si="362"/>
        <v>49957.866223508434</v>
      </c>
      <c r="AT319" s="1">
        <f t="shared" si="363"/>
        <v>25268.4748010148</v>
      </c>
      <c r="AU319" s="1">
        <f t="shared" si="319"/>
        <v>9794.0069694694976</v>
      </c>
      <c r="AV319" s="1">
        <f t="shared" si="320"/>
        <v>9991.5732447016871</v>
      </c>
      <c r="AW319" s="1">
        <f t="shared" si="321"/>
        <v>5053.6949602029599</v>
      </c>
      <c r="AX319">
        <v>0</v>
      </c>
      <c r="AY319">
        <v>0</v>
      </c>
      <c r="AZ319">
        <v>0</v>
      </c>
      <c r="BA319">
        <f t="shared" si="305"/>
        <v>0</v>
      </c>
      <c r="BB319">
        <f t="shared" si="311"/>
        <v>0</v>
      </c>
      <c r="BC319">
        <f t="shared" si="306"/>
        <v>0</v>
      </c>
      <c r="BD319">
        <f t="shared" si="307"/>
        <v>0</v>
      </c>
      <c r="BE319">
        <f t="shared" si="308"/>
        <v>0</v>
      </c>
      <c r="BF319">
        <f t="shared" si="309"/>
        <v>0</v>
      </c>
      <c r="BG319">
        <f t="shared" si="310"/>
        <v>0</v>
      </c>
      <c r="BH319">
        <f t="shared" si="312"/>
        <v>0</v>
      </c>
      <c r="BI319">
        <f t="shared" si="313"/>
        <v>0</v>
      </c>
      <c r="BJ319">
        <f t="shared" si="314"/>
        <v>0</v>
      </c>
      <c r="BK319" s="7">
        <f t="shared" si="315"/>
        <v>2.2297075766358171E-2</v>
      </c>
      <c r="BL319" s="13"/>
      <c r="BM319" s="13"/>
      <c r="BN319" s="8">
        <f>BN$3*temperature!$I429+BN$4*temperature!$I429^2+BN$5*temperature!$I429^6</f>
        <v>-83.488933585038765</v>
      </c>
      <c r="BO319" s="8">
        <f>BO$3*temperature!$I429+BO$4*temperature!$I429^2+BO$5*temperature!$I429^6</f>
        <v>-67.372709571153138</v>
      </c>
      <c r="BP319" s="8">
        <f>BP$3*temperature!$I429+BP$4*temperature!$I429^2+BP$5*temperature!$I429^6</f>
        <v>-54.916763489232864</v>
      </c>
      <c r="BQ319" s="8">
        <f>BQ$3*temperature!$M429+BQ$4*temperature!$M429^2+BQ$5*temperature!$M429^6</f>
        <v>0</v>
      </c>
      <c r="BR319" s="8">
        <f>BR$3*temperature!$M429+BR$4*temperature!$M429^2+BR$5*temperature!$M429^6</f>
        <v>0</v>
      </c>
      <c r="BS319" s="8">
        <f>BS$3*temperature!$M429+BS$4*temperature!$M429^2+BS$5*temperature!$M429^6</f>
        <v>0</v>
      </c>
      <c r="BT319" s="14"/>
      <c r="BU319" s="14"/>
      <c r="BV319" s="14"/>
      <c r="BW319" s="14"/>
      <c r="BX319" s="14"/>
      <c r="BY319" s="14"/>
    </row>
    <row r="320" spans="1:77" x14ac:dyDescent="0.3">
      <c r="A320">
        <f t="shared" si="322"/>
        <v>2274</v>
      </c>
      <c r="B320" s="4">
        <f t="shared" si="323"/>
        <v>1165.4056805560235</v>
      </c>
      <c r="C320" s="4">
        <f t="shared" si="324"/>
        <v>2964.1699359063236</v>
      </c>
      <c r="D320" s="4">
        <f t="shared" si="325"/>
        <v>4369.9564284018988</v>
      </c>
      <c r="E320" s="11">
        <f t="shared" si="326"/>
        <v>5.4033085521796321E-9</v>
      </c>
      <c r="F320" s="11">
        <f t="shared" si="327"/>
        <v>1.0644880169245973E-8</v>
      </c>
      <c r="G320" s="11">
        <f t="shared" si="328"/>
        <v>2.173114420436589E-8</v>
      </c>
      <c r="H320" s="4">
        <f t="shared" si="329"/>
        <v>48258.38254045049</v>
      </c>
      <c r="I320" s="4">
        <f t="shared" si="330"/>
        <v>49748.671331944854</v>
      </c>
      <c r="J320" s="4">
        <f t="shared" si="331"/>
        <v>25229.346311020279</v>
      </c>
      <c r="K320" s="4">
        <f t="shared" si="332"/>
        <v>41409.084703814093</v>
      </c>
      <c r="L320" s="4">
        <f t="shared" si="333"/>
        <v>16783.339824521132</v>
      </c>
      <c r="M320" s="4">
        <f t="shared" si="334"/>
        <v>5773.3633559927048</v>
      </c>
      <c r="N320" s="11">
        <f t="shared" si="335"/>
        <v>-1.4532408846968159E-2</v>
      </c>
      <c r="O320" s="11">
        <f t="shared" si="336"/>
        <v>-4.1874370733987476E-3</v>
      </c>
      <c r="P320" s="11">
        <f t="shared" si="337"/>
        <v>-1.5485318589748553E-3</v>
      </c>
      <c r="Q320" s="4">
        <f t="shared" si="338"/>
        <v>392.96014684795324</v>
      </c>
      <c r="R320" s="4">
        <f t="shared" si="339"/>
        <v>1173.2597970585202</v>
      </c>
      <c r="S320" s="4">
        <f t="shared" si="340"/>
        <v>1250.5312248771379</v>
      </c>
      <c r="T320" s="4">
        <f t="shared" si="341"/>
        <v>8.1428370815903648</v>
      </c>
      <c r="U320" s="4">
        <f t="shared" si="342"/>
        <v>23.583741347181284</v>
      </c>
      <c r="V320" s="4">
        <f t="shared" si="343"/>
        <v>49.566532935928699</v>
      </c>
      <c r="W320" s="11">
        <f t="shared" si="344"/>
        <v>-1.0734613539272964E-2</v>
      </c>
      <c r="X320" s="11">
        <f t="shared" si="345"/>
        <v>-1.217998157191269E-2</v>
      </c>
      <c r="Y320" s="11">
        <f t="shared" si="346"/>
        <v>-9.7425357312937999E-3</v>
      </c>
      <c r="Z320" s="4">
        <f t="shared" si="359"/>
        <v>319.57998617676435</v>
      </c>
      <c r="AA320" s="4">
        <f t="shared" si="360"/>
        <v>3709.0306445130136</v>
      </c>
      <c r="AB320" s="4">
        <f t="shared" si="361"/>
        <v>38910.516258407682</v>
      </c>
      <c r="AC320" s="12">
        <f t="shared" si="347"/>
        <v>0.79284123366188131</v>
      </c>
      <c r="AD320" s="12">
        <f t="shared" si="348"/>
        <v>3.1097226773762268</v>
      </c>
      <c r="AE320" s="12">
        <f t="shared" si="349"/>
        <v>30.764336058558499</v>
      </c>
      <c r="AF320" s="11">
        <f t="shared" si="350"/>
        <v>-4.0504037456468023E-3</v>
      </c>
      <c r="AG320" s="11">
        <f t="shared" si="351"/>
        <v>2.9673830763510267E-4</v>
      </c>
      <c r="AH320" s="11">
        <f t="shared" si="352"/>
        <v>9.7937136394747881E-3</v>
      </c>
      <c r="AI320" s="1">
        <f t="shared" si="316"/>
        <v>111476.86485676254</v>
      </c>
      <c r="AJ320" s="1">
        <f t="shared" si="317"/>
        <v>103683.12168542176</v>
      </c>
      <c r="AK320" s="1">
        <f t="shared" si="318"/>
        <v>51209.411543389346</v>
      </c>
      <c r="AL320" s="10">
        <f t="shared" si="353"/>
        <v>100.7346736101925</v>
      </c>
      <c r="AM320" s="10">
        <f t="shared" si="354"/>
        <v>25.265993849368886</v>
      </c>
      <c r="AN320" s="10">
        <f t="shared" si="355"/>
        <v>7.8277918604121517</v>
      </c>
      <c r="AO320" s="7">
        <f t="shared" si="356"/>
        <v>1.4521237996922042E-3</v>
      </c>
      <c r="AP320" s="7">
        <f t="shared" si="357"/>
        <v>1.8292929949942647E-3</v>
      </c>
      <c r="AQ320" s="7">
        <f t="shared" si="358"/>
        <v>1.6593995561972579E-3</v>
      </c>
      <c r="AR320" s="1">
        <f t="shared" si="364"/>
        <v>48258.38254045049</v>
      </c>
      <c r="AS320" s="1">
        <f t="shared" si="362"/>
        <v>49748.671331944854</v>
      </c>
      <c r="AT320" s="1">
        <f t="shared" si="363"/>
        <v>25229.346311020279</v>
      </c>
      <c r="AU320" s="1">
        <f t="shared" si="319"/>
        <v>9651.6765080900987</v>
      </c>
      <c r="AV320" s="1">
        <f t="shared" si="320"/>
        <v>9949.7342663889722</v>
      </c>
      <c r="AW320" s="1">
        <f t="shared" si="321"/>
        <v>5045.8692622040562</v>
      </c>
      <c r="AX320">
        <v>0</v>
      </c>
      <c r="AY320">
        <v>0</v>
      </c>
      <c r="AZ320">
        <v>0</v>
      </c>
      <c r="BA320">
        <f t="shared" si="305"/>
        <v>0</v>
      </c>
      <c r="BB320">
        <f t="shared" si="311"/>
        <v>0</v>
      </c>
      <c r="BC320">
        <f t="shared" si="306"/>
        <v>0</v>
      </c>
      <c r="BD320">
        <f t="shared" si="307"/>
        <v>0</v>
      </c>
      <c r="BE320">
        <f t="shared" si="308"/>
        <v>0</v>
      </c>
      <c r="BF320">
        <f t="shared" si="309"/>
        <v>0</v>
      </c>
      <c r="BG320">
        <f t="shared" si="310"/>
        <v>0</v>
      </c>
      <c r="BH320">
        <f t="shared" si="312"/>
        <v>0</v>
      </c>
      <c r="BI320">
        <f t="shared" si="313"/>
        <v>0</v>
      </c>
      <c r="BJ320">
        <f t="shared" si="314"/>
        <v>0</v>
      </c>
      <c r="BK320" s="7">
        <f t="shared" si="315"/>
        <v>2.2270486095759628E-2</v>
      </c>
      <c r="BL320" s="13"/>
      <c r="BM320" s="13"/>
      <c r="BN320" s="8">
        <f>BN$3*temperature!$I430+BN$4*temperature!$I430^2+BN$5*temperature!$I430^6</f>
        <v>-83.710399852973467</v>
      </c>
      <c r="BO320" s="8">
        <f>BO$3*temperature!$I430+BO$4*temperature!$I430^2+BO$5*temperature!$I430^6</f>
        <v>-67.542299315681404</v>
      </c>
      <c r="BP320" s="8">
        <f>BP$3*temperature!$I430+BP$4*temperature!$I430^2+BP$5*temperature!$I430^6</f>
        <v>-55.047566076879185</v>
      </c>
      <c r="BQ320" s="8">
        <f>BQ$3*temperature!$M430+BQ$4*temperature!$M430^2+BQ$5*temperature!$M430^6</f>
        <v>0</v>
      </c>
      <c r="BR320" s="8">
        <f>BR$3*temperature!$M430+BR$4*temperature!$M430^2+BR$5*temperature!$M430^6</f>
        <v>0</v>
      </c>
      <c r="BS320" s="8">
        <f>BS$3*temperature!$M430+BS$4*temperature!$M430^2+BS$5*temperature!$M430^6</f>
        <v>0</v>
      </c>
      <c r="BT320" s="14"/>
      <c r="BU320" s="14"/>
      <c r="BV320" s="14"/>
      <c r="BW320" s="14"/>
      <c r="BX320" s="14"/>
      <c r="BY320" s="14"/>
    </row>
    <row r="321" spans="1:77" x14ac:dyDescent="0.3">
      <c r="A321">
        <f t="shared" si="322"/>
        <v>2275</v>
      </c>
      <c r="B321" s="4">
        <f t="shared" si="323"/>
        <v>1165.4056865382177</v>
      </c>
      <c r="C321" s="4">
        <f t="shared" si="324"/>
        <v>2964.1699658818952</v>
      </c>
      <c r="D321" s="4">
        <f t="shared" si="325"/>
        <v>4369.9565186178443</v>
      </c>
      <c r="E321" s="11">
        <f t="shared" si="326"/>
        <v>5.1331431245706503E-9</v>
      </c>
      <c r="F321" s="11">
        <f t="shared" si="327"/>
        <v>1.0112636160783674E-8</v>
      </c>
      <c r="G321" s="11">
        <f t="shared" si="328"/>
        <v>2.0644586994147596E-8</v>
      </c>
      <c r="H321" s="4">
        <f t="shared" si="329"/>
        <v>47550.865554137963</v>
      </c>
      <c r="I321" s="4">
        <f t="shared" si="330"/>
        <v>49539.618892774422</v>
      </c>
      <c r="J321" s="4">
        <f t="shared" si="331"/>
        <v>25190.081904851631</v>
      </c>
      <c r="K321" s="4">
        <f t="shared" si="332"/>
        <v>40801.985182846976</v>
      </c>
      <c r="L321" s="4">
        <f t="shared" si="333"/>
        <v>16712.813186485237</v>
      </c>
      <c r="M321" s="4">
        <f t="shared" si="334"/>
        <v>5764.378157432765</v>
      </c>
      <c r="N321" s="11">
        <f t="shared" si="335"/>
        <v>-1.4661022461846307E-2</v>
      </c>
      <c r="O321" s="11">
        <f t="shared" si="336"/>
        <v>-4.2021813758935656E-3</v>
      </c>
      <c r="P321" s="11">
        <f t="shared" si="337"/>
        <v>-1.5563196019202641E-3</v>
      </c>
      <c r="Q321" s="4">
        <f t="shared" si="338"/>
        <v>383.04252019097879</v>
      </c>
      <c r="R321" s="4">
        <f t="shared" si="339"/>
        <v>1154.099325913832</v>
      </c>
      <c r="S321" s="4">
        <f t="shared" si="340"/>
        <v>1236.4206401818376</v>
      </c>
      <c r="T321" s="4">
        <f t="shared" si="341"/>
        <v>8.0554268724062315</v>
      </c>
      <c r="U321" s="4">
        <f t="shared" si="342"/>
        <v>23.296491812175862</v>
      </c>
      <c r="V321" s="4">
        <f t="shared" si="343"/>
        <v>49.083629217724059</v>
      </c>
      <c r="W321" s="11">
        <f t="shared" si="344"/>
        <v>-1.0734613539272964E-2</v>
      </c>
      <c r="X321" s="11">
        <f t="shared" si="345"/>
        <v>-1.217998157191269E-2</v>
      </c>
      <c r="Y321" s="11">
        <f t="shared" si="346"/>
        <v>-9.7425357312937999E-3</v>
      </c>
      <c r="Z321" s="4">
        <f t="shared" si="359"/>
        <v>310.29308403709933</v>
      </c>
      <c r="AA321" s="4">
        <f t="shared" si="360"/>
        <v>3649.5952508202381</v>
      </c>
      <c r="AB321" s="4">
        <f t="shared" si="361"/>
        <v>38848.54428243736</v>
      </c>
      <c r="AC321" s="12">
        <f t="shared" si="347"/>
        <v>0.78962990655935394</v>
      </c>
      <c r="AD321" s="12">
        <f t="shared" si="348"/>
        <v>3.110645451220726</v>
      </c>
      <c r="AE321" s="12">
        <f t="shared" si="349"/>
        <v>31.065633156224589</v>
      </c>
      <c r="AF321" s="11">
        <f t="shared" si="350"/>
        <v>-4.0504037456468023E-3</v>
      </c>
      <c r="AG321" s="11">
        <f t="shared" si="351"/>
        <v>2.9673830763510267E-4</v>
      </c>
      <c r="AH321" s="11">
        <f t="shared" si="352"/>
        <v>9.7937136394747881E-3</v>
      </c>
      <c r="AI321" s="1">
        <f t="shared" si="316"/>
        <v>109980.85487917638</v>
      </c>
      <c r="AJ321" s="1">
        <f t="shared" si="317"/>
        <v>103264.54378326856</v>
      </c>
      <c r="AK321" s="1">
        <f t="shared" si="318"/>
        <v>51134.339651254464</v>
      </c>
      <c r="AL321" s="10">
        <f t="shared" si="353"/>
        <v>100.87949003502605</v>
      </c>
      <c r="AM321" s="10">
        <f t="shared" si="354"/>
        <v>25.311750565873506</v>
      </c>
      <c r="AN321" s="10">
        <f t="shared" si="355"/>
        <v>7.840651400407932</v>
      </c>
      <c r="AO321" s="7">
        <f t="shared" si="356"/>
        <v>1.4376025616952821E-3</v>
      </c>
      <c r="AP321" s="7">
        <f t="shared" si="357"/>
        <v>1.811000065044322E-3</v>
      </c>
      <c r="AQ321" s="7">
        <f t="shared" si="358"/>
        <v>1.6428055606352854E-3</v>
      </c>
      <c r="AR321" s="1">
        <f t="shared" si="364"/>
        <v>47550.865554137963</v>
      </c>
      <c r="AS321" s="1">
        <f t="shared" si="362"/>
        <v>49539.618892774422</v>
      </c>
      <c r="AT321" s="1">
        <f t="shared" si="363"/>
        <v>25190.081904851631</v>
      </c>
      <c r="AU321" s="1">
        <f t="shared" si="319"/>
        <v>9510.1731108275926</v>
      </c>
      <c r="AV321" s="1">
        <f t="shared" si="320"/>
        <v>9907.9237785548848</v>
      </c>
      <c r="AW321" s="1">
        <f t="shared" si="321"/>
        <v>5038.0163809703263</v>
      </c>
      <c r="AX321">
        <v>0</v>
      </c>
      <c r="AY321">
        <v>0</v>
      </c>
      <c r="AZ321">
        <v>0</v>
      </c>
      <c r="BA321">
        <f t="shared" si="305"/>
        <v>0</v>
      </c>
      <c r="BB321">
        <f t="shared" si="311"/>
        <v>0</v>
      </c>
      <c r="BC321">
        <f t="shared" si="306"/>
        <v>0</v>
      </c>
      <c r="BD321">
        <f t="shared" si="307"/>
        <v>0</v>
      </c>
      <c r="BE321">
        <f t="shared" si="308"/>
        <v>0</v>
      </c>
      <c r="BF321">
        <f t="shared" si="309"/>
        <v>0</v>
      </c>
      <c r="BG321">
        <f t="shared" si="310"/>
        <v>0</v>
      </c>
      <c r="BH321">
        <f t="shared" si="312"/>
        <v>0</v>
      </c>
      <c r="BI321">
        <f t="shared" si="313"/>
        <v>0</v>
      </c>
      <c r="BJ321">
        <f t="shared" si="314"/>
        <v>0</v>
      </c>
      <c r="BK321" s="7">
        <f t="shared" si="315"/>
        <v>2.2243885366194455E-2</v>
      </c>
      <c r="BL321" s="13"/>
      <c r="BM321" s="13"/>
      <c r="BN321" s="8">
        <f>BN$3*temperature!$I431+BN$4*temperature!$I431^2+BN$5*temperature!$I431^6</f>
        <v>-83.930448265295112</v>
      </c>
      <c r="BO321" s="8">
        <f>BO$3*temperature!$I431+BO$4*temperature!$I431^2+BO$5*temperature!$I431^6</f>
        <v>-67.710795820823691</v>
      </c>
      <c r="BP321" s="8">
        <f>BP$3*temperature!$I431+BP$4*temperature!$I431^2+BP$5*temperature!$I431^6</f>
        <v>-55.177519020783009</v>
      </c>
      <c r="BQ321" s="8">
        <f>BQ$3*temperature!$M431+BQ$4*temperature!$M431^2+BQ$5*temperature!$M431^6</f>
        <v>0</v>
      </c>
      <c r="BR321" s="8">
        <f>BR$3*temperature!$M431+BR$4*temperature!$M431^2+BR$5*temperature!$M431^6</f>
        <v>0</v>
      </c>
      <c r="BS321" s="8">
        <f>BS$3*temperature!$M431+BS$4*temperature!$M431^2+BS$5*temperature!$M431^6</f>
        <v>0</v>
      </c>
      <c r="BT321" s="14"/>
      <c r="BU321" s="14"/>
      <c r="BV321" s="14"/>
      <c r="BW321" s="14"/>
      <c r="BX321" s="14"/>
      <c r="BY321" s="14"/>
    </row>
    <row r="322" spans="1:77" x14ac:dyDescent="0.3">
      <c r="A322">
        <f t="shared" si="322"/>
        <v>2276</v>
      </c>
      <c r="B322" s="4">
        <f t="shared" si="323"/>
        <v>1165.4056922213019</v>
      </c>
      <c r="C322" s="4">
        <f t="shared" si="324"/>
        <v>2964.1699943586887</v>
      </c>
      <c r="D322" s="4">
        <f t="shared" si="325"/>
        <v>4369.9566043229952</v>
      </c>
      <c r="E322" s="11">
        <f t="shared" si="326"/>
        <v>4.8764859683421175E-9</v>
      </c>
      <c r="F322" s="11">
        <f t="shared" si="327"/>
        <v>9.6070043527444895E-9</v>
      </c>
      <c r="G322" s="11">
        <f t="shared" si="328"/>
        <v>1.9612357644440214E-8</v>
      </c>
      <c r="H322" s="4">
        <f t="shared" si="329"/>
        <v>46847.487705484891</v>
      </c>
      <c r="I322" s="4">
        <f t="shared" si="330"/>
        <v>49330.719065657941</v>
      </c>
      <c r="J322" s="4">
        <f t="shared" si="331"/>
        <v>25150.684988035999</v>
      </c>
      <c r="K322" s="4">
        <f t="shared" si="332"/>
        <v>40198.43734947958</v>
      </c>
      <c r="L322" s="4">
        <f t="shared" si="333"/>
        <v>16642.338043884982</v>
      </c>
      <c r="M322" s="4">
        <f t="shared" si="334"/>
        <v>5755.362642081066</v>
      </c>
      <c r="N322" s="11">
        <f t="shared" si="335"/>
        <v>-1.4792119321221819E-2</v>
      </c>
      <c r="O322" s="11">
        <f t="shared" si="336"/>
        <v>-4.2168330258872677E-3</v>
      </c>
      <c r="P322" s="11">
        <f t="shared" si="337"/>
        <v>-1.5640048424085951E-3</v>
      </c>
      <c r="Q322" s="4">
        <f t="shared" si="338"/>
        <v>373.32552035915455</v>
      </c>
      <c r="R322" s="4">
        <f t="shared" si="339"/>
        <v>1135.2350597816819</v>
      </c>
      <c r="S322" s="4">
        <f t="shared" si="340"/>
        <v>1222.4598638253333</v>
      </c>
      <c r="T322" s="4">
        <f t="shared" si="341"/>
        <v>7.9689549780370763</v>
      </c>
      <c r="U322" s="4">
        <f t="shared" si="342"/>
        <v>23.012740971213347</v>
      </c>
      <c r="V322" s="4">
        <f t="shared" si="343"/>
        <v>48.605430206248805</v>
      </c>
      <c r="W322" s="11">
        <f t="shared" si="344"/>
        <v>-1.0734613539272964E-2</v>
      </c>
      <c r="X322" s="11">
        <f t="shared" si="345"/>
        <v>-1.217998157191269E-2</v>
      </c>
      <c r="Y322" s="11">
        <f t="shared" si="346"/>
        <v>-9.7425357312937999E-3</v>
      </c>
      <c r="Z322" s="4">
        <f t="shared" si="359"/>
        <v>301.23673689983707</v>
      </c>
      <c r="AA322" s="4">
        <f t="shared" si="360"/>
        <v>3591.0591071008635</v>
      </c>
      <c r="AB322" s="4">
        <f t="shared" si="361"/>
        <v>38786.368436710727</v>
      </c>
      <c r="AC322" s="12">
        <f t="shared" si="347"/>
        <v>0.78643158662815116</v>
      </c>
      <c r="AD322" s="12">
        <f t="shared" si="348"/>
        <v>3.111568498887574</v>
      </c>
      <c r="AE322" s="12">
        <f t="shared" si="349"/>
        <v>31.369881071385628</v>
      </c>
      <c r="AF322" s="11">
        <f t="shared" si="350"/>
        <v>-4.0504037456468023E-3</v>
      </c>
      <c r="AG322" s="11">
        <f t="shared" si="351"/>
        <v>2.9673830763510267E-4</v>
      </c>
      <c r="AH322" s="11">
        <f t="shared" si="352"/>
        <v>9.7937136394747881E-3</v>
      </c>
      <c r="AI322" s="1">
        <f t="shared" si="316"/>
        <v>108492.94250208634</v>
      </c>
      <c r="AJ322" s="1">
        <f t="shared" si="317"/>
        <v>102846.01318349659</v>
      </c>
      <c r="AK322" s="1">
        <f t="shared" si="318"/>
        <v>51058.922067099338</v>
      </c>
      <c r="AL322" s="10">
        <f t="shared" si="353"/>
        <v>101.02306440218995</v>
      </c>
      <c r="AM322" s="10">
        <f t="shared" si="354"/>
        <v>25.35713175197548</v>
      </c>
      <c r="AN322" s="10">
        <f t="shared" si="355"/>
        <v>7.8534032594703289</v>
      </c>
      <c r="AO322" s="7">
        <f t="shared" si="356"/>
        <v>1.4232265360783294E-3</v>
      </c>
      <c r="AP322" s="7">
        <f t="shared" si="357"/>
        <v>1.7928900643938788E-3</v>
      </c>
      <c r="AQ322" s="7">
        <f t="shared" si="358"/>
        <v>1.6263775050289326E-3</v>
      </c>
      <c r="AR322" s="1">
        <f t="shared" si="364"/>
        <v>46847.487705484891</v>
      </c>
      <c r="AS322" s="1">
        <f t="shared" si="362"/>
        <v>49330.719065657941</v>
      </c>
      <c r="AT322" s="1">
        <f t="shared" si="363"/>
        <v>25150.684988035999</v>
      </c>
      <c r="AU322" s="1">
        <f t="shared" si="319"/>
        <v>9369.4975410969782</v>
      </c>
      <c r="AV322" s="1">
        <f t="shared" si="320"/>
        <v>9866.1438131315881</v>
      </c>
      <c r="AW322" s="1">
        <f t="shared" si="321"/>
        <v>5030.1369976072001</v>
      </c>
      <c r="AX322">
        <v>0</v>
      </c>
      <c r="AY322">
        <v>0</v>
      </c>
      <c r="AZ322">
        <v>0</v>
      </c>
      <c r="BA322">
        <f t="shared" si="305"/>
        <v>0</v>
      </c>
      <c r="BB322">
        <f t="shared" si="311"/>
        <v>0</v>
      </c>
      <c r="BC322">
        <f t="shared" si="306"/>
        <v>0</v>
      </c>
      <c r="BD322">
        <f t="shared" si="307"/>
        <v>0</v>
      </c>
      <c r="BE322">
        <f t="shared" si="308"/>
        <v>0</v>
      </c>
      <c r="BF322">
        <f t="shared" si="309"/>
        <v>0</v>
      </c>
      <c r="BG322">
        <f t="shared" si="310"/>
        <v>0</v>
      </c>
      <c r="BH322">
        <f t="shared" si="312"/>
        <v>0</v>
      </c>
      <c r="BI322">
        <f t="shared" si="313"/>
        <v>0</v>
      </c>
      <c r="BJ322">
        <f t="shared" si="314"/>
        <v>0</v>
      </c>
      <c r="BK322" s="7">
        <f t="shared" si="315"/>
        <v>2.2217272686703565E-2</v>
      </c>
      <c r="BL322" s="13"/>
      <c r="BM322" s="13"/>
      <c r="BN322" s="8">
        <f>BN$3*temperature!$I432+BN$4*temperature!$I432^2+BN$5*temperature!$I432^6</f>
        <v>-84.149093687318256</v>
      </c>
      <c r="BO322" s="8">
        <f>BO$3*temperature!$I432+BO$4*temperature!$I432^2+BO$5*temperature!$I432^6</f>
        <v>-67.878210641025632</v>
      </c>
      <c r="BP322" s="8">
        <f>BP$3*temperature!$I432+BP$4*temperature!$I432^2+BP$5*temperature!$I432^6</f>
        <v>-55.306631379701678</v>
      </c>
      <c r="BQ322" s="8">
        <f>BQ$3*temperature!$M432+BQ$4*temperature!$M432^2+BQ$5*temperature!$M432^6</f>
        <v>0</v>
      </c>
      <c r="BR322" s="8">
        <f>BR$3*temperature!$M432+BR$4*temperature!$M432^2+BR$5*temperature!$M432^6</f>
        <v>0</v>
      </c>
      <c r="BS322" s="8">
        <f>BS$3*temperature!$M432+BS$4*temperature!$M432^2+BS$5*temperature!$M432^6</f>
        <v>0</v>
      </c>
      <c r="BT322" s="14"/>
      <c r="BU322" s="14"/>
      <c r="BV322" s="14"/>
      <c r="BW322" s="14"/>
      <c r="BX322" s="14"/>
      <c r="BY322" s="14"/>
    </row>
    <row r="323" spans="1:77" x14ac:dyDescent="0.3">
      <c r="A323">
        <f t="shared" si="322"/>
        <v>2277</v>
      </c>
      <c r="B323" s="4">
        <f t="shared" si="323"/>
        <v>1165.4056976202321</v>
      </c>
      <c r="C323" s="4">
        <f t="shared" si="324"/>
        <v>2964.1700214116427</v>
      </c>
      <c r="D323" s="4">
        <f t="shared" si="325"/>
        <v>4369.956685742889</v>
      </c>
      <c r="E323" s="11">
        <f t="shared" si="326"/>
        <v>4.6326616699250113E-9</v>
      </c>
      <c r="F323" s="11">
        <f t="shared" si="327"/>
        <v>9.1266541351072643E-9</v>
      </c>
      <c r="G323" s="11">
        <f t="shared" si="328"/>
        <v>1.8631739762218202E-8</v>
      </c>
      <c r="H323" s="4">
        <f t="shared" si="329"/>
        <v>46148.252555835847</v>
      </c>
      <c r="I323" s="4">
        <f t="shared" si="330"/>
        <v>49121.981799546258</v>
      </c>
      <c r="J323" s="4">
        <f t="shared" si="331"/>
        <v>25111.158918595163</v>
      </c>
      <c r="K323" s="4">
        <f t="shared" si="332"/>
        <v>39598.444258571028</v>
      </c>
      <c r="L323" s="4">
        <f t="shared" si="333"/>
        <v>16571.917752596604</v>
      </c>
      <c r="M323" s="4">
        <f t="shared" si="334"/>
        <v>5746.3175780485544</v>
      </c>
      <c r="N323" s="11">
        <f t="shared" si="335"/>
        <v>-1.4925781459918408E-2</v>
      </c>
      <c r="O323" s="11">
        <f t="shared" si="336"/>
        <v>-4.2313941167810842E-3</v>
      </c>
      <c r="P323" s="11">
        <f t="shared" si="337"/>
        <v>-1.5715888980439852E-3</v>
      </c>
      <c r="Q323" s="4">
        <f t="shared" si="338"/>
        <v>363.80565687544532</v>
      </c>
      <c r="R323" s="4">
        <f t="shared" si="339"/>
        <v>1116.6628089997903</v>
      </c>
      <c r="S323" s="4">
        <f t="shared" si="340"/>
        <v>1208.6475404928858</v>
      </c>
      <c r="T323" s="4">
        <f t="shared" si="341"/>
        <v>7.8834113260359828</v>
      </c>
      <c r="U323" s="4">
        <f t="shared" si="342"/>
        <v>22.732446210264769</v>
      </c>
      <c r="V323" s="4">
        <f t="shared" si="343"/>
        <v>48.131890065729522</v>
      </c>
      <c r="W323" s="11">
        <f t="shared" si="344"/>
        <v>-1.0734613539272964E-2</v>
      </c>
      <c r="X323" s="11">
        <f t="shared" si="345"/>
        <v>-1.217998157191269E-2</v>
      </c>
      <c r="Y323" s="11">
        <f t="shared" si="346"/>
        <v>-9.7425357312937999E-3</v>
      </c>
      <c r="Z323" s="4">
        <f t="shared" si="359"/>
        <v>292.40580309284991</v>
      </c>
      <c r="AA323" s="4">
        <f t="shared" si="360"/>
        <v>3533.4098378676613</v>
      </c>
      <c r="AB323" s="4">
        <f t="shared" si="361"/>
        <v>38723.993992064752</v>
      </c>
      <c r="AC323" s="12">
        <f t="shared" si="347"/>
        <v>0.78324622118397758</v>
      </c>
      <c r="AD323" s="12">
        <f t="shared" si="348"/>
        <v>3.1124918204580245</v>
      </c>
      <c r="AE323" s="12">
        <f t="shared" si="349"/>
        <v>31.677108703503158</v>
      </c>
      <c r="AF323" s="11">
        <f t="shared" si="350"/>
        <v>-4.0504037456468023E-3</v>
      </c>
      <c r="AG323" s="11">
        <f t="shared" si="351"/>
        <v>2.9673830763510267E-4</v>
      </c>
      <c r="AH323" s="11">
        <f t="shared" si="352"/>
        <v>9.7937136394747881E-3</v>
      </c>
      <c r="AI323" s="1">
        <f t="shared" si="316"/>
        <v>107013.14579297468</v>
      </c>
      <c r="AJ323" s="1">
        <f t="shared" si="317"/>
        <v>102427.55567827853</v>
      </c>
      <c r="AK323" s="1">
        <f t="shared" si="318"/>
        <v>50983.166857996606</v>
      </c>
      <c r="AL323" s="10">
        <f t="shared" si="353"/>
        <v>101.16540532114297</v>
      </c>
      <c r="AM323" s="10">
        <f t="shared" si="354"/>
        <v>25.402139676059324</v>
      </c>
      <c r="AN323" s="10">
        <f t="shared" si="355"/>
        <v>7.8660481318854609</v>
      </c>
      <c r="AO323" s="7">
        <f t="shared" si="356"/>
        <v>1.408994270717546E-3</v>
      </c>
      <c r="AP323" s="7">
        <f t="shared" si="357"/>
        <v>1.7749611637499401E-3</v>
      </c>
      <c r="AQ323" s="7">
        <f t="shared" si="358"/>
        <v>1.6101137299786431E-3</v>
      </c>
      <c r="AR323" s="1">
        <f t="shared" si="364"/>
        <v>46148.252555835847</v>
      </c>
      <c r="AS323" s="1">
        <f t="shared" si="362"/>
        <v>49121.981799546258</v>
      </c>
      <c r="AT323" s="1">
        <f t="shared" si="363"/>
        <v>25111.158918595163</v>
      </c>
      <c r="AU323" s="1">
        <f t="shared" si="319"/>
        <v>9229.6505111671704</v>
      </c>
      <c r="AV323" s="1">
        <f t="shared" si="320"/>
        <v>9824.3963599092531</v>
      </c>
      <c r="AW323" s="1">
        <f t="shared" si="321"/>
        <v>5022.231783719033</v>
      </c>
      <c r="AX323">
        <v>0</v>
      </c>
      <c r="AY323">
        <v>0</v>
      </c>
      <c r="AZ323">
        <v>0</v>
      </c>
      <c r="BA323">
        <f t="shared" si="305"/>
        <v>0</v>
      </c>
      <c r="BB323">
        <f t="shared" si="311"/>
        <v>0</v>
      </c>
      <c r="BC323">
        <f t="shared" si="306"/>
        <v>0</v>
      </c>
      <c r="BD323">
        <f t="shared" si="307"/>
        <v>0</v>
      </c>
      <c r="BE323">
        <f t="shared" si="308"/>
        <v>0</v>
      </c>
      <c r="BF323">
        <f t="shared" si="309"/>
        <v>0</v>
      </c>
      <c r="BG323">
        <f t="shared" si="310"/>
        <v>0</v>
      </c>
      <c r="BH323">
        <f t="shared" si="312"/>
        <v>0</v>
      </c>
      <c r="BI323">
        <f t="shared" si="313"/>
        <v>0</v>
      </c>
      <c r="BJ323">
        <f t="shared" si="314"/>
        <v>0</v>
      </c>
      <c r="BK323" s="7">
        <f t="shared" si="315"/>
        <v>2.2190647386098966E-2</v>
      </c>
      <c r="BL323" s="13"/>
      <c r="BM323" s="13"/>
      <c r="BN323" s="8">
        <f>BN$3*temperature!$I433+BN$4*temperature!$I433^2+BN$5*temperature!$I433^6</f>
        <v>-84.366350791162517</v>
      </c>
      <c r="BO323" s="8">
        <f>BO$3*temperature!$I433+BO$4*temperature!$I433^2+BO$5*temperature!$I433^6</f>
        <v>-68.044555178658513</v>
      </c>
      <c r="BP323" s="8">
        <f>BP$3*temperature!$I433+BP$4*temperature!$I433^2+BP$5*temperature!$I433^6</f>
        <v>-55.434912091551411</v>
      </c>
      <c r="BQ323" s="8">
        <f>BQ$3*temperature!$M433+BQ$4*temperature!$M433^2+BQ$5*temperature!$M433^6</f>
        <v>0</v>
      </c>
      <c r="BR323" s="8">
        <f>BR$3*temperature!$M433+BR$4*temperature!$M433^2+BR$5*temperature!$M433^6</f>
        <v>0</v>
      </c>
      <c r="BS323" s="8">
        <f>BS$3*temperature!$M433+BS$4*temperature!$M433^2+BS$5*temperature!$M433^6</f>
        <v>0</v>
      </c>
      <c r="BT323" s="14"/>
      <c r="BU323" s="14"/>
      <c r="BV323" s="14"/>
      <c r="BW323" s="14"/>
      <c r="BX323" s="14"/>
      <c r="BY323" s="14"/>
    </row>
    <row r="324" spans="1:77" x14ac:dyDescent="0.3">
      <c r="A324">
        <f t="shared" si="322"/>
        <v>2278</v>
      </c>
      <c r="B324" s="4">
        <f t="shared" si="323"/>
        <v>1165.4057027492161</v>
      </c>
      <c r="C324" s="4">
        <f t="shared" si="324"/>
        <v>2964.1700471119493</v>
      </c>
      <c r="D324" s="4">
        <f t="shared" si="325"/>
        <v>4369.95676309179</v>
      </c>
      <c r="E324" s="11">
        <f t="shared" si="326"/>
        <v>4.4010285864287604E-9</v>
      </c>
      <c r="F324" s="11">
        <f t="shared" si="327"/>
        <v>8.6703214283519008E-9</v>
      </c>
      <c r="G324" s="11">
        <f t="shared" si="328"/>
        <v>1.770015277410729E-8</v>
      </c>
      <c r="H324" s="4">
        <f t="shared" si="329"/>
        <v>45453.163433845293</v>
      </c>
      <c r="I324" s="4">
        <f t="shared" si="330"/>
        <v>48913.416839284917</v>
      </c>
      <c r="J324" s="4">
        <f t="shared" si="331"/>
        <v>25071.50700856292</v>
      </c>
      <c r="K324" s="4">
        <f t="shared" si="332"/>
        <v>39002.008765377017</v>
      </c>
      <c r="L324" s="4">
        <f t="shared" si="333"/>
        <v>16501.555599666845</v>
      </c>
      <c r="M324" s="4">
        <f t="shared" si="334"/>
        <v>5737.2437229389352</v>
      </c>
      <c r="N324" s="11">
        <f t="shared" si="335"/>
        <v>-1.5062094088833078E-2</v>
      </c>
      <c r="O324" s="11">
        <f t="shared" si="336"/>
        <v>-4.2458666510539755E-3</v>
      </c>
      <c r="P324" s="11">
        <f t="shared" si="337"/>
        <v>-1.5790730300535571E-3</v>
      </c>
      <c r="Q324" s="4">
        <f t="shared" si="338"/>
        <v>354.47949246546261</v>
      </c>
      <c r="R324" s="4">
        <f t="shared" si="339"/>
        <v>1098.3784324516737</v>
      </c>
      <c r="S324" s="4">
        <f t="shared" si="340"/>
        <v>1194.982321106211</v>
      </c>
      <c r="T324" s="4">
        <f t="shared" si="341"/>
        <v>7.798785952079859</v>
      </c>
      <c r="U324" s="4">
        <f t="shared" si="342"/>
        <v>22.455565434339249</v>
      </c>
      <c r="V324" s="4">
        <f t="shared" si="343"/>
        <v>47.662963406949444</v>
      </c>
      <c r="W324" s="11">
        <f t="shared" si="344"/>
        <v>-1.0734613539272964E-2</v>
      </c>
      <c r="X324" s="11">
        <f t="shared" si="345"/>
        <v>-1.217998157191269E-2</v>
      </c>
      <c r="Y324" s="11">
        <f t="shared" si="346"/>
        <v>-9.7425357312937999E-3</v>
      </c>
      <c r="Z324" s="4">
        <f t="shared" si="359"/>
        <v>283.79524585169321</v>
      </c>
      <c r="AA324" s="4">
        <f t="shared" si="360"/>
        <v>3476.6352040287238</v>
      </c>
      <c r="AB324" s="4">
        <f t="shared" si="361"/>
        <v>38661.426145266341</v>
      </c>
      <c r="AC324" s="12">
        <f t="shared" si="347"/>
        <v>0.78007375775593024</v>
      </c>
      <c r="AD324" s="12">
        <f t="shared" si="348"/>
        <v>3.1134154160133551</v>
      </c>
      <c r="AE324" s="12">
        <f t="shared" si="349"/>
        <v>31.987345235071782</v>
      </c>
      <c r="AF324" s="11">
        <f t="shared" si="350"/>
        <v>-4.0504037456468023E-3</v>
      </c>
      <c r="AG324" s="11">
        <f t="shared" si="351"/>
        <v>2.9673830763510267E-4</v>
      </c>
      <c r="AH324" s="11">
        <f t="shared" si="352"/>
        <v>9.7937136394747881E-3</v>
      </c>
      <c r="AI324" s="1">
        <f t="shared" si="316"/>
        <v>105541.48172484439</v>
      </c>
      <c r="AJ324" s="1">
        <f t="shared" si="317"/>
        <v>102009.19647035994</v>
      </c>
      <c r="AK324" s="1">
        <f t="shared" si="318"/>
        <v>50907.081955915979</v>
      </c>
      <c r="AL324" s="10">
        <f t="shared" si="353"/>
        <v>101.30652138287036</v>
      </c>
      <c r="AM324" s="10">
        <f t="shared" si="354"/>
        <v>25.446776609346472</v>
      </c>
      <c r="AN324" s="10">
        <f t="shared" si="355"/>
        <v>7.8785867116623036</v>
      </c>
      <c r="AO324" s="7">
        <f t="shared" si="356"/>
        <v>1.3949043280103706E-3</v>
      </c>
      <c r="AP324" s="7">
        <f t="shared" si="357"/>
        <v>1.7572115521124407E-3</v>
      </c>
      <c r="AQ324" s="7">
        <f t="shared" si="358"/>
        <v>1.5940125926788566E-3</v>
      </c>
      <c r="AR324" s="1">
        <f t="shared" si="364"/>
        <v>45453.163433845293</v>
      </c>
      <c r="AS324" s="1">
        <f t="shared" si="362"/>
        <v>48913.416839284917</v>
      </c>
      <c r="AT324" s="1">
        <f t="shared" si="363"/>
        <v>25071.50700856292</v>
      </c>
      <c r="AU324" s="1">
        <f t="shared" si="319"/>
        <v>9090.6326867690586</v>
      </c>
      <c r="AV324" s="1">
        <f t="shared" si="320"/>
        <v>9782.6833678569838</v>
      </c>
      <c r="AW324" s="1">
        <f t="shared" si="321"/>
        <v>5014.3014017125843</v>
      </c>
      <c r="AX324">
        <v>0</v>
      </c>
      <c r="AY324">
        <v>0</v>
      </c>
      <c r="AZ324">
        <v>0</v>
      </c>
      <c r="BA324">
        <f t="shared" si="305"/>
        <v>0</v>
      </c>
      <c r="BB324">
        <f t="shared" si="311"/>
        <v>0</v>
      </c>
      <c r="BC324">
        <f t="shared" si="306"/>
        <v>0</v>
      </c>
      <c r="BD324">
        <f t="shared" si="307"/>
        <v>0</v>
      </c>
      <c r="BE324">
        <f t="shared" si="308"/>
        <v>0</v>
      </c>
      <c r="BF324">
        <f t="shared" si="309"/>
        <v>0</v>
      </c>
      <c r="BG324">
        <f t="shared" si="310"/>
        <v>0</v>
      </c>
      <c r="BH324">
        <f t="shared" si="312"/>
        <v>0</v>
      </c>
      <c r="BI324">
        <f t="shared" si="313"/>
        <v>0</v>
      </c>
      <c r="BJ324">
        <f t="shared" si="314"/>
        <v>0</v>
      </c>
      <c r="BK324" s="7">
        <f t="shared" si="315"/>
        <v>2.2164009015155445E-2</v>
      </c>
      <c r="BL324" s="13"/>
      <c r="BM324" s="13"/>
      <c r="BN324" s="8">
        <f>BN$3*temperature!$I434+BN$4*temperature!$I434^2+BN$5*temperature!$I434^6</f>
        <v>-84.582234056392053</v>
      </c>
      <c r="BO324" s="8">
        <f>BO$3*temperature!$I434+BO$4*temperature!$I434^2+BO$5*temperature!$I434^6</f>
        <v>-68.209840684620431</v>
      </c>
      <c r="BP324" s="8">
        <f>BP$3*temperature!$I434+BP$4*temperature!$I434^2+BP$5*temperature!$I434^6</f>
        <v>-55.56236997396649</v>
      </c>
      <c r="BQ324" s="8">
        <f>BQ$3*temperature!$M434+BQ$4*temperature!$M434^2+BQ$5*temperature!$M434^6</f>
        <v>0</v>
      </c>
      <c r="BR324" s="8">
        <f>BR$3*temperature!$M434+BR$4*temperature!$M434^2+BR$5*temperature!$M434^6</f>
        <v>0</v>
      </c>
      <c r="BS324" s="8">
        <f>BS$3*temperature!$M434+BS$4*temperature!$M434^2+BS$5*temperature!$M434^6</f>
        <v>0</v>
      </c>
      <c r="BT324" s="14"/>
      <c r="BU324" s="14"/>
      <c r="BV324" s="14"/>
      <c r="BW324" s="14"/>
      <c r="BX324" s="14"/>
      <c r="BY324" s="14"/>
    </row>
    <row r="325" spans="1:77" x14ac:dyDescent="0.3">
      <c r="A325">
        <f t="shared" si="322"/>
        <v>2279</v>
      </c>
      <c r="B325" s="4">
        <f t="shared" si="323"/>
        <v>1165.4057076217507</v>
      </c>
      <c r="C325" s="4">
        <f t="shared" si="324"/>
        <v>2964.1700715272414</v>
      </c>
      <c r="D325" s="4">
        <f t="shared" si="325"/>
        <v>4369.9568365732466</v>
      </c>
      <c r="E325" s="11">
        <f t="shared" si="326"/>
        <v>4.1809771571073224E-9</v>
      </c>
      <c r="F325" s="11">
        <f t="shared" si="327"/>
        <v>8.2368053569343059E-9</v>
      </c>
      <c r="G325" s="11">
        <f t="shared" si="328"/>
        <v>1.6815145135401924E-8</v>
      </c>
      <c r="H325" s="4">
        <f t="shared" si="329"/>
        <v>44762.22345785069</v>
      </c>
      <c r="I325" s="4">
        <f t="shared" si="330"/>
        <v>48705.033731984207</v>
      </c>
      <c r="J325" s="4">
        <f t="shared" si="331"/>
        <v>25031.732525443182</v>
      </c>
      <c r="K325" s="4">
        <f t="shared" si="332"/>
        <v>38409.133544743985</v>
      </c>
      <c r="L325" s="4">
        <f t="shared" si="333"/>
        <v>16431.254805460507</v>
      </c>
      <c r="M325" s="4">
        <f t="shared" si="334"/>
        <v>5728.14182418152</v>
      </c>
      <c r="N325" s="11">
        <f t="shared" si="335"/>
        <v>-1.5201145771736257E-2</v>
      </c>
      <c r="O325" s="11">
        <f t="shared" si="336"/>
        <v>-4.2602525429636939E-3</v>
      </c>
      <c r="P325" s="11">
        <f t="shared" si="337"/>
        <v>-1.5864584453721964E-3</v>
      </c>
      <c r="Q325" s="4">
        <f t="shared" si="338"/>
        <v>345.34364251741459</v>
      </c>
      <c r="R325" s="4">
        <f t="shared" si="339"/>
        <v>1080.3778374086994</v>
      </c>
      <c r="S325" s="4">
        <f t="shared" si="340"/>
        <v>1181.4628630154693</v>
      </c>
      <c r="T325" s="4">
        <f t="shared" si="341"/>
        <v>7.7150689988087704</v>
      </c>
      <c r="U325" s="4">
        <f t="shared" si="342"/>
        <v>22.182057061162116</v>
      </c>
      <c r="V325" s="4">
        <f t="shared" si="343"/>
        <v>47.198605282897887</v>
      </c>
      <c r="W325" s="11">
        <f t="shared" si="344"/>
        <v>-1.0734613539272964E-2</v>
      </c>
      <c r="X325" s="11">
        <f t="shared" si="345"/>
        <v>-1.217998157191269E-2</v>
      </c>
      <c r="Y325" s="11">
        <f t="shared" si="346"/>
        <v>-9.7425357312937999E-3</v>
      </c>
      <c r="Z325" s="4">
        <f t="shared" si="359"/>
        <v>275.40013148471513</v>
      </c>
      <c r="AA325" s="4">
        <f t="shared" si="360"/>
        <v>3420.7231026782915</v>
      </c>
      <c r="AB325" s="4">
        <f t="shared" si="361"/>
        <v>38598.670021364684</v>
      </c>
      <c r="AC325" s="12">
        <f t="shared" si="347"/>
        <v>0.77691414408563486</v>
      </c>
      <c r="AD325" s="12">
        <f t="shared" si="348"/>
        <v>3.1143392856348679</v>
      </c>
      <c r="AE325" s="12">
        <f t="shared" si="349"/>
        <v>32.300620134391096</v>
      </c>
      <c r="AF325" s="11">
        <f t="shared" si="350"/>
        <v>-4.0504037456468023E-3</v>
      </c>
      <c r="AG325" s="11">
        <f t="shared" si="351"/>
        <v>2.9673830763510267E-4</v>
      </c>
      <c r="AH325" s="11">
        <f t="shared" si="352"/>
        <v>9.7937136394747881E-3</v>
      </c>
      <c r="AI325" s="1">
        <f t="shared" si="316"/>
        <v>104077.96623912902</v>
      </c>
      <c r="AJ325" s="1">
        <f t="shared" si="317"/>
        <v>101590.96019118093</v>
      </c>
      <c r="AK325" s="1">
        <f t="shared" si="318"/>
        <v>50830.675162036961</v>
      </c>
      <c r="AL325" s="10">
        <f t="shared" si="353"/>
        <v>101.44642115895168</v>
      </c>
      <c r="AM325" s="10">
        <f t="shared" si="354"/>
        <v>25.491044825470222</v>
      </c>
      <c r="AN325" s="10">
        <f t="shared" si="355"/>
        <v>7.8910196924288964</v>
      </c>
      <c r="AO325" s="7">
        <f t="shared" si="356"/>
        <v>1.3809552847302668E-3</v>
      </c>
      <c r="AP325" s="7">
        <f t="shared" si="357"/>
        <v>1.7396394365913163E-3</v>
      </c>
      <c r="AQ325" s="7">
        <f t="shared" si="358"/>
        <v>1.578072466752068E-3</v>
      </c>
      <c r="AR325" s="1">
        <f t="shared" si="364"/>
        <v>44762.22345785069</v>
      </c>
      <c r="AS325" s="1">
        <f t="shared" si="362"/>
        <v>48705.033731984207</v>
      </c>
      <c r="AT325" s="1">
        <f t="shared" si="363"/>
        <v>25031.732525443182</v>
      </c>
      <c r="AU325" s="1">
        <f t="shared" si="319"/>
        <v>8952.4446915701392</v>
      </c>
      <c r="AV325" s="1">
        <f t="shared" si="320"/>
        <v>9741.0067463968426</v>
      </c>
      <c r="AW325" s="1">
        <f t="shared" si="321"/>
        <v>5006.3465050886371</v>
      </c>
      <c r="AX325">
        <v>0</v>
      </c>
      <c r="AY325">
        <v>0</v>
      </c>
      <c r="AZ325">
        <v>0</v>
      </c>
      <c r="BA325">
        <f t="shared" si="305"/>
        <v>0</v>
      </c>
      <c r="BB325">
        <f t="shared" si="311"/>
        <v>0</v>
      </c>
      <c r="BC325">
        <f t="shared" si="306"/>
        <v>0</v>
      </c>
      <c r="BD325">
        <f t="shared" si="307"/>
        <v>0</v>
      </c>
      <c r="BE325">
        <f t="shared" si="308"/>
        <v>0</v>
      </c>
      <c r="BF325">
        <f t="shared" si="309"/>
        <v>0</v>
      </c>
      <c r="BG325">
        <f t="shared" si="310"/>
        <v>0</v>
      </c>
      <c r="BH325">
        <f t="shared" si="312"/>
        <v>0</v>
      </c>
      <c r="BI325">
        <f t="shared" si="313"/>
        <v>0</v>
      </c>
      <c r="BJ325">
        <f t="shared" si="314"/>
        <v>0</v>
      </c>
      <c r="BK325" s="7">
        <f t="shared" si="315"/>
        <v>2.2137357349071934E-2</v>
      </c>
      <c r="BL325" s="13"/>
      <c r="BM325" s="13"/>
      <c r="BN325" s="8">
        <f>BN$3*temperature!$I435+BN$4*temperature!$I435^2+BN$5*temperature!$I435^6</f>
        <v>-84.796757770755249</v>
      </c>
      <c r="BO325" s="8">
        <f>BO$3*temperature!$I435+BO$4*temperature!$I435^2+BO$5*temperature!$I435^6</f>
        <v>-68.374078259011185</v>
      </c>
      <c r="BP325" s="8">
        <f>BP$3*temperature!$I435+BP$4*temperature!$I435^2+BP$5*temperature!$I435^6</f>
        <v>-55.689013724912925</v>
      </c>
      <c r="BQ325" s="8">
        <f>BQ$3*temperature!$M435+BQ$4*temperature!$M435^2+BQ$5*temperature!$M435^6</f>
        <v>0</v>
      </c>
      <c r="BR325" s="8">
        <f>BR$3*temperature!$M435+BR$4*temperature!$M435^2+BR$5*temperature!$M435^6</f>
        <v>0</v>
      </c>
      <c r="BS325" s="8">
        <f>BS$3*temperature!$M435+BS$4*temperature!$M435^2+BS$5*temperature!$M435^6</f>
        <v>0</v>
      </c>
      <c r="BT325" s="14"/>
      <c r="BU325" s="14"/>
      <c r="BV325" s="14"/>
      <c r="BW325" s="14"/>
      <c r="BX325" s="14"/>
      <c r="BY325" s="14"/>
    </row>
    <row r="326" spans="1:77" x14ac:dyDescent="0.3">
      <c r="A326">
        <f t="shared" si="322"/>
        <v>2280</v>
      </c>
      <c r="B326" s="4">
        <f t="shared" si="323"/>
        <v>1165.4057122506588</v>
      </c>
      <c r="C326" s="4">
        <f t="shared" si="324"/>
        <v>2964.1700947217687</v>
      </c>
      <c r="D326" s="4">
        <f t="shared" si="325"/>
        <v>4369.9569063806321</v>
      </c>
      <c r="E326" s="11">
        <f t="shared" si="326"/>
        <v>3.971928299251956E-9</v>
      </c>
      <c r="F326" s="11">
        <f t="shared" si="327"/>
        <v>7.8249650890875896E-9</v>
      </c>
      <c r="G326" s="11">
        <f t="shared" si="328"/>
        <v>1.5974387878631828E-8</v>
      </c>
      <c r="H326" s="4">
        <f t="shared" si="329"/>
        <v>44075.435557607787</v>
      </c>
      <c r="I326" s="4">
        <f t="shared" si="330"/>
        <v>48496.84183316007</v>
      </c>
      <c r="J326" s="4">
        <f t="shared" si="331"/>
        <v>24991.838693609629</v>
      </c>
      <c r="K326" s="4">
        <f t="shared" si="332"/>
        <v>37819.821109756085</v>
      </c>
      <c r="L326" s="4">
        <f t="shared" si="333"/>
        <v>16361.018525730799</v>
      </c>
      <c r="M326" s="4">
        <f t="shared" si="334"/>
        <v>5719.0126193507112</v>
      </c>
      <c r="N326" s="11">
        <f t="shared" si="335"/>
        <v>-1.5343028613269638E-2</v>
      </c>
      <c r="O326" s="11">
        <f t="shared" si="336"/>
        <v>-4.2745536212102087E-3</v>
      </c>
      <c r="P326" s="11">
        <f t="shared" si="337"/>
        <v>-1.5937462987158924E-3</v>
      </c>
      <c r="Q326" s="4">
        <f t="shared" si="338"/>
        <v>336.39477453428435</v>
      </c>
      <c r="R326" s="4">
        <f t="shared" si="339"/>
        <v>1062.6569793512435</v>
      </c>
      <c r="S326" s="4">
        <f t="shared" si="340"/>
        <v>1168.0878301796047</v>
      </c>
      <c r="T326" s="4">
        <f t="shared" si="341"/>
        <v>7.632250714677733</v>
      </c>
      <c r="U326" s="4">
        <f t="shared" si="342"/>
        <v>21.911880014930045</v>
      </c>
      <c r="V326" s="4">
        <f t="shared" si="343"/>
        <v>46.738771184462024</v>
      </c>
      <c r="W326" s="11">
        <f t="shared" si="344"/>
        <v>-1.0734613539272964E-2</v>
      </c>
      <c r="X326" s="11">
        <f t="shared" si="345"/>
        <v>-1.217998157191269E-2</v>
      </c>
      <c r="Y326" s="11">
        <f t="shared" si="346"/>
        <v>-9.7425357312937999E-3</v>
      </c>
      <c r="Z326" s="4">
        <f t="shared" si="359"/>
        <v>267.21562755613314</v>
      </c>
      <c r="AA326" s="4">
        <f t="shared" si="360"/>
        <v>3365.6615668177815</v>
      </c>
      <c r="AB326" s="4">
        <f t="shared" si="361"/>
        <v>38535.730675951731</v>
      </c>
      <c r="AC326" s="12">
        <f t="shared" si="347"/>
        <v>0.77376732812638438</v>
      </c>
      <c r="AD326" s="12">
        <f t="shared" si="348"/>
        <v>3.1152634294038886</v>
      </c>
      <c r="AE326" s="12">
        <f t="shared" si="349"/>
        <v>32.616963158364776</v>
      </c>
      <c r="AF326" s="11">
        <f t="shared" si="350"/>
        <v>-4.0504037456468023E-3</v>
      </c>
      <c r="AG326" s="11">
        <f t="shared" si="351"/>
        <v>2.9673830763510267E-4</v>
      </c>
      <c r="AH326" s="11">
        <f t="shared" si="352"/>
        <v>9.7937136394747881E-3</v>
      </c>
      <c r="AI326" s="1">
        <f t="shared" si="316"/>
        <v>102622.61430678626</v>
      </c>
      <c r="AJ326" s="1">
        <f t="shared" si="317"/>
        <v>101172.87091845968</v>
      </c>
      <c r="AK326" s="1">
        <f t="shared" si="318"/>
        <v>50753.954150921905</v>
      </c>
      <c r="AL326" s="10">
        <f t="shared" si="353"/>
        <v>101.58511320065394</v>
      </c>
      <c r="AM326" s="10">
        <f t="shared" si="354"/>
        <v>25.534946600059946</v>
      </c>
      <c r="AN326" s="10">
        <f t="shared" si="355"/>
        <v>7.9033477673310051</v>
      </c>
      <c r="AO326" s="7">
        <f t="shared" si="356"/>
        <v>1.3671457318829641E-3</v>
      </c>
      <c r="AP326" s="7">
        <f t="shared" si="357"/>
        <v>1.7222430422254031E-3</v>
      </c>
      <c r="AQ326" s="7">
        <f t="shared" si="358"/>
        <v>1.5622917420845474E-3</v>
      </c>
      <c r="AR326" s="1">
        <f t="shared" si="364"/>
        <v>44075.435557607787</v>
      </c>
      <c r="AS326" s="1">
        <f t="shared" si="362"/>
        <v>48496.84183316007</v>
      </c>
      <c r="AT326" s="1">
        <f t="shared" si="363"/>
        <v>24991.838693609629</v>
      </c>
      <c r="AU326" s="1">
        <f t="shared" si="319"/>
        <v>8815.0871115215577</v>
      </c>
      <c r="AV326" s="1">
        <f t="shared" si="320"/>
        <v>9699.3683666320139</v>
      </c>
      <c r="AW326" s="1">
        <f t="shared" si="321"/>
        <v>4998.3677387219259</v>
      </c>
      <c r="AX326">
        <v>0</v>
      </c>
      <c r="AY326">
        <v>0</v>
      </c>
      <c r="AZ326">
        <v>0</v>
      </c>
      <c r="BA326">
        <f t="shared" ref="BA326:BA346" si="365">(AX326*Z326+AY326*AA326+AZ326*AB326)/(Z326+AA326+AB326)</f>
        <v>0</v>
      </c>
      <c r="BB326">
        <f t="shared" si="311"/>
        <v>0</v>
      </c>
      <c r="BC326">
        <f t="shared" ref="BC326:BC346" si="366">BC$5*AY326^2</f>
        <v>0</v>
      </c>
      <c r="BD326">
        <f t="shared" ref="BD326:BD346" si="367">BD$5*AZ326^2</f>
        <v>0</v>
      </c>
      <c r="BE326">
        <f t="shared" ref="BE326:BE346" si="368">BB326*AR326</f>
        <v>0</v>
      </c>
      <c r="BF326">
        <f t="shared" ref="BF326:BF346" si="369">BC326*AS326</f>
        <v>0</v>
      </c>
      <c r="BG326">
        <f t="shared" ref="BG326:BG346" si="370">BD326*AT326</f>
        <v>0</v>
      </c>
      <c r="BH326">
        <f t="shared" si="312"/>
        <v>0</v>
      </c>
      <c r="BI326">
        <f t="shared" si="313"/>
        <v>0</v>
      </c>
      <c r="BJ326">
        <f t="shared" si="314"/>
        <v>0</v>
      </c>
      <c r="BK326" s="7">
        <f t="shared" si="315"/>
        <v>2.2110692390204995E-2</v>
      </c>
      <c r="BL326" s="13"/>
      <c r="BM326" s="13"/>
      <c r="BN326" s="8">
        <f>BN$3*temperature!$I436+BN$4*temperature!$I436^2+BN$5*temperature!$I436^6</f>
        <v>-85.009936031019976</v>
      </c>
      <c r="BO326" s="8">
        <f>BO$3*temperature!$I436+BO$4*temperature!$I436^2+BO$5*temperature!$I436^6</f>
        <v>-68.537278851877375</v>
      </c>
      <c r="BP326" s="8">
        <f>BP$3*temperature!$I436+BP$4*temperature!$I436^2+BP$5*temperature!$I436^6</f>
        <v>-55.814851923353778</v>
      </c>
      <c r="BQ326" s="8">
        <f>BQ$3*temperature!$M436+BQ$4*temperature!$M436^2+BQ$5*temperature!$M436^6</f>
        <v>0</v>
      </c>
      <c r="BR326" s="8">
        <f>BR$3*temperature!$M436+BR$4*temperature!$M436^2+BR$5*temperature!$M436^6</f>
        <v>0</v>
      </c>
      <c r="BS326" s="8">
        <f>BS$3*temperature!$M436+BS$4*temperature!$M436^2+BS$5*temperature!$M436^6</f>
        <v>0</v>
      </c>
      <c r="BT326" s="14"/>
      <c r="BU326" s="14"/>
      <c r="BV326" s="14"/>
      <c r="BW326" s="14"/>
      <c r="BX326" s="14"/>
      <c r="BY326" s="14"/>
    </row>
    <row r="327" spans="1:77" x14ac:dyDescent="0.3">
      <c r="A327">
        <f t="shared" si="322"/>
        <v>2281</v>
      </c>
      <c r="B327" s="4">
        <f t="shared" si="323"/>
        <v>1165.4057166481214</v>
      </c>
      <c r="C327" s="4">
        <f t="shared" si="324"/>
        <v>2964.1701167565698</v>
      </c>
      <c r="D327" s="4">
        <f t="shared" si="325"/>
        <v>4369.9569726976497</v>
      </c>
      <c r="E327" s="11">
        <f t="shared" si="326"/>
        <v>3.7733318842893578E-9</v>
      </c>
      <c r="F327" s="11">
        <f t="shared" si="327"/>
        <v>7.4337168346332098E-9</v>
      </c>
      <c r="G327" s="11">
        <f t="shared" si="328"/>
        <v>1.5175668484700237E-8</v>
      </c>
      <c r="H327" s="4">
        <f t="shared" si="329"/>
        <v>43392.802495419579</v>
      </c>
      <c r="I327" s="4">
        <f t="shared" si="330"/>
        <v>48288.850312651528</v>
      </c>
      <c r="J327" s="4">
        <f t="shared" si="331"/>
        <v>24951.828695648859</v>
      </c>
      <c r="K327" s="4">
        <f t="shared" si="332"/>
        <v>37234.073829862165</v>
      </c>
      <c r="L327" s="4">
        <f t="shared" si="333"/>
        <v>16290.849853614258</v>
      </c>
      <c r="M327" s="4">
        <f t="shared" si="334"/>
        <v>5709.8568364726179</v>
      </c>
      <c r="N327" s="11">
        <f t="shared" si="335"/>
        <v>-1.5487838458940195E-2</v>
      </c>
      <c r="O327" s="11">
        <f t="shared" si="336"/>
        <v>-4.2887716315574975E-3</v>
      </c>
      <c r="P327" s="11">
        <f t="shared" si="337"/>
        <v>-1.600937694579363E-3</v>
      </c>
      <c r="Q327" s="4">
        <f t="shared" si="338"/>
        <v>327.62960757918358</v>
      </c>
      <c r="R327" s="4">
        <f t="shared" si="339"/>
        <v>1045.2118617702306</v>
      </c>
      <c r="S327" s="4">
        <f t="shared" si="340"/>
        <v>1154.8558933355562</v>
      </c>
      <c r="T327" s="4">
        <f t="shared" si="341"/>
        <v>7.5503214528208273</v>
      </c>
      <c r="U327" s="4">
        <f t="shared" si="342"/>
        <v>21.644993720142235</v>
      </c>
      <c r="V327" s="4">
        <f t="shared" si="343"/>
        <v>46.283417036160635</v>
      </c>
      <c r="W327" s="11">
        <f t="shared" si="344"/>
        <v>-1.0734613539272964E-2</v>
      </c>
      <c r="X327" s="11">
        <f t="shared" si="345"/>
        <v>-1.217998157191269E-2</v>
      </c>
      <c r="Y327" s="11">
        <f t="shared" si="346"/>
        <v>-9.7425357312937999E-3</v>
      </c>
      <c r="Z327" s="4">
        <f t="shared" si="359"/>
        <v>259.23700108775444</v>
      </c>
      <c r="AA327" s="4">
        <f t="shared" si="360"/>
        <v>3311.4387650110161</v>
      </c>
      <c r="AB327" s="4">
        <f t="shared" si="361"/>
        <v>38472.613097332112</v>
      </c>
      <c r="AC327" s="12">
        <f t="shared" si="347"/>
        <v>0.77063325804228211</v>
      </c>
      <c r="AD327" s="12">
        <f t="shared" si="348"/>
        <v>3.1161878474017675</v>
      </c>
      <c r="AE327" s="12">
        <f t="shared" si="349"/>
        <v>32.936404355327099</v>
      </c>
      <c r="AF327" s="11">
        <f t="shared" si="350"/>
        <v>-4.0504037456468023E-3</v>
      </c>
      <c r="AG327" s="11">
        <f t="shared" si="351"/>
        <v>2.9673830763510267E-4</v>
      </c>
      <c r="AH327" s="11">
        <f t="shared" si="352"/>
        <v>9.7937136394747881E-3</v>
      </c>
      <c r="AI327" s="1">
        <f t="shared" si="316"/>
        <v>101175.43998762919</v>
      </c>
      <c r="AJ327" s="1">
        <f t="shared" si="317"/>
        <v>100754.95219324573</v>
      </c>
      <c r="AK327" s="1">
        <f t="shared" si="318"/>
        <v>50676.926474551641</v>
      </c>
      <c r="AL327" s="10">
        <f t="shared" si="353"/>
        <v>101.72260603804972</v>
      </c>
      <c r="AM327" s="10">
        <f t="shared" si="354"/>
        <v>25.578484210334341</v>
      </c>
      <c r="AN327" s="10">
        <f t="shared" si="355"/>
        <v>7.9155716289332112</v>
      </c>
      <c r="AO327" s="7">
        <f t="shared" si="356"/>
        <v>1.3534742745641346E-3</v>
      </c>
      <c r="AP327" s="7">
        <f t="shared" si="357"/>
        <v>1.7050206118031492E-3</v>
      </c>
      <c r="AQ327" s="7">
        <f t="shared" si="358"/>
        <v>1.5466688246637019E-3</v>
      </c>
      <c r="AR327" s="1">
        <f t="shared" si="364"/>
        <v>43392.802495419579</v>
      </c>
      <c r="AS327" s="1">
        <f t="shared" si="362"/>
        <v>48288.850312651528</v>
      </c>
      <c r="AT327" s="1">
        <f t="shared" si="363"/>
        <v>24951.828695648859</v>
      </c>
      <c r="AU327" s="1">
        <f t="shared" si="319"/>
        <v>8678.5604990839165</v>
      </c>
      <c r="AV327" s="1">
        <f t="shared" si="320"/>
        <v>9657.7700625303059</v>
      </c>
      <c r="AW327" s="1">
        <f t="shared" si="321"/>
        <v>4990.365739129772</v>
      </c>
      <c r="AX327">
        <v>0</v>
      </c>
      <c r="AY327">
        <v>0</v>
      </c>
      <c r="AZ327">
        <v>0</v>
      </c>
      <c r="BA327">
        <f t="shared" si="365"/>
        <v>0</v>
      </c>
      <c r="BB327">
        <f t="shared" ref="BB327:BB346" si="371">BB$5*AX327^2</f>
        <v>0</v>
      </c>
      <c r="BC327">
        <f t="shared" si="366"/>
        <v>0</v>
      </c>
      <c r="BD327">
        <f t="shared" si="367"/>
        <v>0</v>
      </c>
      <c r="BE327">
        <f t="shared" si="368"/>
        <v>0</v>
      </c>
      <c r="BF327">
        <f t="shared" si="369"/>
        <v>0</v>
      </c>
      <c r="BG327">
        <f t="shared" si="370"/>
        <v>0</v>
      </c>
      <c r="BH327">
        <f t="shared" ref="BH327:BH346" si="372">2*BB$5*AX327*AR327/Z327*1000</f>
        <v>0</v>
      </c>
      <c r="BI327">
        <f t="shared" ref="BI327:BI346" si="373">2*BC$5*AY327*AS327/AA327*1000</f>
        <v>0</v>
      </c>
      <c r="BJ327">
        <f t="shared" ref="BJ327:BJ346" si="374">2*BD$5*AZ327*AT327/AB327*1000</f>
        <v>0</v>
      </c>
      <c r="BK327" s="7">
        <f t="shared" ref="BK327:BK346" si="375">SUM(H327:J327)*SUM(B326:D326)/SUM(H326:J326)/SUM(B327:D327)-1+BK$5</f>
        <v>2.2084014371130029E-2</v>
      </c>
      <c r="BL327" s="13"/>
      <c r="BM327" s="13"/>
      <c r="BN327" s="8">
        <f>BN$3*temperature!$I437+BN$4*temperature!$I437^2+BN$5*temperature!$I437^6</f>
        <v>-85.221782743898814</v>
      </c>
      <c r="BO327" s="8">
        <f>BO$3*temperature!$I437+BO$4*temperature!$I437^2+BO$5*temperature!$I437^6</f>
        <v>-68.699453264023802</v>
      </c>
      <c r="BP327" s="8">
        <f>BP$3*temperature!$I437+BP$4*temperature!$I437^2+BP$5*temperature!$I437^6</f>
        <v>-55.939893029963216</v>
      </c>
      <c r="BQ327" s="8">
        <f>BQ$3*temperature!$M437+BQ$4*temperature!$M437^2+BQ$5*temperature!$M437^6</f>
        <v>0</v>
      </c>
      <c r="BR327" s="8">
        <f>BR$3*temperature!$M437+BR$4*temperature!$M437^2+BR$5*temperature!$M437^6</f>
        <v>0</v>
      </c>
      <c r="BS327" s="8">
        <f>BS$3*temperature!$M437+BS$4*temperature!$M437^2+BS$5*temperature!$M437^6</f>
        <v>0</v>
      </c>
      <c r="BT327" s="14"/>
      <c r="BU327" s="14"/>
      <c r="BV327" s="14"/>
      <c r="BW327" s="14"/>
      <c r="BX327" s="14"/>
      <c r="BY327" s="14"/>
    </row>
    <row r="328" spans="1:77" x14ac:dyDescent="0.3">
      <c r="A328">
        <f t="shared" si="322"/>
        <v>2282</v>
      </c>
      <c r="B328" s="4">
        <f t="shared" si="323"/>
        <v>1165.4057208257107</v>
      </c>
      <c r="C328" s="4">
        <f t="shared" si="324"/>
        <v>2964.1701376896308</v>
      </c>
      <c r="D328" s="4">
        <f t="shared" si="325"/>
        <v>4369.957035698817</v>
      </c>
      <c r="E328" s="11">
        <f t="shared" si="326"/>
        <v>3.5846652900748897E-9</v>
      </c>
      <c r="F328" s="11">
        <f t="shared" si="327"/>
        <v>7.0620309929015493E-9</v>
      </c>
      <c r="G328" s="11">
        <f t="shared" si="328"/>
        <v>1.4416885060465224E-8</v>
      </c>
      <c r="H328" s="4">
        <f t="shared" si="329"/>
        <v>42714.3268866902</v>
      </c>
      <c r="I328" s="4">
        <f t="shared" si="330"/>
        <v>48081.068160320712</v>
      </c>
      <c r="J328" s="4">
        <f t="shared" si="331"/>
        <v>24911.705673648539</v>
      </c>
      <c r="K328" s="4">
        <f t="shared" si="332"/>
        <v>36651.893948509489</v>
      </c>
      <c r="L328" s="4">
        <f t="shared" si="333"/>
        <v>16220.751821552536</v>
      </c>
      <c r="M328" s="4">
        <f t="shared" si="334"/>
        <v>5700.6751943191157</v>
      </c>
      <c r="N328" s="11">
        <f t="shared" si="335"/>
        <v>-1.5635675108044755E-2</v>
      </c>
      <c r="O328" s="11">
        <f t="shared" si="336"/>
        <v>-4.3029082393862828E-3</v>
      </c>
      <c r="P328" s="11">
        <f t="shared" si="337"/>
        <v>-1.6080336891903801E-3</v>
      </c>
      <c r="Q328" s="4">
        <f t="shared" si="338"/>
        <v>319.04491171477821</v>
      </c>
      <c r="R328" s="4">
        <f t="shared" si="339"/>
        <v>1028.0385359502845</v>
      </c>
      <c r="S328" s="4">
        <f t="shared" si="340"/>
        <v>1141.7657301568324</v>
      </c>
      <c r="T328" s="4">
        <f t="shared" si="341"/>
        <v>7.4692716699275135</v>
      </c>
      <c r="U328" s="4">
        <f t="shared" si="342"/>
        <v>21.381358095506737</v>
      </c>
      <c r="V328" s="4">
        <f t="shared" si="343"/>
        <v>45.832499191919467</v>
      </c>
      <c r="W328" s="11">
        <f t="shared" si="344"/>
        <v>-1.0734613539272964E-2</v>
      </c>
      <c r="X328" s="11">
        <f t="shared" si="345"/>
        <v>-1.217998157191269E-2</v>
      </c>
      <c r="Y328" s="11">
        <f t="shared" si="346"/>
        <v>-9.7425357312937999E-3</v>
      </c>
      <c r="Z328" s="4">
        <f t="shared" si="359"/>
        <v>251.45961677996698</v>
      </c>
      <c r="AA328" s="4">
        <f t="shared" si="360"/>
        <v>3258.0430009774941</v>
      </c>
      <c r="AB328" s="4">
        <f t="shared" si="361"/>
        <v>38409.322208605423</v>
      </c>
      <c r="AC328" s="12">
        <f t="shared" si="347"/>
        <v>0.76751188220738764</v>
      </c>
      <c r="AD328" s="12">
        <f t="shared" si="348"/>
        <v>3.1171125397098787</v>
      </c>
      <c r="AE328" s="12">
        <f t="shared" si="349"/>
        <v>33.258974067897121</v>
      </c>
      <c r="AF328" s="11">
        <f t="shared" si="350"/>
        <v>-4.0504037456468023E-3</v>
      </c>
      <c r="AG328" s="11">
        <f t="shared" si="351"/>
        <v>2.9673830763510267E-4</v>
      </c>
      <c r="AH328" s="11">
        <f t="shared" si="352"/>
        <v>9.7937136394747881E-3</v>
      </c>
      <c r="AI328" s="1">
        <f t="shared" si="316"/>
        <v>99736.456487950185</v>
      </c>
      <c r="AJ328" s="1">
        <f t="shared" si="317"/>
        <v>100337.22703645147</v>
      </c>
      <c r="AK328" s="1">
        <f t="shared" si="318"/>
        <v>50599.59956622625</v>
      </c>
      <c r="AL328" s="10">
        <f t="shared" si="353"/>
        <v>101.85890817915971</v>
      </c>
      <c r="AM328" s="10">
        <f t="shared" si="354"/>
        <v>25.621659934703672</v>
      </c>
      <c r="AN328" s="10">
        <f t="shared" si="355"/>
        <v>7.9276919691223968</v>
      </c>
      <c r="AO328" s="7">
        <f t="shared" si="356"/>
        <v>1.3399395318184932E-3</v>
      </c>
      <c r="AP328" s="7">
        <f t="shared" si="357"/>
        <v>1.6879704056851177E-3</v>
      </c>
      <c r="AQ328" s="7">
        <f t="shared" si="358"/>
        <v>1.5312021364170649E-3</v>
      </c>
      <c r="AR328" s="1">
        <f t="shared" si="364"/>
        <v>42714.3268866902</v>
      </c>
      <c r="AS328" s="1">
        <f t="shared" si="362"/>
        <v>48081.068160320712</v>
      </c>
      <c r="AT328" s="1">
        <f t="shared" si="363"/>
        <v>24911.705673648539</v>
      </c>
      <c r="AU328" s="1">
        <f t="shared" si="319"/>
        <v>8542.8653773380411</v>
      </c>
      <c r="AV328" s="1">
        <f t="shared" si="320"/>
        <v>9616.2136320641421</v>
      </c>
      <c r="AW328" s="1">
        <f t="shared" si="321"/>
        <v>4982.3411347297078</v>
      </c>
      <c r="AX328">
        <v>0</v>
      </c>
      <c r="AY328">
        <v>0</v>
      </c>
      <c r="AZ328">
        <v>0</v>
      </c>
      <c r="BA328">
        <f t="shared" si="365"/>
        <v>0</v>
      </c>
      <c r="BB328">
        <f t="shared" si="371"/>
        <v>0</v>
      </c>
      <c r="BC328">
        <f t="shared" si="366"/>
        <v>0</v>
      </c>
      <c r="BD328">
        <f t="shared" si="367"/>
        <v>0</v>
      </c>
      <c r="BE328">
        <f t="shared" si="368"/>
        <v>0</v>
      </c>
      <c r="BF328">
        <f t="shared" si="369"/>
        <v>0</v>
      </c>
      <c r="BG328">
        <f t="shared" si="370"/>
        <v>0</v>
      </c>
      <c r="BH328">
        <f t="shared" si="372"/>
        <v>0</v>
      </c>
      <c r="BI328">
        <f t="shared" si="373"/>
        <v>0</v>
      </c>
      <c r="BJ328">
        <f t="shared" si="374"/>
        <v>0</v>
      </c>
      <c r="BK328" s="7">
        <f t="shared" si="375"/>
        <v>2.2057323758034014E-2</v>
      </c>
      <c r="BL328" s="13"/>
      <c r="BM328" s="13"/>
      <c r="BN328" s="8">
        <f>BN$3*temperature!$I438+BN$4*temperature!$I438^2+BN$5*temperature!$I438^6</f>
        <v>-85.432311627060841</v>
      </c>
      <c r="BO328" s="8">
        <f>BO$3*temperature!$I438+BO$4*temperature!$I438^2+BO$5*temperature!$I438^6</f>
        <v>-68.860612147888219</v>
      </c>
      <c r="BP328" s="8">
        <f>BP$3*temperature!$I438+BP$4*temperature!$I438^2+BP$5*temperature!$I438^6</f>
        <v>-56.064145387887038</v>
      </c>
      <c r="BQ328" s="8">
        <f>BQ$3*temperature!$M438+BQ$4*temperature!$M438^2+BQ$5*temperature!$M438^6</f>
        <v>0</v>
      </c>
      <c r="BR328" s="8">
        <f>BR$3*temperature!$M438+BR$4*temperature!$M438^2+BR$5*temperature!$M438^6</f>
        <v>0</v>
      </c>
      <c r="BS328" s="8">
        <f>BS$3*temperature!$M438+BS$4*temperature!$M438^2+BS$5*temperature!$M438^6</f>
        <v>0</v>
      </c>
      <c r="BT328" s="14"/>
      <c r="BU328" s="14"/>
      <c r="BV328" s="14"/>
      <c r="BW328" s="14"/>
      <c r="BX328" s="14"/>
      <c r="BY328" s="14"/>
    </row>
    <row r="329" spans="1:77" x14ac:dyDescent="0.3">
      <c r="A329">
        <f t="shared" si="322"/>
        <v>2283</v>
      </c>
      <c r="B329" s="4">
        <f t="shared" si="323"/>
        <v>1165.4057247944206</v>
      </c>
      <c r="C329" s="4">
        <f t="shared" si="324"/>
        <v>2964.1701575760389</v>
      </c>
      <c r="D329" s="4">
        <f t="shared" si="325"/>
        <v>4369.9570955499266</v>
      </c>
      <c r="E329" s="11">
        <f t="shared" si="326"/>
        <v>3.4054320255711452E-9</v>
      </c>
      <c r="F329" s="11">
        <f t="shared" si="327"/>
        <v>6.7089294432564718E-9</v>
      </c>
      <c r="G329" s="11">
        <f t="shared" si="328"/>
        <v>1.3696040807441962E-8</v>
      </c>
      <c r="H329" s="4">
        <f t="shared" si="329"/>
        <v>42040.011219932108</v>
      </c>
      <c r="I329" s="4">
        <f t="shared" si="330"/>
        <v>47873.504191539338</v>
      </c>
      <c r="J329" s="4">
        <f t="shared" si="331"/>
        <v>24871.472730431673</v>
      </c>
      <c r="K329" s="4">
        <f t="shared" si="332"/>
        <v>36073.283600308408</v>
      </c>
      <c r="L329" s="4">
        <f t="shared" si="333"/>
        <v>16150.727403142089</v>
      </c>
      <c r="M329" s="4">
        <f t="shared" si="334"/>
        <v>5691.4684026896111</v>
      </c>
      <c r="N329" s="11">
        <f t="shared" si="335"/>
        <v>-1.5786642540599471E-2</v>
      </c>
      <c r="O329" s="11">
        <f t="shared" si="336"/>
        <v>-4.3169650322499864E-3</v>
      </c>
      <c r="P329" s="11">
        <f t="shared" si="337"/>
        <v>-1.6150352924297895E-3</v>
      </c>
      <c r="Q329" s="4">
        <f t="shared" si="338"/>
        <v>310.63750743761705</v>
      </c>
      <c r="R329" s="4">
        <f t="shared" si="339"/>
        <v>1011.1331007356198</v>
      </c>
      <c r="S329" s="4">
        <f t="shared" si="340"/>
        <v>1128.8160254018926</v>
      </c>
      <c r="T329" s="4">
        <f t="shared" si="341"/>
        <v>7.3890919251310017</v>
      </c>
      <c r="U329" s="4">
        <f t="shared" si="342"/>
        <v>21.120933547920998</v>
      </c>
      <c r="V329" s="4">
        <f t="shared" si="343"/>
        <v>45.3859744308877</v>
      </c>
      <c r="W329" s="11">
        <f t="shared" si="344"/>
        <v>-1.0734613539272964E-2</v>
      </c>
      <c r="X329" s="11">
        <f t="shared" si="345"/>
        <v>-1.217998157191269E-2</v>
      </c>
      <c r="Y329" s="11">
        <f t="shared" si="346"/>
        <v>-9.7425357312937999E-3</v>
      </c>
      <c r="Z329" s="4">
        <f t="shared" si="359"/>
        <v>243.87893525256504</v>
      </c>
      <c r="AA329" s="4">
        <f t="shared" si="360"/>
        <v>3205.4627131274219</v>
      </c>
      <c r="AB329" s="4">
        <f t="shared" si="361"/>
        <v>38345.862869663448</v>
      </c>
      <c r="AC329" s="12">
        <f t="shared" si="347"/>
        <v>0.76440314920486641</v>
      </c>
      <c r="AD329" s="12">
        <f t="shared" si="348"/>
        <v>3.1180375064096202</v>
      </c>
      <c r="AE329" s="12">
        <f t="shared" si="349"/>
        <v>33.584702935860825</v>
      </c>
      <c r="AF329" s="11">
        <f t="shared" si="350"/>
        <v>-4.0504037456468023E-3</v>
      </c>
      <c r="AG329" s="11">
        <f t="shared" si="351"/>
        <v>2.9673830763510267E-4</v>
      </c>
      <c r="AH329" s="11">
        <f t="shared" si="352"/>
        <v>9.7937136394747881E-3</v>
      </c>
      <c r="AI329" s="1">
        <f t="shared" si="316"/>
        <v>98305.676216493201</v>
      </c>
      <c r="AJ329" s="1">
        <f t="shared" si="317"/>
        <v>99919.717964870462</v>
      </c>
      <c r="AK329" s="1">
        <f t="shared" si="318"/>
        <v>50521.980744333334</v>
      </c>
      <c r="AL329" s="10">
        <f t="shared" si="353"/>
        <v>101.99402810911947</v>
      </c>
      <c r="AM329" s="10">
        <f t="shared" si="354"/>
        <v>25.664476052380834</v>
      </c>
      <c r="AN329" s="10">
        <f t="shared" si="355"/>
        <v>7.9397094790135743</v>
      </c>
      <c r="AO329" s="7">
        <f t="shared" si="356"/>
        <v>1.3265401365003082E-3</v>
      </c>
      <c r="AP329" s="7">
        <f t="shared" si="357"/>
        <v>1.6710907016282664E-3</v>
      </c>
      <c r="AQ329" s="7">
        <f t="shared" si="358"/>
        <v>1.5158901150528943E-3</v>
      </c>
      <c r="AR329" s="1">
        <f t="shared" si="364"/>
        <v>42040.011219932108</v>
      </c>
      <c r="AS329" s="1">
        <f t="shared" si="362"/>
        <v>47873.504191539338</v>
      </c>
      <c r="AT329" s="1">
        <f t="shared" si="363"/>
        <v>24871.472730431673</v>
      </c>
      <c r="AU329" s="1">
        <f t="shared" si="319"/>
        <v>8408.0022439864224</v>
      </c>
      <c r="AV329" s="1">
        <f t="shared" si="320"/>
        <v>9574.7008383078683</v>
      </c>
      <c r="AW329" s="1">
        <f t="shared" si="321"/>
        <v>4974.2945460863348</v>
      </c>
      <c r="AX329">
        <v>0</v>
      </c>
      <c r="AY329">
        <v>0</v>
      </c>
      <c r="AZ329">
        <v>0</v>
      </c>
      <c r="BA329">
        <f t="shared" si="365"/>
        <v>0</v>
      </c>
      <c r="BB329">
        <f t="shared" si="371"/>
        <v>0</v>
      </c>
      <c r="BC329">
        <f t="shared" si="366"/>
        <v>0</v>
      </c>
      <c r="BD329">
        <f t="shared" si="367"/>
        <v>0</v>
      </c>
      <c r="BE329">
        <f t="shared" si="368"/>
        <v>0</v>
      </c>
      <c r="BF329">
        <f t="shared" si="369"/>
        <v>0</v>
      </c>
      <c r="BG329">
        <f t="shared" si="370"/>
        <v>0</v>
      </c>
      <c r="BH329">
        <f t="shared" si="372"/>
        <v>0</v>
      </c>
      <c r="BI329">
        <f t="shared" si="373"/>
        <v>0</v>
      </c>
      <c r="BJ329">
        <f t="shared" si="374"/>
        <v>0</v>
      </c>
      <c r="BK329" s="7">
        <f t="shared" si="375"/>
        <v>2.2030621254410104E-2</v>
      </c>
      <c r="BL329" s="13"/>
      <c r="BM329" s="13"/>
      <c r="BN329" s="8">
        <f>BN$3*temperature!$I439+BN$4*temperature!$I439^2+BN$5*temperature!$I439^6</f>
        <v>-85.64153621022416</v>
      </c>
      <c r="BO329" s="8">
        <f>BO$3*temperature!$I439+BO$4*temperature!$I439^2+BO$5*temperature!$I439^6</f>
        <v>-69.020766008475391</v>
      </c>
      <c r="BP329" s="8">
        <f>BP$3*temperature!$I439+BP$4*temperature!$I439^2+BP$5*temperature!$I439^6</f>
        <v>-56.187617223546738</v>
      </c>
      <c r="BQ329" s="8">
        <f>BQ$3*temperature!$M439+BQ$4*temperature!$M439^2+BQ$5*temperature!$M439^6</f>
        <v>0</v>
      </c>
      <c r="BR329" s="8">
        <f>BR$3*temperature!$M439+BR$4*temperature!$M439^2+BR$5*temperature!$M439^6</f>
        <v>0</v>
      </c>
      <c r="BS329" s="8">
        <f>BS$3*temperature!$M439+BS$4*temperature!$M439^2+BS$5*temperature!$M439^6</f>
        <v>0</v>
      </c>
      <c r="BT329" s="14"/>
      <c r="BU329" s="14"/>
      <c r="BV329" s="14"/>
      <c r="BW329" s="14"/>
      <c r="BX329" s="14"/>
      <c r="BY329" s="14"/>
    </row>
    <row r="330" spans="1:77" x14ac:dyDescent="0.3">
      <c r="A330">
        <f t="shared" si="322"/>
        <v>2284</v>
      </c>
      <c r="B330" s="4">
        <f t="shared" si="323"/>
        <v>1165.405728564695</v>
      </c>
      <c r="C330" s="4">
        <f t="shared" si="324"/>
        <v>2964.1701764681275</v>
      </c>
      <c r="D330" s="4">
        <f t="shared" si="325"/>
        <v>4369.9571524084813</v>
      </c>
      <c r="E330" s="11">
        <f t="shared" si="326"/>
        <v>3.2351604242925876E-9</v>
      </c>
      <c r="F330" s="11">
        <f t="shared" si="327"/>
        <v>6.3734829710936477E-9</v>
      </c>
      <c r="G330" s="11">
        <f t="shared" si="328"/>
        <v>1.3011238767069864E-8</v>
      </c>
      <c r="H330" s="4">
        <f t="shared" si="329"/>
        <v>41369.857876260045</v>
      </c>
      <c r="I330" s="4">
        <f t="shared" si="330"/>
        <v>47666.167052468634</v>
      </c>
      <c r="J330" s="4">
        <f t="shared" si="331"/>
        <v>24831.132930738659</v>
      </c>
      <c r="K330" s="4">
        <f t="shared" si="332"/>
        <v>35498.244827756986</v>
      </c>
      <c r="L330" s="4">
        <f t="shared" si="333"/>
        <v>16080.779514914322</v>
      </c>
      <c r="M330" s="4">
        <f t="shared" si="334"/>
        <v>5682.2371626808963</v>
      </c>
      <c r="N330" s="11">
        <f t="shared" si="335"/>
        <v>-1.5940849159251647E-2</v>
      </c>
      <c r="O330" s="11">
        <f t="shared" si="336"/>
        <v>-4.3309435223430892E-3</v>
      </c>
      <c r="P330" s="11">
        <f t="shared" si="337"/>
        <v>-1.6219434696944646E-3</v>
      </c>
      <c r="Q330" s="4">
        <f t="shared" si="338"/>
        <v>302.4042651081873</v>
      </c>
      <c r="R330" s="4">
        <f t="shared" si="339"/>
        <v>994.49170227982563</v>
      </c>
      <c r="S330" s="4">
        <f t="shared" si="340"/>
        <v>1116.0054710527988</v>
      </c>
      <c r="T330" s="4">
        <f t="shared" si="341"/>
        <v>7.3097728789085581</v>
      </c>
      <c r="U330" s="4">
        <f t="shared" si="342"/>
        <v>20.863680966525727</v>
      </c>
      <c r="V330" s="4">
        <f t="shared" si="343"/>
        <v>44.943799953295191</v>
      </c>
      <c r="W330" s="11">
        <f t="shared" si="344"/>
        <v>-1.0734613539272964E-2</v>
      </c>
      <c r="X330" s="11">
        <f t="shared" si="345"/>
        <v>-1.217998157191269E-2</v>
      </c>
      <c r="Y330" s="11">
        <f t="shared" si="346"/>
        <v>-9.7425357312937999E-3</v>
      </c>
      <c r="Z330" s="4">
        <f t="shared" si="359"/>
        <v>236.49051130590342</v>
      </c>
      <c r="AA330" s="4">
        <f t="shared" si="360"/>
        <v>3153.6864740418955</v>
      </c>
      <c r="AB330" s="4">
        <f t="shared" si="361"/>
        <v>38282.239879103734</v>
      </c>
      <c r="AC330" s="12">
        <f t="shared" si="347"/>
        <v>0.7613070078261428</v>
      </c>
      <c r="AD330" s="12">
        <f t="shared" si="348"/>
        <v>3.1189627475824149</v>
      </c>
      <c r="AE330" s="12">
        <f t="shared" si="349"/>
        <v>33.913621899081477</v>
      </c>
      <c r="AF330" s="11">
        <f t="shared" si="350"/>
        <v>-4.0504037456468023E-3</v>
      </c>
      <c r="AG330" s="11">
        <f t="shared" si="351"/>
        <v>2.9673830763510267E-4</v>
      </c>
      <c r="AH330" s="11">
        <f t="shared" si="352"/>
        <v>9.7937136394747881E-3</v>
      </c>
      <c r="AI330" s="1">
        <f t="shared" si="316"/>
        <v>96883.110838830311</v>
      </c>
      <c r="AJ330" s="1">
        <f t="shared" si="317"/>
        <v>99502.447006691276</v>
      </c>
      <c r="AK330" s="1">
        <f t="shared" si="318"/>
        <v>50444.077215986334</v>
      </c>
      <c r="AL330" s="10">
        <f t="shared" si="353"/>
        <v>102.12797428936985</v>
      </c>
      <c r="AM330" s="10">
        <f t="shared" si="354"/>
        <v>25.706934843001196</v>
      </c>
      <c r="AN330" s="10">
        <f t="shared" si="355"/>
        <v>7.9516248488580468</v>
      </c>
      <c r="AO330" s="7">
        <f t="shared" si="356"/>
        <v>1.3132747351353052E-3</v>
      </c>
      <c r="AP330" s="7">
        <f t="shared" si="357"/>
        <v>1.6543797946119837E-3</v>
      </c>
      <c r="AQ330" s="7">
        <f t="shared" si="358"/>
        <v>1.5007312139023654E-3</v>
      </c>
      <c r="AR330" s="1">
        <f t="shared" si="364"/>
        <v>41369.857876260045</v>
      </c>
      <c r="AS330" s="1">
        <f t="shared" si="362"/>
        <v>47666.167052468634</v>
      </c>
      <c r="AT330" s="1">
        <f t="shared" si="363"/>
        <v>24831.132930738659</v>
      </c>
      <c r="AU330" s="1">
        <f t="shared" si="319"/>
        <v>8273.9715752520096</v>
      </c>
      <c r="AV330" s="1">
        <f t="shared" si="320"/>
        <v>9533.2334104937272</v>
      </c>
      <c r="AW330" s="1">
        <f t="shared" si="321"/>
        <v>4966.2265861477317</v>
      </c>
      <c r="AX330">
        <v>0</v>
      </c>
      <c r="AY330">
        <v>0</v>
      </c>
      <c r="AZ330">
        <v>0</v>
      </c>
      <c r="BA330">
        <f t="shared" si="365"/>
        <v>0</v>
      </c>
      <c r="BB330">
        <f t="shared" si="371"/>
        <v>0</v>
      </c>
      <c r="BC330">
        <f t="shared" si="366"/>
        <v>0</v>
      </c>
      <c r="BD330">
        <f t="shared" si="367"/>
        <v>0</v>
      </c>
      <c r="BE330">
        <f t="shared" si="368"/>
        <v>0</v>
      </c>
      <c r="BF330">
        <f t="shared" si="369"/>
        <v>0</v>
      </c>
      <c r="BG330">
        <f t="shared" si="370"/>
        <v>0</v>
      </c>
      <c r="BH330">
        <f t="shared" si="372"/>
        <v>0</v>
      </c>
      <c r="BI330">
        <f t="shared" si="373"/>
        <v>0</v>
      </c>
      <c r="BJ330">
        <f t="shared" si="374"/>
        <v>0</v>
      </c>
      <c r="BK330" s="7">
        <f t="shared" si="375"/>
        <v>2.2003907805150463E-2</v>
      </c>
      <c r="BL330" s="13"/>
      <c r="BM330" s="13"/>
      <c r="BN330" s="8">
        <f>BN$3*temperature!$I440+BN$4*temperature!$I440^2+BN$5*temperature!$I440^6</f>
        <v>-85.849469836325767</v>
      </c>
      <c r="BO330" s="8">
        <f>BO$3*temperature!$I440+BO$4*temperature!$I440^2+BO$5*temperature!$I440^6</f>
        <v>-69.179925204347654</v>
      </c>
      <c r="BP330" s="8">
        <f>BP$3*temperature!$I440+BP$4*temperature!$I440^2+BP$5*temperature!$I440^6</f>
        <v>-56.310316647484754</v>
      </c>
      <c r="BQ330" s="8">
        <f>BQ$3*temperature!$M440+BQ$4*temperature!$M440^2+BQ$5*temperature!$M440^6</f>
        <v>0</v>
      </c>
      <c r="BR330" s="8">
        <f>BR$3*temperature!$M440+BR$4*temperature!$M440^2+BR$5*temperature!$M440^6</f>
        <v>0</v>
      </c>
      <c r="BS330" s="8">
        <f>BS$3*temperature!$M440+BS$4*temperature!$M440^2+BS$5*temperature!$M440^6</f>
        <v>0</v>
      </c>
      <c r="BT330" s="14"/>
      <c r="BU330" s="14"/>
      <c r="BV330" s="14"/>
      <c r="BW330" s="14"/>
      <c r="BX330" s="14"/>
      <c r="BY330" s="14"/>
    </row>
    <row r="331" spans="1:77" x14ac:dyDescent="0.3">
      <c r="A331">
        <f t="shared" si="322"/>
        <v>2285</v>
      </c>
      <c r="B331" s="4">
        <f t="shared" si="323"/>
        <v>1165.4057321464559</v>
      </c>
      <c r="C331" s="4">
        <f t="shared" si="324"/>
        <v>2964.1701944156111</v>
      </c>
      <c r="D331" s="4">
        <f t="shared" si="325"/>
        <v>4369.9572064241102</v>
      </c>
      <c r="E331" s="11">
        <f t="shared" si="326"/>
        <v>3.0734024030779582E-9</v>
      </c>
      <c r="F331" s="11">
        <f t="shared" si="327"/>
        <v>6.0548088225389649E-9</v>
      </c>
      <c r="G331" s="11">
        <f t="shared" si="328"/>
        <v>1.2360676828716369E-8</v>
      </c>
      <c r="H331" s="4">
        <f t="shared" si="329"/>
        <v>40703.86914840118</v>
      </c>
      <c r="I331" s="4">
        <f t="shared" si="330"/>
        <v>47459.065225137245</v>
      </c>
      <c r="J331" s="4">
        <f t="shared" si="331"/>
        <v>24790.689302358674</v>
      </c>
      <c r="K331" s="4">
        <f t="shared" si="332"/>
        <v>34926.779597550449</v>
      </c>
      <c r="L331" s="4">
        <f t="shared" si="333"/>
        <v>16010.911018047615</v>
      </c>
      <c r="M331" s="4">
        <f t="shared" si="334"/>
        <v>5672.9821669454359</v>
      </c>
      <c r="N331" s="11">
        <f t="shared" si="335"/>
        <v>-1.6098408047478863E-2</v>
      </c>
      <c r="O331" s="11">
        <f t="shared" si="336"/>
        <v>-4.3448451489498385E-3</v>
      </c>
      <c r="P331" s="11">
        <f t="shared" si="337"/>
        <v>-1.6287591437126325E-3</v>
      </c>
      <c r="Q331" s="4">
        <f t="shared" si="338"/>
        <v>294.34210437744912</v>
      </c>
      <c r="R331" s="4">
        <f t="shared" si="339"/>
        <v>978.11053378058239</v>
      </c>
      <c r="S331" s="4">
        <f t="shared" si="340"/>
        <v>1103.3327664445701</v>
      </c>
      <c r="T331" s="4">
        <f t="shared" si="341"/>
        <v>7.2313052919936158</v>
      </c>
      <c r="U331" s="4">
        <f t="shared" si="342"/>
        <v>20.609561716831177</v>
      </c>
      <c r="V331" s="4">
        <f t="shared" si="343"/>
        <v>44.505933376350093</v>
      </c>
      <c r="W331" s="11">
        <f t="shared" si="344"/>
        <v>-1.0734613539272964E-2</v>
      </c>
      <c r="X331" s="11">
        <f t="shared" si="345"/>
        <v>-1.217998157191269E-2</v>
      </c>
      <c r="Y331" s="11">
        <f t="shared" si="346"/>
        <v>-9.7425357312937999E-3</v>
      </c>
      <c r="Z331" s="4">
        <f t="shared" si="359"/>
        <v>229.28999220284643</v>
      </c>
      <c r="AA331" s="4">
        <f t="shared" si="360"/>
        <v>3102.702989901722</v>
      </c>
      <c r="AB331" s="4">
        <f t="shared" si="361"/>
        <v>38218.457976062498</v>
      </c>
      <c r="AC331" s="12">
        <f t="shared" si="347"/>
        <v>0.75822340707005664</v>
      </c>
      <c r="AD331" s="12">
        <f t="shared" si="348"/>
        <v>3.1198882633097096</v>
      </c>
      <c r="AE331" s="12">
        <f t="shared" si="349"/>
        <v>34.245762200438499</v>
      </c>
      <c r="AF331" s="11">
        <f t="shared" si="350"/>
        <v>-4.0504037456468023E-3</v>
      </c>
      <c r="AG331" s="11">
        <f t="shared" si="351"/>
        <v>2.9673830763510267E-4</v>
      </c>
      <c r="AH331" s="11">
        <f t="shared" si="352"/>
        <v>9.7937136394747881E-3</v>
      </c>
      <c r="AI331" s="1">
        <f t="shared" si="316"/>
        <v>95468.771330199292</v>
      </c>
      <c r="AJ331" s="1">
        <f t="shared" si="317"/>
        <v>99085.435716515887</v>
      </c>
      <c r="AK331" s="1">
        <f t="shared" si="318"/>
        <v>50365.896080535429</v>
      </c>
      <c r="AL331" s="10">
        <f t="shared" si="353"/>
        <v>102.26075515687079</v>
      </c>
      <c r="AM331" s="10">
        <f t="shared" si="354"/>
        <v>25.749038586251004</v>
      </c>
      <c r="AN331" s="10">
        <f t="shared" si="355"/>
        <v>7.9634387679538507</v>
      </c>
      <c r="AO331" s="7">
        <f t="shared" si="356"/>
        <v>1.3001419877839522E-3</v>
      </c>
      <c r="AP331" s="7">
        <f t="shared" si="357"/>
        <v>1.6378359966658638E-3</v>
      </c>
      <c r="AQ331" s="7">
        <f t="shared" si="358"/>
        <v>1.4857239017633417E-3</v>
      </c>
      <c r="AR331" s="1">
        <f t="shared" si="364"/>
        <v>40703.86914840118</v>
      </c>
      <c r="AS331" s="1">
        <f t="shared" si="362"/>
        <v>47459.065225137245</v>
      </c>
      <c r="AT331" s="1">
        <f t="shared" si="363"/>
        <v>24790.689302358674</v>
      </c>
      <c r="AU331" s="1">
        <f t="shared" si="319"/>
        <v>8140.7738296802363</v>
      </c>
      <c r="AV331" s="1">
        <f t="shared" si="320"/>
        <v>9491.8130450274493</v>
      </c>
      <c r="AW331" s="1">
        <f t="shared" si="321"/>
        <v>4958.1378604717356</v>
      </c>
      <c r="AX331">
        <v>0</v>
      </c>
      <c r="AY331">
        <v>0</v>
      </c>
      <c r="AZ331">
        <v>0</v>
      </c>
      <c r="BA331">
        <f t="shared" si="365"/>
        <v>0</v>
      </c>
      <c r="BB331">
        <f t="shared" si="371"/>
        <v>0</v>
      </c>
      <c r="BC331">
        <f t="shared" si="366"/>
        <v>0</v>
      </c>
      <c r="BD331">
        <f t="shared" si="367"/>
        <v>0</v>
      </c>
      <c r="BE331">
        <f t="shared" si="368"/>
        <v>0</v>
      </c>
      <c r="BF331">
        <f t="shared" si="369"/>
        <v>0</v>
      </c>
      <c r="BG331">
        <f t="shared" si="370"/>
        <v>0</v>
      </c>
      <c r="BH331">
        <f t="shared" si="372"/>
        <v>0</v>
      </c>
      <c r="BI331">
        <f t="shared" si="373"/>
        <v>0</v>
      </c>
      <c r="BJ331">
        <f t="shared" si="374"/>
        <v>0</v>
      </c>
      <c r="BK331" s="7">
        <f t="shared" si="375"/>
        <v>2.197718460099693E-2</v>
      </c>
      <c r="BL331" s="13"/>
      <c r="BM331" s="13"/>
      <c r="BN331" s="8">
        <f>BN$3*temperature!$I441+BN$4*temperature!$I441^2+BN$5*temperature!$I441^6</f>
        <v>-86.056125662763662</v>
      </c>
      <c r="BO331" s="8">
        <f>BO$3*temperature!$I441+BO$4*temperature!$I441^2+BO$5*temperature!$I441^6</f>
        <v>-69.338099948668258</v>
      </c>
      <c r="BP331" s="8">
        <f>BP$3*temperature!$I441+BP$4*temperature!$I441^2+BP$5*temperature!$I441^6</f>
        <v>-56.432251655248507</v>
      </c>
      <c r="BQ331" s="8">
        <f>BQ$3*temperature!$M441+BQ$4*temperature!$M441^2+BQ$5*temperature!$M441^6</f>
        <v>0</v>
      </c>
      <c r="BR331" s="8">
        <f>BR$3*temperature!$M441+BR$4*temperature!$M441^2+BR$5*temperature!$M441^6</f>
        <v>0</v>
      </c>
      <c r="BS331" s="8">
        <f>BS$3*temperature!$M441+BS$4*temperature!$M441^2+BS$5*temperature!$M441^6</f>
        <v>0</v>
      </c>
      <c r="BT331" s="14"/>
      <c r="BU331" s="14"/>
      <c r="BV331" s="14"/>
      <c r="BW331" s="14"/>
      <c r="BX331" s="14"/>
      <c r="BY331" s="14"/>
    </row>
    <row r="332" spans="1:77" x14ac:dyDescent="0.3">
      <c r="A332">
        <f t="shared" si="322"/>
        <v>2286</v>
      </c>
      <c r="B332" s="4">
        <f t="shared" si="323"/>
        <v>1165.4057355491286</v>
      </c>
      <c r="C332" s="4">
        <f t="shared" si="324"/>
        <v>2964.170211465721</v>
      </c>
      <c r="D332" s="4">
        <f t="shared" si="325"/>
        <v>4369.9572577389581</v>
      </c>
      <c r="E332" s="11">
        <f t="shared" si="326"/>
        <v>2.9197322829240603E-9</v>
      </c>
      <c r="F332" s="11">
        <f t="shared" si="327"/>
        <v>5.7520683814120161E-9</v>
      </c>
      <c r="G332" s="11">
        <f t="shared" si="328"/>
        <v>1.174264298728055E-8</v>
      </c>
      <c r="H332" s="4">
        <f t="shared" si="329"/>
        <v>40042.047259254992</v>
      </c>
      <c r="I332" s="4">
        <f t="shared" si="330"/>
        <v>47252.207032323255</v>
      </c>
      <c r="J332" s="4">
        <f t="shared" si="331"/>
        <v>24750.144837211745</v>
      </c>
      <c r="K332" s="4">
        <f t="shared" si="332"/>
        <v>34358.889816504583</v>
      </c>
      <c r="L332" s="4">
        <f t="shared" si="333"/>
        <v>15941.124720013298</v>
      </c>
      <c r="M332" s="4">
        <f t="shared" si="334"/>
        <v>5663.7040999384099</v>
      </c>
      <c r="N332" s="11">
        <f t="shared" si="335"/>
        <v>-1.6259437245273345E-2</v>
      </c>
      <c r="O332" s="11">
        <f t="shared" si="336"/>
        <v>-4.3586712808316719E-3</v>
      </c>
      <c r="P332" s="11">
        <f t="shared" si="337"/>
        <v>-1.6354831963135696E-3</v>
      </c>
      <c r="Q332" s="4">
        <f t="shared" si="338"/>
        <v>286.4479936105916</v>
      </c>
      <c r="R332" s="4">
        <f t="shared" si="339"/>
        <v>961.98583520034708</v>
      </c>
      <c r="S332" s="4">
        <f t="shared" si="340"/>
        <v>1090.7966183856543</v>
      </c>
      <c r="T332" s="4">
        <f t="shared" si="341"/>
        <v>7.1536800242995646</v>
      </c>
      <c r="U332" s="4">
        <f t="shared" si="342"/>
        <v>20.358537634914978</v>
      </c>
      <c r="V332" s="4">
        <f t="shared" si="343"/>
        <v>44.07233273017642</v>
      </c>
      <c r="W332" s="11">
        <f t="shared" si="344"/>
        <v>-1.0734613539272964E-2</v>
      </c>
      <c r="X332" s="11">
        <f t="shared" si="345"/>
        <v>-1.217998157191269E-2</v>
      </c>
      <c r="Y332" s="11">
        <f t="shared" si="346"/>
        <v>-9.7425357312937999E-3</v>
      </c>
      <c r="Z332" s="4">
        <f t="shared" si="359"/>
        <v>222.27311597190572</v>
      </c>
      <c r="AA332" s="4">
        <f t="shared" si="360"/>
        <v>3052.5010998680164</v>
      </c>
      <c r="AB332" s="4">
        <f t="shared" si="361"/>
        <v>38154.521841968904</v>
      </c>
      <c r="AC332" s="12">
        <f t="shared" si="347"/>
        <v>0.75515229614202306</v>
      </c>
      <c r="AD332" s="12">
        <f t="shared" si="348"/>
        <v>3.1208140536729747</v>
      </c>
      <c r="AE332" s="12">
        <f t="shared" si="349"/>
        <v>34.581155388795146</v>
      </c>
      <c r="AF332" s="11">
        <f t="shared" si="350"/>
        <v>-4.0504037456468023E-3</v>
      </c>
      <c r="AG332" s="11">
        <f t="shared" si="351"/>
        <v>2.9673830763510267E-4</v>
      </c>
      <c r="AH332" s="11">
        <f t="shared" si="352"/>
        <v>9.7937136394747881E-3</v>
      </c>
      <c r="AI332" s="1">
        <f t="shared" si="316"/>
        <v>94062.66802685961</v>
      </c>
      <c r="AJ332" s="1">
        <f t="shared" si="317"/>
        <v>98668.705189891742</v>
      </c>
      <c r="AK332" s="1">
        <f t="shared" si="318"/>
        <v>50287.44433295363</v>
      </c>
      <c r="AL332" s="10">
        <f t="shared" si="353"/>
        <v>102.3923791233379</v>
      </c>
      <c r="AM332" s="10">
        <f t="shared" si="354"/>
        <v>25.790789561504344</v>
      </c>
      <c r="AN332" s="10">
        <f t="shared" si="355"/>
        <v>7.9751519245584506</v>
      </c>
      <c r="AO332" s="7">
        <f t="shared" si="356"/>
        <v>1.2871405679061127E-3</v>
      </c>
      <c r="AP332" s="7">
        <f t="shared" si="357"/>
        <v>1.6214576366992051E-3</v>
      </c>
      <c r="AQ332" s="7">
        <f t="shared" si="358"/>
        <v>1.4708666627457083E-3</v>
      </c>
      <c r="AR332" s="1">
        <f t="shared" si="364"/>
        <v>40042.047259254992</v>
      </c>
      <c r="AS332" s="1">
        <f t="shared" si="362"/>
        <v>47252.207032323255</v>
      </c>
      <c r="AT332" s="1">
        <f t="shared" si="363"/>
        <v>24750.144837211745</v>
      </c>
      <c r="AU332" s="1">
        <f t="shared" si="319"/>
        <v>8008.4094518509992</v>
      </c>
      <c r="AV332" s="1">
        <f t="shared" si="320"/>
        <v>9450.4414064646517</v>
      </c>
      <c r="AW332" s="1">
        <f t="shared" si="321"/>
        <v>4950.0289674423493</v>
      </c>
      <c r="AX332">
        <v>0</v>
      </c>
      <c r="AY332">
        <v>0</v>
      </c>
      <c r="AZ332">
        <v>0</v>
      </c>
      <c r="BA332">
        <f t="shared" si="365"/>
        <v>0</v>
      </c>
      <c r="BB332">
        <f t="shared" si="371"/>
        <v>0</v>
      </c>
      <c r="BC332">
        <f t="shared" si="366"/>
        <v>0</v>
      </c>
      <c r="BD332">
        <f t="shared" si="367"/>
        <v>0</v>
      </c>
      <c r="BE332">
        <f t="shared" si="368"/>
        <v>0</v>
      </c>
      <c r="BF332">
        <f t="shared" si="369"/>
        <v>0</v>
      </c>
      <c r="BG332">
        <f t="shared" si="370"/>
        <v>0</v>
      </c>
      <c r="BH332">
        <f t="shared" si="372"/>
        <v>0</v>
      </c>
      <c r="BI332">
        <f t="shared" si="373"/>
        <v>0</v>
      </c>
      <c r="BJ332">
        <f t="shared" si="374"/>
        <v>0</v>
      </c>
      <c r="BK332" s="7">
        <f t="shared" si="375"/>
        <v>2.1950453083409788E-2</v>
      </c>
      <c r="BL332" s="13"/>
      <c r="BM332" s="13"/>
      <c r="BN332" s="8">
        <f>BN$3*temperature!$I442+BN$4*temperature!$I442^2+BN$5*temperature!$I442^6</f>
        <v>-86.261516662707905</v>
      </c>
      <c r="BO332" s="8">
        <f>BO$3*temperature!$I442+BO$4*temperature!$I442^2+BO$5*temperature!$I442^6</f>
        <v>-69.495300310295136</v>
      </c>
      <c r="BP332" s="8">
        <f>BP$3*temperature!$I442+BP$4*temperature!$I442^2+BP$5*temperature!$I442^6</f>
        <v>-56.553430128310872</v>
      </c>
      <c r="BQ332" s="8">
        <f>BQ$3*temperature!$M442+BQ$4*temperature!$M442^2+BQ$5*temperature!$M442^6</f>
        <v>0</v>
      </c>
      <c r="BR332" s="8">
        <f>BR$3*temperature!$M442+BR$4*temperature!$M442^2+BR$5*temperature!$M442^6</f>
        <v>0</v>
      </c>
      <c r="BS332" s="8">
        <f>BS$3*temperature!$M442+BS$4*temperature!$M442^2+BS$5*temperature!$M442^6</f>
        <v>0</v>
      </c>
      <c r="BT332" s="14"/>
      <c r="BU332" s="14"/>
      <c r="BV332" s="14"/>
      <c r="BW332" s="14"/>
      <c r="BX332" s="14"/>
      <c r="BY332" s="14"/>
    </row>
    <row r="333" spans="1:77" x14ac:dyDescent="0.3">
      <c r="A333">
        <f t="shared" si="322"/>
        <v>2287</v>
      </c>
      <c r="B333" s="4">
        <f t="shared" si="323"/>
        <v>1165.4057387816677</v>
      </c>
      <c r="C333" s="4">
        <f t="shared" si="324"/>
        <v>2964.170227663325</v>
      </c>
      <c r="D333" s="4">
        <f t="shared" si="325"/>
        <v>4369.9573064880633</v>
      </c>
      <c r="E333" s="11">
        <f t="shared" si="326"/>
        <v>2.773745668777857E-9</v>
      </c>
      <c r="F333" s="11">
        <f t="shared" si="327"/>
        <v>5.4644649623414151E-9</v>
      </c>
      <c r="G333" s="11">
        <f t="shared" si="328"/>
        <v>1.1155510837916522E-8</v>
      </c>
      <c r="H333" s="4">
        <f t="shared" si="329"/>
        <v>39384.394380031823</v>
      </c>
      <c r="I333" s="4">
        <f t="shared" si="330"/>
        <v>47045.60064224396</v>
      </c>
      <c r="J333" s="4">
        <f t="shared" si="331"/>
        <v>24709.502492382519</v>
      </c>
      <c r="K333" s="4">
        <f t="shared" si="332"/>
        <v>33794.577347117622</v>
      </c>
      <c r="L333" s="4">
        <f t="shared" si="333"/>
        <v>15871.423376156881</v>
      </c>
      <c r="M333" s="4">
        <f t="shared" si="334"/>
        <v>5654.4036381537162</v>
      </c>
      <c r="N333" s="11">
        <f t="shared" si="335"/>
        <v>-1.6424060043869315E-2</v>
      </c>
      <c r="O333" s="11">
        <f t="shared" si="336"/>
        <v>-4.372423218602095E-3</v>
      </c>
      <c r="P333" s="11">
        <f t="shared" si="337"/>
        <v>-1.6421164701727609E-3</v>
      </c>
      <c r="Q333" s="4">
        <f t="shared" si="338"/>
        <v>278.71894930867694</v>
      </c>
      <c r="R333" s="4">
        <f t="shared" si="339"/>
        <v>946.11389297394101</v>
      </c>
      <c r="S333" s="4">
        <f t="shared" si="340"/>
        <v>1078.3957412698956</v>
      </c>
      <c r="T333" s="4">
        <f t="shared" si="341"/>
        <v>7.0768880338550924</v>
      </c>
      <c r="U333" s="4">
        <f t="shared" si="342"/>
        <v>20.110571021690621</v>
      </c>
      <c r="V333" s="4">
        <f t="shared" si="343"/>
        <v>43.642956453791207</v>
      </c>
      <c r="W333" s="11">
        <f t="shared" si="344"/>
        <v>-1.0734613539272964E-2</v>
      </c>
      <c r="X333" s="11">
        <f t="shared" si="345"/>
        <v>-1.217998157191269E-2</v>
      </c>
      <c r="Y333" s="11">
        <f t="shared" si="346"/>
        <v>-9.7425357312937999E-3</v>
      </c>
      <c r="Z333" s="4">
        <f t="shared" si="359"/>
        <v>215.43570973193565</v>
      </c>
      <c r="AA333" s="4">
        <f t="shared" si="360"/>
        <v>3003.069775417714</v>
      </c>
      <c r="AB333" s="4">
        <f t="shared" si="361"/>
        <v>38090.436102223037</v>
      </c>
      <c r="AC333" s="12">
        <f t="shared" si="347"/>
        <v>0.75209362445319561</v>
      </c>
      <c r="AD333" s="12">
        <f t="shared" si="348"/>
        <v>3.1217401187537055</v>
      </c>
      <c r="AE333" s="12">
        <f t="shared" si="349"/>
        <v>34.919833321995185</v>
      </c>
      <c r="AF333" s="11">
        <f t="shared" si="350"/>
        <v>-4.0504037456468023E-3</v>
      </c>
      <c r="AG333" s="11">
        <f t="shared" si="351"/>
        <v>2.9673830763510267E-4</v>
      </c>
      <c r="AH333" s="11">
        <f t="shared" si="352"/>
        <v>9.7937136394747881E-3</v>
      </c>
      <c r="AI333" s="1">
        <f t="shared" si="316"/>
        <v>92664.810676024645</v>
      </c>
      <c r="AJ333" s="1">
        <f t="shared" si="317"/>
        <v>98252.27607736722</v>
      </c>
      <c r="AK333" s="1">
        <f t="shared" si="318"/>
        <v>50208.728867100617</v>
      </c>
      <c r="AL333" s="10">
        <f t="shared" si="353"/>
        <v>102.52285457450182</v>
      </c>
      <c r="AM333" s="10">
        <f t="shared" si="354"/>
        <v>25.832190047468437</v>
      </c>
      <c r="AN333" s="10">
        <f t="shared" si="355"/>
        <v>7.9867650058036546</v>
      </c>
      <c r="AO333" s="7">
        <f t="shared" si="356"/>
        <v>1.2742691622270516E-3</v>
      </c>
      <c r="AP333" s="7">
        <f t="shared" si="357"/>
        <v>1.6052430603322131E-3</v>
      </c>
      <c r="AQ333" s="7">
        <f t="shared" si="358"/>
        <v>1.4561579961182513E-3</v>
      </c>
      <c r="AR333" s="1">
        <f t="shared" si="364"/>
        <v>39384.394380031823</v>
      </c>
      <c r="AS333" s="1">
        <f t="shared" si="362"/>
        <v>47045.60064224396</v>
      </c>
      <c r="AT333" s="1">
        <f t="shared" si="363"/>
        <v>24709.502492382519</v>
      </c>
      <c r="AU333" s="1">
        <f t="shared" si="319"/>
        <v>7876.8788760063653</v>
      </c>
      <c r="AV333" s="1">
        <f t="shared" si="320"/>
        <v>9409.1201284487925</v>
      </c>
      <c r="AW333" s="1">
        <f t="shared" si="321"/>
        <v>4941.9004984765043</v>
      </c>
      <c r="AX333">
        <v>0</v>
      </c>
      <c r="AY333">
        <v>0</v>
      </c>
      <c r="AZ333">
        <v>0</v>
      </c>
      <c r="BA333">
        <f t="shared" si="365"/>
        <v>0</v>
      </c>
      <c r="BB333">
        <f t="shared" si="371"/>
        <v>0</v>
      </c>
      <c r="BC333">
        <f t="shared" si="366"/>
        <v>0</v>
      </c>
      <c r="BD333">
        <f t="shared" si="367"/>
        <v>0</v>
      </c>
      <c r="BE333">
        <f t="shared" si="368"/>
        <v>0</v>
      </c>
      <c r="BF333">
        <f t="shared" si="369"/>
        <v>0</v>
      </c>
      <c r="BG333">
        <f t="shared" si="370"/>
        <v>0</v>
      </c>
      <c r="BH333">
        <f t="shared" si="372"/>
        <v>0</v>
      </c>
      <c r="BI333">
        <f t="shared" si="373"/>
        <v>0</v>
      </c>
      <c r="BJ333">
        <f t="shared" si="374"/>
        <v>0</v>
      </c>
      <c r="BK333" s="7">
        <f t="shared" si="375"/>
        <v>2.1923714949818901E-2</v>
      </c>
      <c r="BL333" s="13"/>
      <c r="BM333" s="13"/>
      <c r="BN333" s="8">
        <f>BN$3*temperature!$I443+BN$4*temperature!$I443^2+BN$5*temperature!$I443^6</f>
        <v>-86.46565562647595</v>
      </c>
      <c r="BO333" s="8">
        <f>BO$3*temperature!$I443+BO$4*temperature!$I443^2+BO$5*temperature!$I443^6</f>
        <v>-69.651536214921251</v>
      </c>
      <c r="BP333" s="8">
        <f>BP$3*temperature!$I443+BP$4*temperature!$I443^2+BP$5*temperature!$I443^6</f>
        <v>-56.673859835024686</v>
      </c>
      <c r="BQ333" s="8">
        <f>BQ$3*temperature!$M443+BQ$4*temperature!$M443^2+BQ$5*temperature!$M443^6</f>
        <v>0</v>
      </c>
      <c r="BR333" s="8">
        <f>BR$3*temperature!$M443+BR$4*temperature!$M443^2+BR$5*temperature!$M443^6</f>
        <v>0</v>
      </c>
      <c r="BS333" s="8">
        <f>BS$3*temperature!$M443+BS$4*temperature!$M443^2+BS$5*temperature!$M443^6</f>
        <v>0</v>
      </c>
      <c r="BT333" s="14"/>
      <c r="BU333" s="14"/>
      <c r="BV333" s="14"/>
      <c r="BW333" s="14"/>
      <c r="BX333" s="14"/>
      <c r="BY333" s="14"/>
    </row>
    <row r="334" spans="1:77" x14ac:dyDescent="0.3">
      <c r="A334">
        <f t="shared" si="322"/>
        <v>2288</v>
      </c>
      <c r="B334" s="4">
        <f t="shared" si="323"/>
        <v>1165.4057418525799</v>
      </c>
      <c r="C334" s="4">
        <f t="shared" si="324"/>
        <v>2964.1702430510491</v>
      </c>
      <c r="D334" s="4">
        <f t="shared" si="325"/>
        <v>4369.9573527997145</v>
      </c>
      <c r="E334" s="11">
        <f t="shared" si="326"/>
        <v>2.6350583853389641E-9</v>
      </c>
      <c r="F334" s="11">
        <f t="shared" si="327"/>
        <v>5.1912417142243443E-9</v>
      </c>
      <c r="G334" s="11">
        <f t="shared" si="328"/>
        <v>1.0597735296020695E-8</v>
      </c>
      <c r="H334" s="4">
        <f t="shared" si="329"/>
        <v>38730.912648004974</v>
      </c>
      <c r="I334" s="4">
        <f t="shared" si="330"/>
        <v>46839.254073061522</v>
      </c>
      <c r="J334" s="4">
        <f t="shared" si="331"/>
        <v>24668.765191108247</v>
      </c>
      <c r="K334" s="4">
        <f t="shared" si="332"/>
        <v>33233.844022800695</v>
      </c>
      <c r="L334" s="4">
        <f t="shared" si="333"/>
        <v>15801.809691217137</v>
      </c>
      <c r="M334" s="4">
        <f t="shared" si="334"/>
        <v>5645.0814503495394</v>
      </c>
      <c r="N334" s="11">
        <f t="shared" si="335"/>
        <v>-1.6592405300927759E-2</v>
      </c>
      <c r="O334" s="11">
        <f t="shared" si="336"/>
        <v>-4.3861021970040825E-3</v>
      </c>
      <c r="P334" s="11">
        <f t="shared" si="337"/>
        <v>-1.6486597704618022E-3</v>
      </c>
      <c r="Q334" s="4">
        <f t="shared" si="338"/>
        <v>271.15203552884827</v>
      </c>
      <c r="R334" s="4">
        <f t="shared" si="339"/>
        <v>930.49103970402609</v>
      </c>
      <c r="S334" s="4">
        <f t="shared" si="340"/>
        <v>1066.1288571804344</v>
      </c>
      <c r="T334" s="4">
        <f t="shared" si="341"/>
        <v>7.0009203757509528</v>
      </c>
      <c r="U334" s="4">
        <f t="shared" si="342"/>
        <v>19.865624637245787</v>
      </c>
      <c r="V334" s="4">
        <f t="shared" si="343"/>
        <v>43.217763391120847</v>
      </c>
      <c r="W334" s="11">
        <f t="shared" si="344"/>
        <v>-1.0734613539272964E-2</v>
      </c>
      <c r="X334" s="11">
        <f t="shared" si="345"/>
        <v>-1.217998157191269E-2</v>
      </c>
      <c r="Y334" s="11">
        <f t="shared" si="346"/>
        <v>-9.7425357312937999E-3</v>
      </c>
      <c r="Z334" s="4">
        <f t="shared" si="359"/>
        <v>208.7736880386818</v>
      </c>
      <c r="AA334" s="4">
        <f t="shared" si="360"/>
        <v>2954.3981196368159</v>
      </c>
      <c r="AB334" s="4">
        <f t="shared" si="361"/>
        <v>38026.205327799122</v>
      </c>
      <c r="AC334" s="12">
        <f t="shared" si="347"/>
        <v>0.74904734161963327</v>
      </c>
      <c r="AD334" s="12">
        <f t="shared" si="348"/>
        <v>3.1226664586334212</v>
      </c>
      <c r="AE334" s="12">
        <f t="shared" si="349"/>
        <v>35.261828169888993</v>
      </c>
      <c r="AF334" s="11">
        <f t="shared" si="350"/>
        <v>-4.0504037456468023E-3</v>
      </c>
      <c r="AG334" s="11">
        <f t="shared" si="351"/>
        <v>2.9673830763510267E-4</v>
      </c>
      <c r="AH334" s="11">
        <f t="shared" si="352"/>
        <v>9.7937136394747881E-3</v>
      </c>
      <c r="AI334" s="1">
        <f t="shared" si="316"/>
        <v>91275.208484428542</v>
      </c>
      <c r="AJ334" s="1">
        <f t="shared" si="317"/>
        <v>97836.168598079297</v>
      </c>
      <c r="AK334" s="1">
        <f t="shared" si="318"/>
        <v>50129.756478867064</v>
      </c>
      <c r="AL334" s="10">
        <f t="shared" si="353"/>
        <v>102.65218986938953</v>
      </c>
      <c r="AM334" s="10">
        <f t="shared" si="354"/>
        <v>25.87324232183725</v>
      </c>
      <c r="AN334" s="10">
        <f t="shared" si="355"/>
        <v>7.9982786976127107</v>
      </c>
      <c r="AO334" s="7">
        <f t="shared" si="356"/>
        <v>1.2615264706047811E-3</v>
      </c>
      <c r="AP334" s="7">
        <f t="shared" si="357"/>
        <v>1.5891906297288909E-3</v>
      </c>
      <c r="AQ334" s="7">
        <f t="shared" si="358"/>
        <v>1.4415964161570687E-3</v>
      </c>
      <c r="AR334" s="1">
        <f t="shared" si="364"/>
        <v>38730.912648004974</v>
      </c>
      <c r="AS334" s="1">
        <f t="shared" si="362"/>
        <v>46839.254073061522</v>
      </c>
      <c r="AT334" s="1">
        <f t="shared" si="363"/>
        <v>24668.765191108247</v>
      </c>
      <c r="AU334" s="1">
        <f t="shared" si="319"/>
        <v>7746.1825296009956</v>
      </c>
      <c r="AV334" s="1">
        <f t="shared" si="320"/>
        <v>9367.850814612304</v>
      </c>
      <c r="AW334" s="1">
        <f t="shared" si="321"/>
        <v>4933.7530382216501</v>
      </c>
      <c r="AX334">
        <v>0</v>
      </c>
      <c r="AY334">
        <v>0</v>
      </c>
      <c r="AZ334">
        <v>0</v>
      </c>
      <c r="BA334">
        <f t="shared" si="365"/>
        <v>0</v>
      </c>
      <c r="BB334">
        <f t="shared" si="371"/>
        <v>0</v>
      </c>
      <c r="BC334">
        <f t="shared" si="366"/>
        <v>0</v>
      </c>
      <c r="BD334">
        <f t="shared" si="367"/>
        <v>0</v>
      </c>
      <c r="BE334">
        <f t="shared" si="368"/>
        <v>0</v>
      </c>
      <c r="BF334">
        <f t="shared" si="369"/>
        <v>0</v>
      </c>
      <c r="BG334">
        <f t="shared" si="370"/>
        <v>0</v>
      </c>
      <c r="BH334">
        <f t="shared" si="372"/>
        <v>0</v>
      </c>
      <c r="BI334">
        <f t="shared" si="373"/>
        <v>0</v>
      </c>
      <c r="BJ334">
        <f t="shared" si="374"/>
        <v>0</v>
      </c>
      <c r="BK334" s="7">
        <f t="shared" si="375"/>
        <v>2.1896972159377331E-2</v>
      </c>
      <c r="BL334" s="13"/>
      <c r="BM334" s="13"/>
      <c r="BN334" s="8">
        <f>BN$3*temperature!$I444+BN$4*temperature!$I444^2+BN$5*temperature!$I444^6</f>
        <v>-86.668555162968829</v>
      </c>
      <c r="BO334" s="8">
        <f>BO$3*temperature!$I444+BO$4*temperature!$I444^2+BO$5*temperature!$I444^6</f>
        <v>-69.806817446259373</v>
      </c>
      <c r="BP334" s="8">
        <f>BP$3*temperature!$I444+BP$4*temperature!$I444^2+BP$5*temperature!$I444^6</f>
        <v>-56.793548431609473</v>
      </c>
      <c r="BQ334" s="8">
        <f>BQ$3*temperature!$M444+BQ$4*temperature!$M444^2+BQ$5*temperature!$M444^6</f>
        <v>0</v>
      </c>
      <c r="BR334" s="8">
        <f>BR$3*temperature!$M444+BR$4*temperature!$M444^2+BR$5*temperature!$M444^6</f>
        <v>0</v>
      </c>
      <c r="BS334" s="8">
        <f>BS$3*temperature!$M444+BS$4*temperature!$M444^2+BS$5*temperature!$M444^6</f>
        <v>0</v>
      </c>
      <c r="BT334" s="14"/>
      <c r="BU334" s="14"/>
      <c r="BV334" s="14"/>
      <c r="BW334" s="14"/>
      <c r="BX334" s="14"/>
      <c r="BY334" s="14"/>
    </row>
    <row r="335" spans="1:77" x14ac:dyDescent="0.3">
      <c r="A335">
        <f t="shared" si="322"/>
        <v>2289</v>
      </c>
      <c r="B335" s="4">
        <f t="shared" si="323"/>
        <v>1165.4057447699465</v>
      </c>
      <c r="C335" s="4">
        <f t="shared" si="324"/>
        <v>2964.1702576693874</v>
      </c>
      <c r="D335" s="4">
        <f t="shared" si="325"/>
        <v>4369.9573967957831</v>
      </c>
      <c r="E335" s="11">
        <f t="shared" si="326"/>
        <v>2.5033054660720158E-9</v>
      </c>
      <c r="F335" s="11">
        <f t="shared" si="327"/>
        <v>4.931679628513127E-9</v>
      </c>
      <c r="G335" s="11">
        <f t="shared" si="328"/>
        <v>1.006784853121966E-8</v>
      </c>
      <c r="H335" s="4">
        <f t="shared" si="329"/>
        <v>38081.604183906958</v>
      </c>
      <c r="I335" s="4">
        <f t="shared" si="330"/>
        <v>46633.175197206714</v>
      </c>
      <c r="J335" s="4">
        <f t="shared" si="331"/>
        <v>24627.935823720894</v>
      </c>
      <c r="K335" s="4">
        <f t="shared" si="332"/>
        <v>32676.691662803107</v>
      </c>
      <c r="L335" s="4">
        <f t="shared" si="333"/>
        <v>15732.286320783942</v>
      </c>
      <c r="M335" s="4">
        <f t="shared" si="334"/>
        <v>5635.7381977634432</v>
      </c>
      <c r="N335" s="11">
        <f t="shared" si="335"/>
        <v>-1.6764607778003149E-2</v>
      </c>
      <c r="O335" s="11">
        <f t="shared" si="336"/>
        <v>-4.3997093871999127E-3</v>
      </c>
      <c r="P335" s="11">
        <f t="shared" si="337"/>
        <v>-1.6551138665178433E-3</v>
      </c>
      <c r="Q335" s="4">
        <f t="shared" si="338"/>
        <v>263.74436330370509</v>
      </c>
      <c r="R335" s="4">
        <f t="shared" si="339"/>
        <v>915.11365384528904</v>
      </c>
      <c r="S335" s="4">
        <f t="shared" si="340"/>
        <v>1053.9946959858366</v>
      </c>
      <c r="T335" s="4">
        <f t="shared" si="341"/>
        <v>6.9257682010980446</v>
      </c>
      <c r="U335" s="4">
        <f t="shared" si="342"/>
        <v>19.623661695249599</v>
      </c>
      <c r="V335" s="4">
        <f t="shared" si="343"/>
        <v>42.796712787056251</v>
      </c>
      <c r="W335" s="11">
        <f t="shared" si="344"/>
        <v>-1.0734613539272964E-2</v>
      </c>
      <c r="X335" s="11">
        <f t="shared" si="345"/>
        <v>-1.217998157191269E-2</v>
      </c>
      <c r="Y335" s="11">
        <f t="shared" si="346"/>
        <v>-9.7425357312937999E-3</v>
      </c>
      <c r="Z335" s="4">
        <f t="shared" si="359"/>
        <v>202.28305125346941</v>
      </c>
      <c r="AA335" s="4">
        <f t="shared" si="360"/>
        <v>2906.4753664743657</v>
      </c>
      <c r="AB335" s="4">
        <f t="shared" si="361"/>
        <v>37961.834036777887</v>
      </c>
      <c r="AC335" s="12">
        <f t="shared" si="347"/>
        <v>0.74601339746147033</v>
      </c>
      <c r="AD335" s="12">
        <f t="shared" si="348"/>
        <v>3.123593073393665</v>
      </c>
      <c r="AE335" s="12">
        <f t="shared" si="349"/>
        <v>35.607172417389251</v>
      </c>
      <c r="AF335" s="11">
        <f t="shared" si="350"/>
        <v>-4.0504037456468023E-3</v>
      </c>
      <c r="AG335" s="11">
        <f t="shared" si="351"/>
        <v>2.9673830763510267E-4</v>
      </c>
      <c r="AH335" s="11">
        <f t="shared" si="352"/>
        <v>9.7937136394747881E-3</v>
      </c>
      <c r="AI335" s="1">
        <f t="shared" si="316"/>
        <v>89893.870165586675</v>
      </c>
      <c r="AJ335" s="1">
        <f t="shared" si="317"/>
        <v>97420.402552883679</v>
      </c>
      <c r="AK335" s="1">
        <f t="shared" si="318"/>
        <v>50050.533869202009</v>
      </c>
      <c r="AL335" s="10">
        <f t="shared" si="353"/>
        <v>102.78039333962745</v>
      </c>
      <c r="AM335" s="10">
        <f t="shared" si="354"/>
        <v>25.913948660953231</v>
      </c>
      <c r="AN335" s="10">
        <f t="shared" si="355"/>
        <v>8.0096936846195543</v>
      </c>
      <c r="AO335" s="7">
        <f t="shared" si="356"/>
        <v>1.2489112058987333E-3</v>
      </c>
      <c r="AP335" s="7">
        <f t="shared" si="357"/>
        <v>1.5732987234316021E-3</v>
      </c>
      <c r="AQ335" s="7">
        <f t="shared" si="358"/>
        <v>1.427180451995498E-3</v>
      </c>
      <c r="AR335" s="1">
        <f t="shared" si="364"/>
        <v>38081.604183906958</v>
      </c>
      <c r="AS335" s="1">
        <f t="shared" si="362"/>
        <v>46633.175197206714</v>
      </c>
      <c r="AT335" s="1">
        <f t="shared" si="363"/>
        <v>24627.935823720894</v>
      </c>
      <c r="AU335" s="1">
        <f t="shared" si="319"/>
        <v>7616.3208367813922</v>
      </c>
      <c r="AV335" s="1">
        <f t="shared" si="320"/>
        <v>9326.6350394413439</v>
      </c>
      <c r="AW335" s="1">
        <f t="shared" si="321"/>
        <v>4925.5871647441791</v>
      </c>
      <c r="AX335">
        <v>0</v>
      </c>
      <c r="AY335">
        <v>0</v>
      </c>
      <c r="AZ335">
        <v>0</v>
      </c>
      <c r="BA335">
        <f t="shared" si="365"/>
        <v>0</v>
      </c>
      <c r="BB335">
        <f t="shared" si="371"/>
        <v>0</v>
      </c>
      <c r="BC335">
        <f t="shared" si="366"/>
        <v>0</v>
      </c>
      <c r="BD335">
        <f t="shared" si="367"/>
        <v>0</v>
      </c>
      <c r="BE335">
        <f t="shared" si="368"/>
        <v>0</v>
      </c>
      <c r="BF335">
        <f t="shared" si="369"/>
        <v>0</v>
      </c>
      <c r="BG335">
        <f t="shared" si="370"/>
        <v>0</v>
      </c>
      <c r="BH335">
        <f t="shared" si="372"/>
        <v>0</v>
      </c>
      <c r="BI335">
        <f t="shared" si="373"/>
        <v>0</v>
      </c>
      <c r="BJ335">
        <f t="shared" si="374"/>
        <v>0</v>
      </c>
      <c r="BK335" s="7">
        <f t="shared" si="375"/>
        <v>2.1870226939126741E-2</v>
      </c>
      <c r="BL335" s="13"/>
      <c r="BM335" s="13"/>
      <c r="BN335" s="8">
        <f>BN$3*temperature!$I445+BN$4*temperature!$I445^2+BN$5*temperature!$I445^6</f>
        <v>-86.87022770116431</v>
      </c>
      <c r="BO335" s="8">
        <f>BO$3*temperature!$I445+BO$4*temperature!$I445^2+BO$5*temperature!$I445^6</f>
        <v>-69.961153647268006</v>
      </c>
      <c r="BP335" s="8">
        <f>BP$3*temperature!$I445+BP$4*temperature!$I445^2+BP$5*temperature!$I445^6</f>
        <v>-56.912503463167823</v>
      </c>
      <c r="BQ335" s="8">
        <f>BQ$3*temperature!$M445+BQ$4*temperature!$M445^2+BQ$5*temperature!$M445^6</f>
        <v>0</v>
      </c>
      <c r="BR335" s="8">
        <f>BR$3*temperature!$M445+BR$4*temperature!$M445^2+BR$5*temperature!$M445^6</f>
        <v>0</v>
      </c>
      <c r="BS335" s="8">
        <f>BS$3*temperature!$M445+BS$4*temperature!$M445^2+BS$5*temperature!$M445^6</f>
        <v>0</v>
      </c>
      <c r="BT335" s="14"/>
      <c r="BU335" s="14"/>
      <c r="BV335" s="14"/>
      <c r="BW335" s="14"/>
      <c r="BX335" s="14"/>
      <c r="BY335" s="14"/>
    </row>
    <row r="336" spans="1:77" x14ac:dyDescent="0.3">
      <c r="A336">
        <f t="shared" si="322"/>
        <v>2290</v>
      </c>
      <c r="B336" s="4">
        <f t="shared" si="323"/>
        <v>1165.4057475414447</v>
      </c>
      <c r="C336" s="4">
        <f t="shared" si="324"/>
        <v>2964.1702715568085</v>
      </c>
      <c r="D336" s="4">
        <f t="shared" si="325"/>
        <v>4369.9574385920487</v>
      </c>
      <c r="E336" s="11">
        <f t="shared" si="326"/>
        <v>2.3781401927684147E-9</v>
      </c>
      <c r="F336" s="11">
        <f t="shared" si="327"/>
        <v>4.6850956470874707E-9</v>
      </c>
      <c r="G336" s="11">
        <f t="shared" si="328"/>
        <v>9.5644561046586765E-9</v>
      </c>
      <c r="H336" s="4">
        <f t="shared" si="329"/>
        <v>37436.471109003687</v>
      </c>
      <c r="I336" s="4">
        <f t="shared" si="330"/>
        <v>46427.371745528209</v>
      </c>
      <c r="J336" s="4">
        <f t="shared" si="331"/>
        <v>24587.017248546166</v>
      </c>
      <c r="K336" s="4">
        <f t="shared" si="332"/>
        <v>32123.122086861302</v>
      </c>
      <c r="L336" s="4">
        <f t="shared" si="333"/>
        <v>15662.855872697266</v>
      </c>
      <c r="M336" s="4">
        <f t="shared" si="334"/>
        <v>5626.3745343176224</v>
      </c>
      <c r="N336" s="11">
        <f t="shared" si="335"/>
        <v>-1.6940808502102778E-2</v>
      </c>
      <c r="O336" s="11">
        <f t="shared" si="336"/>
        <v>-4.4132458989734058E-3</v>
      </c>
      <c r="P336" s="11">
        <f t="shared" si="337"/>
        <v>-1.6614794934116661E-3</v>
      </c>
      <c r="Q336" s="4">
        <f t="shared" si="338"/>
        <v>256.49309006043978</v>
      </c>
      <c r="R336" s="4">
        <f t="shared" si="339"/>
        <v>899.97815937822361</v>
      </c>
      <c r="S336" s="4">
        <f t="shared" si="340"/>
        <v>1041.9919954288769</v>
      </c>
      <c r="T336" s="4">
        <f t="shared" si="341"/>
        <v>6.8514227559966709</v>
      </c>
      <c r="U336" s="4">
        <f t="shared" si="342"/>
        <v>19.384645857428008</v>
      </c>
      <c r="V336" s="4">
        <f t="shared" si="343"/>
        <v>42.379764283546436</v>
      </c>
      <c r="W336" s="11">
        <f t="shared" si="344"/>
        <v>-1.0734613539272964E-2</v>
      </c>
      <c r="X336" s="11">
        <f t="shared" si="345"/>
        <v>-1.217998157191269E-2</v>
      </c>
      <c r="Y336" s="11">
        <f t="shared" si="346"/>
        <v>-9.7425357312937999E-3</v>
      </c>
      <c r="Z336" s="4">
        <f t="shared" si="359"/>
        <v>195.95988393425188</v>
      </c>
      <c r="AA336" s="4">
        <f t="shared" si="360"/>
        <v>2859.2908799596348</v>
      </c>
      <c r="AB336" s="4">
        <f t="shared" si="361"/>
        <v>37897.326695807766</v>
      </c>
      <c r="AC336" s="12">
        <f t="shared" si="347"/>
        <v>0.74299174200208973</v>
      </c>
      <c r="AD336" s="12">
        <f t="shared" si="348"/>
        <v>3.1245199631160046</v>
      </c>
      <c r="AE336" s="12">
        <f t="shared" si="349"/>
        <v>35.955898867556563</v>
      </c>
      <c r="AF336" s="11">
        <f t="shared" si="350"/>
        <v>-4.0504037456468023E-3</v>
      </c>
      <c r="AG336" s="11">
        <f t="shared" si="351"/>
        <v>2.9673830763510267E-4</v>
      </c>
      <c r="AH336" s="11">
        <f t="shared" si="352"/>
        <v>9.7937136394747881E-3</v>
      </c>
      <c r="AI336" s="1">
        <f t="shared" si="316"/>
        <v>88520.803985809398</v>
      </c>
      <c r="AJ336" s="1">
        <f t="shared" si="317"/>
        <v>97004.997337036664</v>
      </c>
      <c r="AK336" s="1">
        <f t="shared" si="318"/>
        <v>49971.067647025993</v>
      </c>
      <c r="AL336" s="10">
        <f t="shared" si="353"/>
        <v>102.9074732887661</v>
      </c>
      <c r="AM336" s="10">
        <f t="shared" si="354"/>
        <v>25.954311339477108</v>
      </c>
      <c r="AN336" s="10">
        <f t="shared" si="355"/>
        <v>8.021010650090183</v>
      </c>
      <c r="AO336" s="7">
        <f t="shared" si="356"/>
        <v>1.2364220938397459E-3</v>
      </c>
      <c r="AP336" s="7">
        <f t="shared" si="357"/>
        <v>1.557565736197286E-3</v>
      </c>
      <c r="AQ336" s="7">
        <f t="shared" si="358"/>
        <v>1.4129086474755431E-3</v>
      </c>
      <c r="AR336" s="1">
        <f t="shared" si="364"/>
        <v>37436.471109003687</v>
      </c>
      <c r="AS336" s="1">
        <f t="shared" si="362"/>
        <v>46427.371745528209</v>
      </c>
      <c r="AT336" s="1">
        <f t="shared" si="363"/>
        <v>24587.017248546166</v>
      </c>
      <c r="AU336" s="1">
        <f t="shared" si="319"/>
        <v>7487.2942218007374</v>
      </c>
      <c r="AV336" s="1">
        <f t="shared" si="320"/>
        <v>9285.4743491056415</v>
      </c>
      <c r="AW336" s="1">
        <f t="shared" si="321"/>
        <v>4917.4034497092334</v>
      </c>
      <c r="AX336">
        <v>0</v>
      </c>
      <c r="AY336">
        <v>0</v>
      </c>
      <c r="AZ336">
        <v>0</v>
      </c>
      <c r="BA336">
        <f t="shared" si="365"/>
        <v>0</v>
      </c>
      <c r="BB336">
        <f t="shared" si="371"/>
        <v>0</v>
      </c>
      <c r="BC336">
        <f t="shared" si="366"/>
        <v>0</v>
      </c>
      <c r="BD336">
        <f t="shared" si="367"/>
        <v>0</v>
      </c>
      <c r="BE336">
        <f t="shared" si="368"/>
        <v>0</v>
      </c>
      <c r="BF336">
        <f t="shared" si="369"/>
        <v>0</v>
      </c>
      <c r="BG336">
        <f t="shared" si="370"/>
        <v>0</v>
      </c>
      <c r="BH336">
        <f t="shared" si="372"/>
        <v>0</v>
      </c>
      <c r="BI336">
        <f t="shared" si="373"/>
        <v>0</v>
      </c>
      <c r="BJ336">
        <f t="shared" si="374"/>
        <v>0</v>
      </c>
      <c r="BK336" s="7">
        <f t="shared" si="375"/>
        <v>2.1843481790698033E-2</v>
      </c>
      <c r="BL336" s="13"/>
      <c r="BM336" s="13"/>
      <c r="BN336" s="8">
        <f>BN$3*temperature!$I446+BN$4*temperature!$I446^2+BN$5*temperature!$I446^6</f>
        <v>-87.07068549166317</v>
      </c>
      <c r="BO336" s="8">
        <f>BO$3*temperature!$I446+BO$4*temperature!$I446^2+BO$5*temperature!$I446^6</f>
        <v>-70.114554321415881</v>
      </c>
      <c r="BP336" s="8">
        <f>BP$3*temperature!$I446+BP$4*temperature!$I446^2+BP$5*temperature!$I446^6</f>
        <v>-57.030732364729687</v>
      </c>
      <c r="BQ336" s="8">
        <f>BQ$3*temperature!$M446+BQ$4*temperature!$M446^2+BQ$5*temperature!$M446^6</f>
        <v>0</v>
      </c>
      <c r="BR336" s="8">
        <f>BR$3*temperature!$M446+BR$4*temperature!$M446^2+BR$5*temperature!$M446^6</f>
        <v>0</v>
      </c>
      <c r="BS336" s="8">
        <f>BS$3*temperature!$M446+BS$4*temperature!$M446^2+BS$5*temperature!$M446^6</f>
        <v>0</v>
      </c>
      <c r="BT336" s="14"/>
      <c r="BU336" s="14"/>
      <c r="BV336" s="14"/>
      <c r="BW336" s="14"/>
      <c r="BX336" s="14"/>
      <c r="BY336" s="14"/>
    </row>
    <row r="337" spans="1:77" x14ac:dyDescent="0.3">
      <c r="A337">
        <f t="shared" si="322"/>
        <v>2291</v>
      </c>
      <c r="B337" s="4">
        <f t="shared" si="323"/>
        <v>1165.4057501743682</v>
      </c>
      <c r="C337" s="4">
        <f t="shared" si="324"/>
        <v>2964.1702847498586</v>
      </c>
      <c r="D337" s="4">
        <f t="shared" si="325"/>
        <v>4369.9574782985019</v>
      </c>
      <c r="E337" s="11">
        <f t="shared" si="326"/>
        <v>2.2592331831299939E-9</v>
      </c>
      <c r="F337" s="11">
        <f t="shared" si="327"/>
        <v>4.4508408647330969E-9</v>
      </c>
      <c r="G337" s="11">
        <f t="shared" si="328"/>
        <v>9.0862332994257425E-9</v>
      </c>
      <c r="H337" s="4">
        <f t="shared" si="329"/>
        <v>36795.515561880173</v>
      </c>
      <c r="I337" s="4">
        <f t="shared" si="330"/>
        <v>46221.851311271588</v>
      </c>
      <c r="J337" s="4">
        <f t="shared" si="331"/>
        <v>24546.012292759751</v>
      </c>
      <c r="K337" s="4">
        <f t="shared" si="332"/>
        <v>31573.137129600418</v>
      </c>
      <c r="L337" s="4">
        <f t="shared" si="333"/>
        <v>15593.520908388762</v>
      </c>
      <c r="M337" s="4">
        <f t="shared" si="334"/>
        <v>5616.9911068143965</v>
      </c>
      <c r="N337" s="11">
        <f t="shared" si="335"/>
        <v>-1.7121155153403733E-2</v>
      </c>
      <c r="O337" s="11">
        <f t="shared" si="336"/>
        <v>-4.4267127829072939E-3</v>
      </c>
      <c r="P337" s="11">
        <f t="shared" si="337"/>
        <v>-1.6677573535128776E-3</v>
      </c>
      <c r="Q337" s="4">
        <f t="shared" si="338"/>
        <v>249.39541904029286</v>
      </c>
      <c r="R337" s="4">
        <f t="shared" si="339"/>
        <v>885.08102547329167</v>
      </c>
      <c r="S337" s="4">
        <f t="shared" si="340"/>
        <v>1030.1195012082605</v>
      </c>
      <c r="T337" s="4">
        <f t="shared" si="341"/>
        <v>6.7778753805168659</v>
      </c>
      <c r="U337" s="4">
        <f t="shared" si="342"/>
        <v>19.148541228106481</v>
      </c>
      <c r="V337" s="4">
        <f t="shared" si="343"/>
        <v>41.966877915730173</v>
      </c>
      <c r="W337" s="11">
        <f t="shared" si="344"/>
        <v>-1.0734613539272964E-2</v>
      </c>
      <c r="X337" s="11">
        <f t="shared" si="345"/>
        <v>-1.217998157191269E-2</v>
      </c>
      <c r="Y337" s="11">
        <f t="shared" si="346"/>
        <v>-9.7425357312937999E-3</v>
      </c>
      <c r="Z337" s="4">
        <f t="shared" si="359"/>
        <v>189.80035324921781</v>
      </c>
      <c r="AA337" s="4">
        <f t="shared" si="360"/>
        <v>2812.8341533852263</v>
      </c>
      <c r="AB337" s="4">
        <f t="shared" si="361"/>
        <v>37832.687721499686</v>
      </c>
      <c r="AC337" s="12">
        <f t="shared" si="347"/>
        <v>0.73998232546729981</v>
      </c>
      <c r="AD337" s="12">
        <f t="shared" si="348"/>
        <v>3.1254471278820315</v>
      </c>
      <c r="AE337" s="12">
        <f t="shared" si="349"/>
        <v>36.308040644715327</v>
      </c>
      <c r="AF337" s="11">
        <f t="shared" si="350"/>
        <v>-4.0504037456468023E-3</v>
      </c>
      <c r="AG337" s="11">
        <f t="shared" si="351"/>
        <v>2.9673830763510267E-4</v>
      </c>
      <c r="AH337" s="11">
        <f t="shared" si="352"/>
        <v>9.7937136394747881E-3</v>
      </c>
      <c r="AI337" s="1">
        <f t="shared" si="316"/>
        <v>87156.017809029203</v>
      </c>
      <c r="AJ337" s="1">
        <f t="shared" si="317"/>
        <v>96589.971952438646</v>
      </c>
      <c r="AK337" s="1">
        <f t="shared" si="318"/>
        <v>49891.36433203263</v>
      </c>
      <c r="AL337" s="10">
        <f t="shared" si="353"/>
        <v>103.03343799162559</v>
      </c>
      <c r="AM337" s="10">
        <f t="shared" si="354"/>
        <v>25.994332630065585</v>
      </c>
      <c r="AN337" s="10">
        <f t="shared" si="355"/>
        <v>8.0322302758460999</v>
      </c>
      <c r="AO337" s="7">
        <f t="shared" si="356"/>
        <v>1.2240578729013484E-3</v>
      </c>
      <c r="AP337" s="7">
        <f t="shared" si="357"/>
        <v>1.5419900788353131E-3</v>
      </c>
      <c r="AQ337" s="7">
        <f t="shared" si="358"/>
        <v>1.3987795610007877E-3</v>
      </c>
      <c r="AR337" s="1">
        <f t="shared" si="364"/>
        <v>36795.515561880173</v>
      </c>
      <c r="AS337" s="1">
        <f t="shared" si="362"/>
        <v>46221.851311271588</v>
      </c>
      <c r="AT337" s="1">
        <f t="shared" si="363"/>
        <v>24546.012292759751</v>
      </c>
      <c r="AU337" s="1">
        <f t="shared" si="319"/>
        <v>7359.1031123760349</v>
      </c>
      <c r="AV337" s="1">
        <f t="shared" si="320"/>
        <v>9244.3702622543187</v>
      </c>
      <c r="AW337" s="1">
        <f t="shared" si="321"/>
        <v>4909.2024585519503</v>
      </c>
      <c r="AX337">
        <v>0</v>
      </c>
      <c r="AY337">
        <v>0</v>
      </c>
      <c r="AZ337">
        <v>0</v>
      </c>
      <c r="BA337">
        <f t="shared" si="365"/>
        <v>0</v>
      </c>
      <c r="BB337">
        <f t="shared" si="371"/>
        <v>0</v>
      </c>
      <c r="BC337">
        <f t="shared" si="366"/>
        <v>0</v>
      </c>
      <c r="BD337">
        <f t="shared" si="367"/>
        <v>0</v>
      </c>
      <c r="BE337">
        <f t="shared" si="368"/>
        <v>0</v>
      </c>
      <c r="BF337">
        <f t="shared" si="369"/>
        <v>0</v>
      </c>
      <c r="BG337">
        <f t="shared" si="370"/>
        <v>0</v>
      </c>
      <c r="BH337">
        <f t="shared" si="372"/>
        <v>0</v>
      </c>
      <c r="BI337">
        <f t="shared" si="373"/>
        <v>0</v>
      </c>
      <c r="BJ337">
        <f t="shared" si="374"/>
        <v>0</v>
      </c>
      <c r="BK337" s="7">
        <f t="shared" si="375"/>
        <v>2.1816739497524246E-2</v>
      </c>
      <c r="BL337" s="13"/>
      <c r="BM337" s="13"/>
      <c r="BN337" s="8">
        <f>BN$3*temperature!$I447+BN$4*temperature!$I447^2+BN$5*temperature!$I447^6</f>
        <v>-87.26994060828568</v>
      </c>
      <c r="BO337" s="8">
        <f>BO$3*temperature!$I447+BO$4*temperature!$I447^2+BO$5*temperature!$I447^6</f>
        <v>-70.267028833982479</v>
      </c>
      <c r="BP337" s="8">
        <f>BP$3*temperature!$I447+BP$4*temperature!$I447^2+BP$5*temperature!$I447^6</f>
        <v>-57.148242462322486</v>
      </c>
      <c r="BQ337" s="8">
        <f>BQ$3*temperature!$M447+BQ$4*temperature!$M447^2+BQ$5*temperature!$M447^6</f>
        <v>0</v>
      </c>
      <c r="BR337" s="8">
        <f>BR$3*temperature!$M447+BR$4*temperature!$M447^2+BR$5*temperature!$M447^6</f>
        <v>0</v>
      </c>
      <c r="BS337" s="8">
        <f>BS$3*temperature!$M447+BS$4*temperature!$M447^2+BS$5*temperature!$M447^6</f>
        <v>0</v>
      </c>
      <c r="BT337" s="14"/>
      <c r="BU337" s="14"/>
      <c r="BV337" s="14"/>
      <c r="BW337" s="14"/>
      <c r="BX337" s="14"/>
      <c r="BY337" s="14"/>
    </row>
    <row r="338" spans="1:77" x14ac:dyDescent="0.3">
      <c r="A338">
        <f t="shared" si="322"/>
        <v>2292</v>
      </c>
      <c r="B338" s="4">
        <f t="shared" si="323"/>
        <v>1165.4057526756455</v>
      </c>
      <c r="C338" s="4">
        <f t="shared" si="324"/>
        <v>2964.1702972832563</v>
      </c>
      <c r="D338" s="4">
        <f t="shared" si="325"/>
        <v>4369.9575160196327</v>
      </c>
      <c r="E338" s="11">
        <f t="shared" si="326"/>
        <v>2.146271523973494E-9</v>
      </c>
      <c r="F338" s="11">
        <f t="shared" si="327"/>
        <v>4.2282988214964422E-9</v>
      </c>
      <c r="G338" s="11">
        <f t="shared" si="328"/>
        <v>8.6319216344544554E-9</v>
      </c>
      <c r="H338" s="4">
        <f t="shared" si="329"/>
        <v>36158.739714970689</v>
      </c>
      <c r="I338" s="4">
        <f t="shared" si="330"/>
        <v>46016.621353893228</v>
      </c>
      <c r="J338" s="4">
        <f t="shared" si="331"/>
        <v>24504.923753202769</v>
      </c>
      <c r="K338" s="4">
        <f t="shared" si="332"/>
        <v>31026.738654716723</v>
      </c>
      <c r="L338" s="4">
        <f t="shared" si="333"/>
        <v>15524.28394416769</v>
      </c>
      <c r="M338" s="4">
        <f t="shared" si="334"/>
        <v>5607.5885551223919</v>
      </c>
      <c r="N338" s="11">
        <f t="shared" si="335"/>
        <v>-1.7305802481421328E-2</v>
      </c>
      <c r="O338" s="11">
        <f t="shared" si="336"/>
        <v>-4.4401110325138493E-3</v>
      </c>
      <c r="P338" s="11">
        <f t="shared" si="337"/>
        <v>-1.6739481179874893E-3</v>
      </c>
      <c r="Q338" s="4">
        <f t="shared" si="338"/>
        <v>242.44859871884356</v>
      </c>
      <c r="R338" s="4">
        <f t="shared" si="339"/>
        <v>870.41876614623084</v>
      </c>
      <c r="S338" s="4">
        <f t="shared" si="340"/>
        <v>1018.375967053646</v>
      </c>
      <c r="T338" s="4">
        <f t="shared" si="341"/>
        <v>6.705117507689665</v>
      </c>
      <c r="U338" s="4">
        <f t="shared" si="342"/>
        <v>18.915312348819135</v>
      </c>
      <c r="V338" s="4">
        <f t="shared" si="343"/>
        <v>41.558014108105326</v>
      </c>
      <c r="W338" s="11">
        <f t="shared" si="344"/>
        <v>-1.0734613539272964E-2</v>
      </c>
      <c r="X338" s="11">
        <f t="shared" si="345"/>
        <v>-1.217998157191269E-2</v>
      </c>
      <c r="Y338" s="11">
        <f t="shared" si="346"/>
        <v>-9.7425357312937999E-3</v>
      </c>
      <c r="Z338" s="4">
        <f t="shared" si="359"/>
        <v>183.80070741311795</v>
      </c>
      <c r="AA338" s="4">
        <f t="shared" si="360"/>
        <v>2767.0948084584666</v>
      </c>
      <c r="AB338" s="4">
        <f t="shared" si="361"/>
        <v>37767.921481755417</v>
      </c>
      <c r="AC338" s="12">
        <f t="shared" si="347"/>
        <v>0.73698509828451464</v>
      </c>
      <c r="AD338" s="12">
        <f t="shared" si="348"/>
        <v>3.1263745677733623</v>
      </c>
      <c r="AE338" s="12">
        <f t="shared" si="349"/>
        <v>36.663631197600083</v>
      </c>
      <c r="AF338" s="11">
        <f t="shared" si="350"/>
        <v>-4.0504037456468023E-3</v>
      </c>
      <c r="AG338" s="11">
        <f t="shared" si="351"/>
        <v>2.9673830763510267E-4</v>
      </c>
      <c r="AH338" s="11">
        <f t="shared" si="352"/>
        <v>9.7937136394747881E-3</v>
      </c>
      <c r="AI338" s="1">
        <f t="shared" si="316"/>
        <v>85799.519140502322</v>
      </c>
      <c r="AJ338" s="1">
        <f t="shared" si="317"/>
        <v>96175.345019449102</v>
      </c>
      <c r="AK338" s="1">
        <f t="shared" si="318"/>
        <v>49811.430357381323</v>
      </c>
      <c r="AL338" s="10">
        <f t="shared" si="353"/>
        <v>103.15829569366188</v>
      </c>
      <c r="AM338" s="10">
        <f t="shared" si="354"/>
        <v>26.034014803056877</v>
      </c>
      <c r="AN338" s="10">
        <f t="shared" si="355"/>
        <v>8.0433532421898146</v>
      </c>
      <c r="AO338" s="7">
        <f t="shared" si="356"/>
        <v>1.2118172941723349E-3</v>
      </c>
      <c r="AP338" s="7">
        <f t="shared" si="357"/>
        <v>1.5265701780469599E-3</v>
      </c>
      <c r="AQ338" s="7">
        <f t="shared" si="358"/>
        <v>1.3847917653907799E-3</v>
      </c>
      <c r="AR338" s="1">
        <f t="shared" si="364"/>
        <v>36158.739714970689</v>
      </c>
      <c r="AS338" s="1">
        <f t="shared" si="362"/>
        <v>46016.621353893228</v>
      </c>
      <c r="AT338" s="1">
        <f t="shared" si="363"/>
        <v>24504.923753202769</v>
      </c>
      <c r="AU338" s="1">
        <f t="shared" si="319"/>
        <v>7231.7479429941377</v>
      </c>
      <c r="AV338" s="1">
        <f t="shared" si="320"/>
        <v>9203.3242707786467</v>
      </c>
      <c r="AW338" s="1">
        <f t="shared" si="321"/>
        <v>4900.984750640554</v>
      </c>
      <c r="AX338">
        <v>0</v>
      </c>
      <c r="AY338">
        <v>0</v>
      </c>
      <c r="AZ338">
        <v>0</v>
      </c>
      <c r="BA338">
        <f t="shared" si="365"/>
        <v>0</v>
      </c>
      <c r="BB338">
        <f t="shared" si="371"/>
        <v>0</v>
      </c>
      <c r="BC338">
        <f t="shared" si="366"/>
        <v>0</v>
      </c>
      <c r="BD338">
        <f t="shared" si="367"/>
        <v>0</v>
      </c>
      <c r="BE338">
        <f t="shared" si="368"/>
        <v>0</v>
      </c>
      <c r="BF338">
        <f t="shared" si="369"/>
        <v>0</v>
      </c>
      <c r="BG338">
        <f t="shared" si="370"/>
        <v>0</v>
      </c>
      <c r="BH338">
        <f t="shared" si="372"/>
        <v>0</v>
      </c>
      <c r="BI338">
        <f t="shared" si="373"/>
        <v>0</v>
      </c>
      <c r="BJ338">
        <f t="shared" si="374"/>
        <v>0</v>
      </c>
      <c r="BK338" s="7">
        <f t="shared" si="375"/>
        <v>2.1790003132597685E-2</v>
      </c>
      <c r="BL338" s="13"/>
      <c r="BM338" s="13"/>
      <c r="BN338" s="8">
        <f>BN$3*temperature!$I448+BN$4*temperature!$I448^2+BN$5*temperature!$I448^6</f>
        <v>-87.46800494971437</v>
      </c>
      <c r="BO338" s="8">
        <f>BO$3*temperature!$I448+BO$4*temperature!$I448^2+BO$5*temperature!$I448^6</f>
        <v>-70.418586413392092</v>
      </c>
      <c r="BP338" s="8">
        <f>BP$3*temperature!$I448+BP$4*temperature!$I448^2+BP$5*temperature!$I448^6</f>
        <v>-57.265040974065251</v>
      </c>
      <c r="BQ338" s="8">
        <f>BQ$3*temperature!$M448+BQ$4*temperature!$M448^2+BQ$5*temperature!$M448^6</f>
        <v>0</v>
      </c>
      <c r="BR338" s="8">
        <f>BR$3*temperature!$M448+BR$4*temperature!$M448^2+BR$5*temperature!$M448^6</f>
        <v>0</v>
      </c>
      <c r="BS338" s="8">
        <f>BS$3*temperature!$M448+BS$4*temperature!$M448^2+BS$5*temperature!$M448^6</f>
        <v>0</v>
      </c>
      <c r="BT338" s="14"/>
      <c r="BU338" s="14"/>
      <c r="BV338" s="14"/>
      <c r="BW338" s="14"/>
      <c r="BX338" s="14"/>
      <c r="BY338" s="14"/>
    </row>
    <row r="339" spans="1:77" x14ac:dyDescent="0.3">
      <c r="A339">
        <f t="shared" si="322"/>
        <v>2293</v>
      </c>
      <c r="B339" s="4">
        <f t="shared" si="323"/>
        <v>1165.4057550518587</v>
      </c>
      <c r="C339" s="4">
        <f t="shared" si="324"/>
        <v>2964.1703091899844</v>
      </c>
      <c r="D339" s="4">
        <f t="shared" si="325"/>
        <v>4369.9575518547072</v>
      </c>
      <c r="E339" s="11">
        <f t="shared" si="326"/>
        <v>2.0389579477748191E-9</v>
      </c>
      <c r="F339" s="11">
        <f t="shared" si="327"/>
        <v>4.01688388042162E-9</v>
      </c>
      <c r="G339" s="11">
        <f t="shared" si="328"/>
        <v>8.2003255527317319E-9</v>
      </c>
      <c r="H339" s="4">
        <f t="shared" si="329"/>
        <v>35526.14579086921</v>
      </c>
      <c r="I339" s="4">
        <f t="shared" si="330"/>
        <v>45811.689202714238</v>
      </c>
      <c r="J339" s="4">
        <f t="shared" si="331"/>
        <v>24463.754397157543</v>
      </c>
      <c r="K339" s="4">
        <f t="shared" si="332"/>
        <v>30483.928568971547</v>
      </c>
      <c r="L339" s="4">
        <f t="shared" si="333"/>
        <v>15455.147452452942</v>
      </c>
      <c r="M339" s="4">
        <f t="shared" si="334"/>
        <v>5598.167512353657</v>
      </c>
      <c r="N339" s="11">
        <f t="shared" si="335"/>
        <v>-1.7494912752058056E-2</v>
      </c>
      <c r="O339" s="11">
        <f t="shared" si="336"/>
        <v>-4.4534415863168864E-3</v>
      </c>
      <c r="P339" s="11">
        <f t="shared" si="337"/>
        <v>-1.6800524282633011E-3</v>
      </c>
      <c r="Q339" s="4">
        <f t="shared" si="338"/>
        <v>235.64992222764474</v>
      </c>
      <c r="R339" s="4">
        <f t="shared" si="339"/>
        <v>855.98793990523836</v>
      </c>
      <c r="S339" s="4">
        <f t="shared" si="340"/>
        <v>1006.7601547942677</v>
      </c>
      <c r="T339" s="4">
        <f t="shared" si="341"/>
        <v>6.6331406625092031</v>
      </c>
      <c r="U339" s="4">
        <f t="shared" si="342"/>
        <v>18.684924192983544</v>
      </c>
      <c r="V339" s="4">
        <f t="shared" si="343"/>
        <v>41.1531336707355</v>
      </c>
      <c r="W339" s="11">
        <f t="shared" si="344"/>
        <v>-1.0734613539272964E-2</v>
      </c>
      <c r="X339" s="11">
        <f t="shared" si="345"/>
        <v>-1.217998157191269E-2</v>
      </c>
      <c r="Y339" s="11">
        <f t="shared" si="346"/>
        <v>-9.7425357312937999E-3</v>
      </c>
      <c r="Z339" s="4">
        <f t="shared" si="359"/>
        <v>177.9572741464313</v>
      </c>
      <c r="AA339" s="4">
        <f t="shared" si="360"/>
        <v>2722.0625944234207</v>
      </c>
      <c r="AB339" s="4">
        <f t="shared" si="361"/>
        <v>37703.032297032914</v>
      </c>
      <c r="AC339" s="12">
        <f t="shared" si="347"/>
        <v>0.73400001108193713</v>
      </c>
      <c r="AD339" s="12">
        <f t="shared" si="348"/>
        <v>3.1273022828716366</v>
      </c>
      <c r="AE339" s="12">
        <f t="shared" si="349"/>
        <v>37.022704302532695</v>
      </c>
      <c r="AF339" s="11">
        <f t="shared" si="350"/>
        <v>-4.0504037456468023E-3</v>
      </c>
      <c r="AG339" s="11">
        <f t="shared" si="351"/>
        <v>2.9673830763510267E-4</v>
      </c>
      <c r="AH339" s="11">
        <f t="shared" si="352"/>
        <v>9.7937136394747881E-3</v>
      </c>
      <c r="AI339" s="1">
        <f t="shared" si="316"/>
        <v>84451.315169446229</v>
      </c>
      <c r="AJ339" s="1">
        <f t="shared" si="317"/>
        <v>95761.134788282841</v>
      </c>
      <c r="AK339" s="1">
        <f t="shared" si="318"/>
        <v>49731.272072283748</v>
      </c>
      <c r="AL339" s="10">
        <f t="shared" si="353"/>
        <v>103.28205461035321</v>
      </c>
      <c r="AM339" s="10">
        <f t="shared" si="354"/>
        <v>26.073360126163923</v>
      </c>
      <c r="AN339" s="10">
        <f t="shared" si="355"/>
        <v>8.05438022783237</v>
      </c>
      <c r="AO339" s="7">
        <f t="shared" si="356"/>
        <v>1.1996991212306115E-3</v>
      </c>
      <c r="AP339" s="7">
        <f t="shared" si="357"/>
        <v>1.5113044762664902E-3</v>
      </c>
      <c r="AQ339" s="7">
        <f t="shared" si="358"/>
        <v>1.3709438477368721E-3</v>
      </c>
      <c r="AR339" s="1">
        <f t="shared" si="364"/>
        <v>35526.14579086921</v>
      </c>
      <c r="AS339" s="1">
        <f t="shared" si="362"/>
        <v>45811.689202714238</v>
      </c>
      <c r="AT339" s="1">
        <f t="shared" si="363"/>
        <v>24463.754397157543</v>
      </c>
      <c r="AU339" s="1">
        <f t="shared" si="319"/>
        <v>7105.2291581738427</v>
      </c>
      <c r="AV339" s="1">
        <f t="shared" si="320"/>
        <v>9162.3378405428484</v>
      </c>
      <c r="AW339" s="1">
        <f t="shared" si="321"/>
        <v>4892.750879431509</v>
      </c>
      <c r="AX339">
        <v>0</v>
      </c>
      <c r="AY339">
        <v>0</v>
      </c>
      <c r="AZ339">
        <v>0</v>
      </c>
      <c r="BA339">
        <f t="shared" si="365"/>
        <v>0</v>
      </c>
      <c r="BB339">
        <f t="shared" si="371"/>
        <v>0</v>
      </c>
      <c r="BC339">
        <f t="shared" si="366"/>
        <v>0</v>
      </c>
      <c r="BD339">
        <f t="shared" si="367"/>
        <v>0</v>
      </c>
      <c r="BE339">
        <f t="shared" si="368"/>
        <v>0</v>
      </c>
      <c r="BF339">
        <f t="shared" si="369"/>
        <v>0</v>
      </c>
      <c r="BG339">
        <f t="shared" si="370"/>
        <v>0</v>
      </c>
      <c r="BH339">
        <f t="shared" si="372"/>
        <v>0</v>
      </c>
      <c r="BI339">
        <f t="shared" si="373"/>
        <v>0</v>
      </c>
      <c r="BJ339">
        <f t="shared" si="374"/>
        <v>0</v>
      </c>
      <c r="BK339" s="7">
        <f t="shared" si="375"/>
        <v>2.1763276066831233E-2</v>
      </c>
      <c r="BL339" s="13"/>
      <c r="BM339" s="13"/>
      <c r="BN339" s="8">
        <f>BN$3*temperature!$I449+BN$4*temperature!$I449^2+BN$5*temperature!$I449^6</f>
        <v>-87.664890241179961</v>
      </c>
      <c r="BO339" s="8">
        <f>BO$3*temperature!$I449+BO$4*temperature!$I449^2+BO$5*temperature!$I449^6</f>
        <v>-70.569236152578654</v>
      </c>
      <c r="BP339" s="8">
        <f>BP$3*temperature!$I449+BP$4*temperature!$I449^2+BP$5*temperature!$I449^6</f>
        <v>-57.381135011284812</v>
      </c>
      <c r="BQ339" s="8">
        <f>BQ$3*temperature!$M449+BQ$4*temperature!$M449^2+BQ$5*temperature!$M449^6</f>
        <v>0</v>
      </c>
      <c r="BR339" s="8">
        <f>BR$3*temperature!$M449+BR$4*temperature!$M449^2+BR$5*temperature!$M449^6</f>
        <v>0</v>
      </c>
      <c r="BS339" s="8">
        <f>BS$3*temperature!$M449+BS$4*temperature!$M449^2+BS$5*temperature!$M449^6</f>
        <v>0</v>
      </c>
      <c r="BT339" s="14"/>
      <c r="BU339" s="14"/>
      <c r="BV339" s="14"/>
      <c r="BW339" s="14"/>
      <c r="BX339" s="14"/>
      <c r="BY339" s="14"/>
    </row>
    <row r="340" spans="1:77" x14ac:dyDescent="0.3">
      <c r="A340">
        <f t="shared" si="322"/>
        <v>2294</v>
      </c>
      <c r="B340" s="4">
        <f t="shared" si="323"/>
        <v>1165.4057573092614</v>
      </c>
      <c r="C340" s="4">
        <f t="shared" si="324"/>
        <v>2964.170320501376</v>
      </c>
      <c r="D340" s="4">
        <f t="shared" si="325"/>
        <v>4369.9575858980279</v>
      </c>
      <c r="E340" s="11">
        <f t="shared" si="326"/>
        <v>1.937010050386078E-9</v>
      </c>
      <c r="F340" s="11">
        <f t="shared" si="327"/>
        <v>3.8160396864005389E-9</v>
      </c>
      <c r="G340" s="11">
        <f t="shared" si="328"/>
        <v>7.7903092750951451E-9</v>
      </c>
      <c r="H340" s="4">
        <f t="shared" si="329"/>
        <v>34897.736078454742</v>
      </c>
      <c r="I340" s="4">
        <f t="shared" si="330"/>
        <v>45607.062060419579</v>
      </c>
      <c r="J340" s="4">
        <f t="shared" si="331"/>
        <v>24422.506963085008</v>
      </c>
      <c r="K340" s="4">
        <f t="shared" si="332"/>
        <v>29944.708836026453</v>
      </c>
      <c r="L340" s="4">
        <f t="shared" si="333"/>
        <v>15386.113862952838</v>
      </c>
      <c r="M340" s="4">
        <f t="shared" si="334"/>
        <v>5588.7286050320272</v>
      </c>
      <c r="N340" s="11">
        <f t="shared" si="335"/>
        <v>-1.7688656228316502E-2</v>
      </c>
      <c r="O340" s="11">
        <f t="shared" si="336"/>
        <v>-4.4667053298897974E-3</v>
      </c>
      <c r="P340" s="11">
        <f t="shared" si="337"/>
        <v>-1.6860708974500982E-3</v>
      </c>
      <c r="Q340" s="4">
        <f t="shared" si="338"/>
        <v>228.99672677766645</v>
      </c>
      <c r="R340" s="4">
        <f t="shared" si="339"/>
        <v>841.78514939072636</v>
      </c>
      <c r="S340" s="4">
        <f t="shared" si="340"/>
        <v>995.27083442146125</v>
      </c>
      <c r="T340" s="4">
        <f t="shared" si="341"/>
        <v>6.56193646094553</v>
      </c>
      <c r="U340" s="4">
        <f t="shared" si="342"/>
        <v>18.457342160640419</v>
      </c>
      <c r="V340" s="4">
        <f t="shared" si="343"/>
        <v>40.75219779549365</v>
      </c>
      <c r="W340" s="11">
        <f t="shared" si="344"/>
        <v>-1.0734613539272964E-2</v>
      </c>
      <c r="X340" s="11">
        <f t="shared" si="345"/>
        <v>-1.217998157191269E-2</v>
      </c>
      <c r="Y340" s="11">
        <f t="shared" si="346"/>
        <v>-9.7425357312937999E-3</v>
      </c>
      <c r="Z340" s="4">
        <f t="shared" si="359"/>
        <v>172.26645915747469</v>
      </c>
      <c r="AA340" s="4">
        <f t="shared" si="360"/>
        <v>2677.7273871557609</v>
      </c>
      <c r="AB340" s="4">
        <f t="shared" si="361"/>
        <v>37638.024441550289</v>
      </c>
      <c r="AC340" s="12">
        <f t="shared" si="347"/>
        <v>0.73102701468774611</v>
      </c>
      <c r="AD340" s="12">
        <f t="shared" si="348"/>
        <v>3.1282302732585192</v>
      </c>
      <c r="AE340" s="12">
        <f t="shared" si="349"/>
        <v>37.385294066630649</v>
      </c>
      <c r="AF340" s="11">
        <f t="shared" si="350"/>
        <v>-4.0504037456468023E-3</v>
      </c>
      <c r="AG340" s="11">
        <f t="shared" si="351"/>
        <v>2.9673830763510267E-4</v>
      </c>
      <c r="AH340" s="11">
        <f t="shared" si="352"/>
        <v>9.7937136394747881E-3</v>
      </c>
      <c r="AI340" s="1">
        <f t="shared" si="316"/>
        <v>83111.412810675451</v>
      </c>
      <c r="AJ340" s="1">
        <f t="shared" si="317"/>
        <v>95347.359149997414</v>
      </c>
      <c r="AK340" s="1">
        <f t="shared" si="318"/>
        <v>49650.895744486879</v>
      </c>
      <c r="AL340" s="10">
        <f t="shared" si="353"/>
        <v>103.40472292660661</v>
      </c>
      <c r="AM340" s="10">
        <f t="shared" si="354"/>
        <v>26.112370864175205</v>
      </c>
      <c r="AN340" s="10">
        <f t="shared" si="355"/>
        <v>8.0653119098228441</v>
      </c>
      <c r="AO340" s="7">
        <f t="shared" si="356"/>
        <v>1.1877021300183055E-3</v>
      </c>
      <c r="AP340" s="7">
        <f t="shared" si="357"/>
        <v>1.4961914315038253E-3</v>
      </c>
      <c r="AQ340" s="7">
        <f t="shared" si="358"/>
        <v>1.3572344092595034E-3</v>
      </c>
      <c r="AR340" s="1">
        <f t="shared" si="364"/>
        <v>34897.736078454742</v>
      </c>
      <c r="AS340" s="1">
        <f t="shared" si="362"/>
        <v>45607.062060419579</v>
      </c>
      <c r="AT340" s="1">
        <f t="shared" si="363"/>
        <v>24422.506963085008</v>
      </c>
      <c r="AU340" s="1">
        <f t="shared" si="319"/>
        <v>6979.5472156909491</v>
      </c>
      <c r="AV340" s="1">
        <f t="shared" si="320"/>
        <v>9121.4124120839169</v>
      </c>
      <c r="AW340" s="1">
        <f t="shared" si="321"/>
        <v>4884.5013926170022</v>
      </c>
      <c r="AX340">
        <v>0</v>
      </c>
      <c r="AY340">
        <v>0</v>
      </c>
      <c r="AZ340">
        <v>0</v>
      </c>
      <c r="BA340">
        <f t="shared" si="365"/>
        <v>0</v>
      </c>
      <c r="BB340">
        <f t="shared" si="371"/>
        <v>0</v>
      </c>
      <c r="BC340">
        <f t="shared" si="366"/>
        <v>0</v>
      </c>
      <c r="BD340">
        <f t="shared" si="367"/>
        <v>0</v>
      </c>
      <c r="BE340">
        <f t="shared" si="368"/>
        <v>0</v>
      </c>
      <c r="BF340">
        <f t="shared" si="369"/>
        <v>0</v>
      </c>
      <c r="BG340">
        <f t="shared" si="370"/>
        <v>0</v>
      </c>
      <c r="BH340">
        <f t="shared" si="372"/>
        <v>0</v>
      </c>
      <c r="BI340">
        <f t="shared" si="373"/>
        <v>0</v>
      </c>
      <c r="BJ340">
        <f t="shared" si="374"/>
        <v>0</v>
      </c>
      <c r="BK340" s="7">
        <f t="shared" si="375"/>
        <v>2.1736561978029062E-2</v>
      </c>
      <c r="BL340" s="13"/>
      <c r="BM340" s="13"/>
      <c r="BN340" s="8">
        <f>BN$3*temperature!$I450+BN$4*temperature!$I450^2+BN$5*temperature!$I450^6</f>
        <v>-87.860608036187713</v>
      </c>
      <c r="BO340" s="8">
        <f>BO$3*temperature!$I450+BO$4*temperature!$I450^2+BO$5*temperature!$I450^6</f>
        <v>-70.71898701037955</v>
      </c>
      <c r="BP340" s="8">
        <f>BP$3*temperature!$I450+BP$4*temperature!$I450^2+BP$5*temperature!$I450^6</f>
        <v>-57.496531579652334</v>
      </c>
      <c r="BQ340" s="8">
        <f>BQ$3*temperature!$M450+BQ$4*temperature!$M450^2+BQ$5*temperature!$M450^6</f>
        <v>0</v>
      </c>
      <c r="BR340" s="8">
        <f>BR$3*temperature!$M450+BR$4*temperature!$M450^2+BR$5*temperature!$M450^6</f>
        <v>0</v>
      </c>
      <c r="BS340" s="8">
        <f>BS$3*temperature!$M450+BS$4*temperature!$M450^2+BS$5*temperature!$M450^6</f>
        <v>0</v>
      </c>
      <c r="BT340" s="14"/>
      <c r="BU340" s="14"/>
      <c r="BV340" s="14"/>
      <c r="BW340" s="14"/>
      <c r="BX340" s="14"/>
      <c r="BY340" s="14"/>
    </row>
    <row r="341" spans="1:77" x14ac:dyDescent="0.3">
      <c r="A341">
        <f t="shared" si="322"/>
        <v>2295</v>
      </c>
      <c r="B341" s="4">
        <f t="shared" si="323"/>
        <v>1165.405759453794</v>
      </c>
      <c r="C341" s="4">
        <f t="shared" si="324"/>
        <v>2964.1703312471977</v>
      </c>
      <c r="D341" s="4">
        <f t="shared" si="325"/>
        <v>4369.9576182391829</v>
      </c>
      <c r="E341" s="11">
        <f t="shared" si="326"/>
        <v>1.840159547866774E-9</v>
      </c>
      <c r="F341" s="11">
        <f t="shared" si="327"/>
        <v>3.6252377020805117E-9</v>
      </c>
      <c r="G341" s="11">
        <f t="shared" si="328"/>
        <v>7.4007938113403873E-9</v>
      </c>
      <c r="H341" s="4">
        <f t="shared" si="329"/>
        <v>34273.512948867319</v>
      </c>
      <c r="I341" s="4">
        <f t="shared" si="330"/>
        <v>45402.747006406862</v>
      </c>
      <c r="J341" s="4">
        <f t="shared" si="331"/>
        <v>24381.184161324953</v>
      </c>
      <c r="K341" s="4">
        <f t="shared" si="332"/>
        <v>29409.081490150467</v>
      </c>
      <c r="L341" s="4">
        <f t="shared" si="333"/>
        <v>15317.185563794272</v>
      </c>
      <c r="M341" s="4">
        <f t="shared" si="334"/>
        <v>5579.2724532529974</v>
      </c>
      <c r="N341" s="11">
        <f t="shared" si="335"/>
        <v>-1.7887211687681259E-2</v>
      </c>
      <c r="O341" s="11">
        <f t="shared" si="336"/>
        <v>-4.4799030978532883E-3</v>
      </c>
      <c r="P341" s="11">
        <f t="shared" si="337"/>
        <v>-1.6920041117250983E-3</v>
      </c>
      <c r="Q341" s="4">
        <f t="shared" si="338"/>
        <v>222.48639308499355</v>
      </c>
      <c r="R341" s="4">
        <f t="shared" si="339"/>
        <v>827.80704100830144</v>
      </c>
      <c r="S341" s="4">
        <f t="shared" si="340"/>
        <v>983.90678414537479</v>
      </c>
      <c r="T341" s="4">
        <f t="shared" si="341"/>
        <v>6.4914966089680153</v>
      </c>
      <c r="U341" s="4">
        <f t="shared" si="342"/>
        <v>18.232532073257332</v>
      </c>
      <c r="V341" s="4">
        <f t="shared" si="343"/>
        <v>40.3551680523423</v>
      </c>
      <c r="W341" s="11">
        <f t="shared" si="344"/>
        <v>-1.0734613539272964E-2</v>
      </c>
      <c r="X341" s="11">
        <f t="shared" si="345"/>
        <v>-1.217998157191269E-2</v>
      </c>
      <c r="Y341" s="11">
        <f t="shared" si="346"/>
        <v>-9.7425357312937999E-3</v>
      </c>
      <c r="Z341" s="4">
        <f t="shared" si="359"/>
        <v>166.72474464751815</v>
      </c>
      <c r="AA341" s="4">
        <f t="shared" si="360"/>
        <v>2634.0791882325971</v>
      </c>
      <c r="AB341" s="4">
        <f t="shared" si="361"/>
        <v>37572.902144430438</v>
      </c>
      <c r="AC341" s="12">
        <f t="shared" si="347"/>
        <v>0.72806606012928587</v>
      </c>
      <c r="AD341" s="12">
        <f t="shared" si="348"/>
        <v>3.1291585390156986</v>
      </c>
      <c r="AE341" s="12">
        <f t="shared" si="349"/>
        <v>37.751434931046788</v>
      </c>
      <c r="AF341" s="11">
        <f t="shared" si="350"/>
        <v>-4.0504037456468023E-3</v>
      </c>
      <c r="AG341" s="11">
        <f t="shared" si="351"/>
        <v>2.9673830763510267E-4</v>
      </c>
      <c r="AH341" s="11">
        <f t="shared" si="352"/>
        <v>9.7937136394747881E-3</v>
      </c>
      <c r="AI341" s="1">
        <f t="shared" si="316"/>
        <v>81779.818745298864</v>
      </c>
      <c r="AJ341" s="1">
        <f t="shared" si="317"/>
        <v>94934.03564708159</v>
      </c>
      <c r="AK341" s="1">
        <f t="shared" si="318"/>
        <v>49570.307562655194</v>
      </c>
      <c r="AL341" s="10">
        <f t="shared" si="353"/>
        <v>103.52630879618376</v>
      </c>
      <c r="AM341" s="10">
        <f t="shared" si="354"/>
        <v>26.151049278663002</v>
      </c>
      <c r="AN341" s="10">
        <f t="shared" si="355"/>
        <v>8.0761489634798131</v>
      </c>
      <c r="AO341" s="7">
        <f t="shared" si="356"/>
        <v>1.1758251087181223E-3</v>
      </c>
      <c r="AP341" s="7">
        <f t="shared" si="357"/>
        <v>1.4812295171887869E-3</v>
      </c>
      <c r="AQ341" s="7">
        <f t="shared" si="358"/>
        <v>1.3436620651669084E-3</v>
      </c>
      <c r="AR341" s="1">
        <f t="shared" si="364"/>
        <v>34273.512948867319</v>
      </c>
      <c r="AS341" s="1">
        <f t="shared" si="362"/>
        <v>45402.747006406862</v>
      </c>
      <c r="AT341" s="1">
        <f t="shared" si="363"/>
        <v>24381.184161324953</v>
      </c>
      <c r="AU341" s="1">
        <f t="shared" si="319"/>
        <v>6854.7025897734638</v>
      </c>
      <c r="AV341" s="1">
        <f t="shared" si="320"/>
        <v>9080.5494012813724</v>
      </c>
      <c r="AW341" s="1">
        <f t="shared" si="321"/>
        <v>4876.2368322649909</v>
      </c>
      <c r="AX341">
        <v>0</v>
      </c>
      <c r="AY341">
        <v>0</v>
      </c>
      <c r="AZ341">
        <v>0</v>
      </c>
      <c r="BA341">
        <f t="shared" si="365"/>
        <v>0</v>
      </c>
      <c r="BB341">
        <f t="shared" si="371"/>
        <v>0</v>
      </c>
      <c r="BC341">
        <f t="shared" si="366"/>
        <v>0</v>
      </c>
      <c r="BD341">
        <f t="shared" si="367"/>
        <v>0</v>
      </c>
      <c r="BE341">
        <f t="shared" si="368"/>
        <v>0</v>
      </c>
      <c r="BF341">
        <f t="shared" si="369"/>
        <v>0</v>
      </c>
      <c r="BG341">
        <f t="shared" si="370"/>
        <v>0</v>
      </c>
      <c r="BH341">
        <f t="shared" si="372"/>
        <v>0</v>
      </c>
      <c r="BI341">
        <f t="shared" si="373"/>
        <v>0</v>
      </c>
      <c r="BJ341">
        <f t="shared" si="374"/>
        <v>0</v>
      </c>
      <c r="BK341" s="7">
        <f t="shared" si="375"/>
        <v>2.1709864860516487E-2</v>
      </c>
      <c r="BL341" s="13"/>
      <c r="BM341" s="13"/>
      <c r="BN341" s="8">
        <f>BN$3*temperature!$I451+BN$4*temperature!$I451^2+BN$5*temperature!$I451^6</f>
        <v>-88.055169718280482</v>
      </c>
      <c r="BO341" s="8">
        <f>BO$3*temperature!$I451+BO$4*temperature!$I451^2+BO$5*temperature!$I451^6</f>
        <v>-70.867847812955503</v>
      </c>
      <c r="BP341" s="8">
        <f>BP$3*temperature!$I451+BP$4*temperature!$I451^2+BP$5*temperature!$I451^6</f>
        <v>-57.611237580338539</v>
      </c>
      <c r="BQ341" s="8">
        <f>BQ$3*temperature!$M451+BQ$4*temperature!$M451^2+BQ$5*temperature!$M451^6</f>
        <v>0</v>
      </c>
      <c r="BR341" s="8">
        <f>BR$3*temperature!$M451+BR$4*temperature!$M451^2+BR$5*temperature!$M451^6</f>
        <v>0</v>
      </c>
      <c r="BS341" s="8">
        <f>BS$3*temperature!$M451+BS$4*temperature!$M451^2+BS$5*temperature!$M451^6</f>
        <v>0</v>
      </c>
      <c r="BT341" s="14"/>
      <c r="BU341" s="14"/>
      <c r="BV341" s="14"/>
      <c r="BW341" s="14"/>
      <c r="BX341" s="14"/>
      <c r="BY341" s="14"/>
    </row>
    <row r="342" spans="1:77" x14ac:dyDescent="0.3">
      <c r="A342">
        <f t="shared" si="322"/>
        <v>2296</v>
      </c>
      <c r="B342" s="4">
        <f t="shared" si="323"/>
        <v>1165.4057614910998</v>
      </c>
      <c r="C342" s="4">
        <f t="shared" si="324"/>
        <v>2964.1703414557287</v>
      </c>
      <c r="D342" s="4">
        <f t="shared" si="325"/>
        <v>4369.9576489632809</v>
      </c>
      <c r="E342" s="11">
        <f t="shared" si="326"/>
        <v>1.7481515704734353E-9</v>
      </c>
      <c r="F342" s="11">
        <f t="shared" si="327"/>
        <v>3.443975816976486E-9</v>
      </c>
      <c r="G342" s="11">
        <f t="shared" si="328"/>
        <v>7.0307541207733676E-9</v>
      </c>
      <c r="H342" s="4">
        <f t="shared" si="329"/>
        <v>33653.478871372514</v>
      </c>
      <c r="I342" s="4">
        <f t="shared" si="330"/>
        <v>45198.75099999013</v>
      </c>
      <c r="J342" s="4">
        <f t="shared" si="331"/>
        <v>24339.788674760559</v>
      </c>
      <c r="K342" s="4">
        <f t="shared" si="332"/>
        <v>28877.048649831584</v>
      </c>
      <c r="L342" s="4">
        <f t="shared" si="333"/>
        <v>15248.364902602947</v>
      </c>
      <c r="M342" s="4">
        <f t="shared" si="334"/>
        <v>5569.7996708354549</v>
      </c>
      <c r="N342" s="11">
        <f t="shared" si="335"/>
        <v>-1.8090766979481088E-2</v>
      </c>
      <c r="O342" s="11">
        <f t="shared" si="336"/>
        <v>-4.4930356758227097E-3</v>
      </c>
      <c r="P342" s="11">
        <f t="shared" si="337"/>
        <v>-1.6978526316669962E-3</v>
      </c>
      <c r="Q342" s="4">
        <f t="shared" si="338"/>
        <v>216.11634479920443</v>
      </c>
      <c r="R342" s="4">
        <f t="shared" si="339"/>
        <v>814.05030455559961</v>
      </c>
      <c r="S342" s="4">
        <f t="shared" si="340"/>
        <v>972.66679044615285</v>
      </c>
      <c r="T342" s="4">
        <f t="shared" si="341"/>
        <v>6.4218129015792424</v>
      </c>
      <c r="U342" s="4">
        <f t="shared" si="342"/>
        <v>18.010460168595749</v>
      </c>
      <c r="V342" s="4">
        <f t="shared" si="343"/>
        <v>39.962006385649993</v>
      </c>
      <c r="W342" s="11">
        <f t="shared" si="344"/>
        <v>-1.0734613539272964E-2</v>
      </c>
      <c r="X342" s="11">
        <f t="shared" si="345"/>
        <v>-1.217998157191269E-2</v>
      </c>
      <c r="Y342" s="11">
        <f t="shared" si="346"/>
        <v>-9.7425357312937999E-3</v>
      </c>
      <c r="Z342" s="4">
        <f t="shared" si="359"/>
        <v>161.32868783894702</v>
      </c>
      <c r="AA342" s="4">
        <f t="shared" si="360"/>
        <v>2591.1081239792784</v>
      </c>
      <c r="AB342" s="4">
        <f t="shared" si="361"/>
        <v>37507.6695907881</v>
      </c>
      <c r="AC342" s="12">
        <f t="shared" si="347"/>
        <v>0.72511709863225993</v>
      </c>
      <c r="AD342" s="12">
        <f t="shared" si="348"/>
        <v>3.1300870802248881</v>
      </c>
      <c r="AE342" s="12">
        <f t="shared" si="349"/>
        <v>38.121161674240724</v>
      </c>
      <c r="AF342" s="11">
        <f t="shared" si="350"/>
        <v>-4.0504037456468023E-3</v>
      </c>
      <c r="AG342" s="11">
        <f t="shared" si="351"/>
        <v>2.9673830763510267E-4</v>
      </c>
      <c r="AH342" s="11">
        <f t="shared" si="352"/>
        <v>9.7937136394747881E-3</v>
      </c>
      <c r="AI342" s="1">
        <f t="shared" si="316"/>
        <v>80456.539460542437</v>
      </c>
      <c r="AJ342" s="1">
        <f t="shared" si="317"/>
        <v>94521.1814836548</v>
      </c>
      <c r="AK342" s="1">
        <f t="shared" si="318"/>
        <v>49489.513638654666</v>
      </c>
      <c r="AL342" s="10">
        <f t="shared" si="353"/>
        <v>103.64682034114625</v>
      </c>
      <c r="AM342" s="10">
        <f t="shared" si="354"/>
        <v>26.189397627699048</v>
      </c>
      <c r="AN342" s="10">
        <f t="shared" si="355"/>
        <v>8.0868920623247309</v>
      </c>
      <c r="AO342" s="7">
        <f t="shared" si="356"/>
        <v>1.1640668576309411E-3</v>
      </c>
      <c r="AP342" s="7">
        <f t="shared" si="357"/>
        <v>1.466417222016899E-3</v>
      </c>
      <c r="AQ342" s="7">
        <f t="shared" si="358"/>
        <v>1.3302254445152393E-3</v>
      </c>
      <c r="AR342" s="1">
        <f t="shared" si="364"/>
        <v>33653.478871372514</v>
      </c>
      <c r="AS342" s="1">
        <f t="shared" si="362"/>
        <v>45198.75099999013</v>
      </c>
      <c r="AT342" s="1">
        <f t="shared" si="363"/>
        <v>24339.788674760559</v>
      </c>
      <c r="AU342" s="1">
        <f t="shared" si="319"/>
        <v>6730.6957742745035</v>
      </c>
      <c r="AV342" s="1">
        <f t="shared" si="320"/>
        <v>9039.7501999980268</v>
      </c>
      <c r="AW342" s="1">
        <f t="shared" si="321"/>
        <v>4867.9577349521123</v>
      </c>
      <c r="AX342">
        <v>0</v>
      </c>
      <c r="AY342">
        <v>0</v>
      </c>
      <c r="AZ342">
        <v>0</v>
      </c>
      <c r="BA342">
        <f t="shared" si="365"/>
        <v>0</v>
      </c>
      <c r="BB342">
        <f t="shared" si="371"/>
        <v>0</v>
      </c>
      <c r="BC342">
        <f t="shared" si="366"/>
        <v>0</v>
      </c>
      <c r="BD342">
        <f t="shared" si="367"/>
        <v>0</v>
      </c>
      <c r="BE342">
        <f t="shared" si="368"/>
        <v>0</v>
      </c>
      <c r="BF342">
        <f t="shared" si="369"/>
        <v>0</v>
      </c>
      <c r="BG342">
        <f t="shared" si="370"/>
        <v>0</v>
      </c>
      <c r="BH342">
        <f t="shared" si="372"/>
        <v>0</v>
      </c>
      <c r="BI342">
        <f t="shared" si="373"/>
        <v>0</v>
      </c>
      <c r="BJ342">
        <f t="shared" si="374"/>
        <v>0</v>
      </c>
      <c r="BK342" s="7">
        <f t="shared" si="375"/>
        <v>2.1683189035471478E-2</v>
      </c>
      <c r="BL342" s="13"/>
      <c r="BM342" s="13"/>
      <c r="BN342" s="8">
        <f>BN$3*temperature!$I452+BN$4*temperature!$I452^2+BN$5*temperature!$I452^6</f>
        <v>-88.248586502836218</v>
      </c>
      <c r="BO342" s="8">
        <f>BO$3*temperature!$I452+BO$4*temperature!$I452^2+BO$5*temperature!$I452^6</f>
        <v>-71.015827255234981</v>
      </c>
      <c r="BP342" s="8">
        <f>BP$3*temperature!$I452+BP$4*temperature!$I452^2+BP$5*temperature!$I452^6</f>
        <v>-57.725259811185921</v>
      </c>
      <c r="BQ342" s="8">
        <f>BQ$3*temperature!$M452+BQ$4*temperature!$M452^2+BQ$5*temperature!$M452^6</f>
        <v>0</v>
      </c>
      <c r="BR342" s="8">
        <f>BR$3*temperature!$M452+BR$4*temperature!$M452^2+BR$5*temperature!$M452^6</f>
        <v>0</v>
      </c>
      <c r="BS342" s="8">
        <f>BS$3*temperature!$M452+BS$4*temperature!$M452^2+BS$5*temperature!$M452^6</f>
        <v>0</v>
      </c>
      <c r="BT342" s="14"/>
      <c r="BU342" s="14"/>
      <c r="BV342" s="14"/>
      <c r="BW342" s="14"/>
      <c r="BX342" s="14"/>
      <c r="BY342" s="14"/>
    </row>
    <row r="343" spans="1:77" x14ac:dyDescent="0.3">
      <c r="A343">
        <f t="shared" si="322"/>
        <v>2297</v>
      </c>
      <c r="B343" s="4">
        <f t="shared" si="323"/>
        <v>1165.4057634265405</v>
      </c>
      <c r="C343" s="4">
        <f t="shared" si="324"/>
        <v>2964.1703511538331</v>
      </c>
      <c r="D343" s="4">
        <f t="shared" si="325"/>
        <v>4369.9576781511742</v>
      </c>
      <c r="E343" s="11">
        <f t="shared" si="326"/>
        <v>1.6607439919497635E-9</v>
      </c>
      <c r="F343" s="11">
        <f t="shared" si="327"/>
        <v>3.2717770261276618E-9</v>
      </c>
      <c r="G343" s="11">
        <f t="shared" si="328"/>
        <v>6.6792164147346991E-9</v>
      </c>
      <c r="H343" s="4">
        <f t="shared" si="329"/>
        <v>33037.636429151586</v>
      </c>
      <c r="I343" s="4">
        <f t="shared" si="330"/>
        <v>44995.080883462855</v>
      </c>
      <c r="J343" s="4">
        <f t="shared" si="331"/>
        <v>24298.323159448551</v>
      </c>
      <c r="K343" s="4">
        <f t="shared" si="332"/>
        <v>28348.612531324641</v>
      </c>
      <c r="L343" s="4">
        <f t="shared" si="333"/>
        <v>15179.654187536175</v>
      </c>
      <c r="M343" s="4">
        <f t="shared" si="334"/>
        <v>5560.3108654655434</v>
      </c>
      <c r="N343" s="11">
        <f t="shared" si="335"/>
        <v>-1.8299519625944338E-2</v>
      </c>
      <c r="O343" s="11">
        <f t="shared" si="336"/>
        <v>-4.5061038023194167E-3</v>
      </c>
      <c r="P343" s="11">
        <f t="shared" si="337"/>
        <v>-1.7036169935512602E-3</v>
      </c>
      <c r="Q343" s="4">
        <f t="shared" si="338"/>
        <v>209.88404793482519</v>
      </c>
      <c r="R343" s="4">
        <f t="shared" si="339"/>
        <v>800.51167284356586</v>
      </c>
      <c r="S343" s="4">
        <f t="shared" si="340"/>
        <v>961.54964811985496</v>
      </c>
      <c r="T343" s="4">
        <f t="shared" si="341"/>
        <v>6.3528772218592717</v>
      </c>
      <c r="U343" s="4">
        <f t="shared" si="342"/>
        <v>17.791093095640587</v>
      </c>
      <c r="V343" s="4">
        <f t="shared" si="343"/>
        <v>39.572675110543607</v>
      </c>
      <c r="W343" s="11">
        <f t="shared" si="344"/>
        <v>-1.0734613539272964E-2</v>
      </c>
      <c r="X343" s="11">
        <f t="shared" si="345"/>
        <v>-1.217998157191269E-2</v>
      </c>
      <c r="Y343" s="11">
        <f t="shared" si="346"/>
        <v>-9.7425357312937999E-3</v>
      </c>
      <c r="Z343" s="4">
        <f t="shared" si="359"/>
        <v>156.07491952648979</v>
      </c>
      <c r="AA343" s="4">
        <f t="shared" si="360"/>
        <v>2548.8044444950815</v>
      </c>
      <c r="AB343" s="4">
        <f t="shared" si="361"/>
        <v>37442.330922761903</v>
      </c>
      <c r="AC343" s="12">
        <f t="shared" si="347"/>
        <v>0.72218008161992731</v>
      </c>
      <c r="AD343" s="12">
        <f t="shared" si="348"/>
        <v>3.1310158969678246</v>
      </c>
      <c r="AE343" s="12">
        <f t="shared" si="349"/>
        <v>38.494509415282359</v>
      </c>
      <c r="AF343" s="11">
        <f t="shared" si="350"/>
        <v>-4.0504037456468023E-3</v>
      </c>
      <c r="AG343" s="11">
        <f t="shared" si="351"/>
        <v>2.9673830763510267E-4</v>
      </c>
      <c r="AH343" s="11">
        <f t="shared" si="352"/>
        <v>9.7937136394747881E-3</v>
      </c>
      <c r="AI343" s="1">
        <f t="shared" si="316"/>
        <v>79141.581288762696</v>
      </c>
      <c r="AJ343" s="1">
        <f t="shared" si="317"/>
        <v>94108.813535287351</v>
      </c>
      <c r="AK343" s="1">
        <f t="shared" si="318"/>
        <v>49408.520009741311</v>
      </c>
      <c r="AL343" s="10">
        <f t="shared" si="353"/>
        <v>103.76626565131961</v>
      </c>
      <c r="AM343" s="10">
        <f t="shared" si="354"/>
        <v>26.227418165577401</v>
      </c>
      <c r="AN343" s="10">
        <f t="shared" si="355"/>
        <v>8.0975418780171999</v>
      </c>
      <c r="AO343" s="7">
        <f t="shared" si="356"/>
        <v>1.1524261890546318E-3</v>
      </c>
      <c r="AP343" s="7">
        <f t="shared" si="357"/>
        <v>1.45175304979673E-3</v>
      </c>
      <c r="AQ343" s="7">
        <f t="shared" si="358"/>
        <v>1.3169231900700868E-3</v>
      </c>
      <c r="AR343" s="1">
        <f t="shared" si="364"/>
        <v>33037.636429151586</v>
      </c>
      <c r="AS343" s="1">
        <f t="shared" si="362"/>
        <v>44995.080883462855</v>
      </c>
      <c r="AT343" s="1">
        <f t="shared" si="363"/>
        <v>24298.323159448551</v>
      </c>
      <c r="AU343" s="1">
        <f t="shared" si="319"/>
        <v>6607.5272858303179</v>
      </c>
      <c r="AV343" s="1">
        <f t="shared" si="320"/>
        <v>8999.0161766925721</v>
      </c>
      <c r="AW343" s="1">
        <f t="shared" si="321"/>
        <v>4859.6646318897101</v>
      </c>
      <c r="AX343">
        <v>0</v>
      </c>
      <c r="AY343">
        <v>0</v>
      </c>
      <c r="AZ343">
        <v>0</v>
      </c>
      <c r="BA343">
        <f t="shared" si="365"/>
        <v>0</v>
      </c>
      <c r="BB343">
        <f t="shared" si="371"/>
        <v>0</v>
      </c>
      <c r="BC343">
        <f t="shared" si="366"/>
        <v>0</v>
      </c>
      <c r="BD343">
        <f t="shared" si="367"/>
        <v>0</v>
      </c>
      <c r="BE343">
        <f t="shared" si="368"/>
        <v>0</v>
      </c>
      <c r="BF343">
        <f t="shared" si="369"/>
        <v>0</v>
      </c>
      <c r="BG343">
        <f t="shared" si="370"/>
        <v>0</v>
      </c>
      <c r="BH343">
        <f t="shared" si="372"/>
        <v>0</v>
      </c>
      <c r="BI343">
        <f t="shared" si="373"/>
        <v>0</v>
      </c>
      <c r="BJ343">
        <f t="shared" si="374"/>
        <v>0</v>
      </c>
      <c r="BK343" s="7">
        <f t="shared" si="375"/>
        <v>2.165653916199492E-2</v>
      </c>
      <c r="BL343" s="13"/>
      <c r="BM343" s="13"/>
      <c r="BN343" s="8">
        <f>BN$3*temperature!$I453+BN$4*temperature!$I453^2+BN$5*temperature!$I453^6</f>
        <v>-88.440869438896542</v>
      </c>
      <c r="BO343" s="8">
        <f>BO$3*temperature!$I453+BO$4*temperature!$I453^2+BO$5*temperature!$I453^6</f>
        <v>-71.16293390238036</v>
      </c>
      <c r="BP343" s="8">
        <f>BP$3*temperature!$I453+BP$4*temperature!$I453^2+BP$5*temperature!$I453^6</f>
        <v>-57.838604967896259</v>
      </c>
      <c r="BQ343" s="8">
        <f>BQ$3*temperature!$M453+BQ$4*temperature!$M453^2+BQ$5*temperature!$M453^6</f>
        <v>0</v>
      </c>
      <c r="BR343" s="8">
        <f>BR$3*temperature!$M453+BR$4*temperature!$M453^2+BR$5*temperature!$M453^6</f>
        <v>0</v>
      </c>
      <c r="BS343" s="8">
        <f>BS$3*temperature!$M453+BS$4*temperature!$M453^2+BS$5*temperature!$M453^6</f>
        <v>0</v>
      </c>
      <c r="BT343" s="14"/>
      <c r="BU343" s="14"/>
      <c r="BV343" s="14"/>
      <c r="BW343" s="14"/>
      <c r="BX343" s="14"/>
      <c r="BY343" s="14"/>
    </row>
    <row r="344" spans="1:77" x14ac:dyDescent="0.3">
      <c r="A344">
        <f t="shared" si="322"/>
        <v>2298</v>
      </c>
      <c r="B344" s="4">
        <f t="shared" si="323"/>
        <v>1165.4057652652091</v>
      </c>
      <c r="C344" s="4">
        <f t="shared" si="324"/>
        <v>2964.1703603670321</v>
      </c>
      <c r="D344" s="4">
        <f t="shared" si="325"/>
        <v>4369.9577058796731</v>
      </c>
      <c r="E344" s="11">
        <f t="shared" si="326"/>
        <v>1.5777067923522753E-9</v>
      </c>
      <c r="F344" s="11">
        <f t="shared" si="327"/>
        <v>3.1081881748212786E-9</v>
      </c>
      <c r="G344" s="11">
        <f t="shared" si="328"/>
        <v>6.3452555939979637E-9</v>
      </c>
      <c r="H344" s="4">
        <f t="shared" si="329"/>
        <v>32425.988335056856</v>
      </c>
      <c r="I344" s="4">
        <f t="shared" si="330"/>
        <v>44791.743385025664</v>
      </c>
      <c r="J344" s="4">
        <f t="shared" si="331"/>
        <v>24256.790245215692</v>
      </c>
      <c r="K344" s="4">
        <f t="shared" si="332"/>
        <v>27823.775462169382</v>
      </c>
      <c r="L344" s="4">
        <f t="shared" si="333"/>
        <v>15111.055688270029</v>
      </c>
      <c r="M344" s="4">
        <f t="shared" si="334"/>
        <v>5550.8066388328571</v>
      </c>
      <c r="N344" s="11">
        <f t="shared" si="335"/>
        <v>-1.8513677470998746E-2</v>
      </c>
      <c r="O344" s="11">
        <f t="shared" si="336"/>
        <v>-4.5191081706242864E-3</v>
      </c>
      <c r="P344" s="11">
        <f t="shared" si="337"/>
        <v>-1.7092977106218932E-3</v>
      </c>
      <c r="Q344" s="4">
        <f t="shared" si="338"/>
        <v>203.78701030624097</v>
      </c>
      <c r="R344" s="4">
        <f t="shared" si="339"/>
        <v>787.18792131275393</v>
      </c>
      <c r="S344" s="4">
        <f t="shared" si="340"/>
        <v>950.55416031934931</v>
      </c>
      <c r="T344" s="4">
        <f t="shared" si="341"/>
        <v>6.2846815400201628</v>
      </c>
      <c r="U344" s="4">
        <f t="shared" si="342"/>
        <v>17.5743979095915</v>
      </c>
      <c r="V344" s="4">
        <f t="shared" si="343"/>
        <v>39.187136909296257</v>
      </c>
      <c r="W344" s="11">
        <f t="shared" si="344"/>
        <v>-1.0734613539272964E-2</v>
      </c>
      <c r="X344" s="11">
        <f t="shared" si="345"/>
        <v>-1.217998157191269E-2</v>
      </c>
      <c r="Y344" s="11">
        <f t="shared" si="346"/>
        <v>-9.7425357312937999E-3</v>
      </c>
      <c r="Z344" s="4">
        <f t="shared" si="359"/>
        <v>150.96014265150168</v>
      </c>
      <c r="AA344" s="4">
        <f t="shared" si="360"/>
        <v>2507.1585226595957</v>
      </c>
      <c r="AB344" s="4">
        <f t="shared" si="361"/>
        <v>37376.890240492983</v>
      </c>
      <c r="AC344" s="12">
        <f t="shared" si="347"/>
        <v>0.71925496071230244</v>
      </c>
      <c r="AD344" s="12">
        <f t="shared" si="348"/>
        <v>3.1319449893262692</v>
      </c>
      <c r="AE344" s="12">
        <f t="shared" si="349"/>
        <v>38.871513617187702</v>
      </c>
      <c r="AF344" s="11">
        <f t="shared" si="350"/>
        <v>-4.0504037456468023E-3</v>
      </c>
      <c r="AG344" s="11">
        <f t="shared" si="351"/>
        <v>2.9673830763510267E-4</v>
      </c>
      <c r="AH344" s="11">
        <f t="shared" si="352"/>
        <v>9.7937136394747881E-3</v>
      </c>
      <c r="AI344" s="1">
        <f t="shared" si="316"/>
        <v>77834.95044571675</v>
      </c>
      <c r="AJ344" s="1">
        <f t="shared" si="317"/>
        <v>93696.948358451191</v>
      </c>
      <c r="AK344" s="1">
        <f t="shared" si="318"/>
        <v>49327.332640656889</v>
      </c>
      <c r="AL344" s="10">
        <f t="shared" si="353"/>
        <v>103.88465278377582</v>
      </c>
      <c r="AM344" s="10">
        <f t="shared" si="354"/>
        <v>26.265113142544472</v>
      </c>
      <c r="AN344" s="10">
        <f t="shared" si="355"/>
        <v>8.1080990802921065</v>
      </c>
      <c r="AO344" s="7">
        <f t="shared" si="356"/>
        <v>1.1409019271640855E-3</v>
      </c>
      <c r="AP344" s="7">
        <f t="shared" si="357"/>
        <v>1.4372355192987627E-3</v>
      </c>
      <c r="AQ344" s="7">
        <f t="shared" si="358"/>
        <v>1.303753958169386E-3</v>
      </c>
      <c r="AR344" s="1">
        <f t="shared" si="364"/>
        <v>32425.988335056856</v>
      </c>
      <c r="AS344" s="1">
        <f t="shared" si="362"/>
        <v>44791.743385025664</v>
      </c>
      <c r="AT344" s="1">
        <f t="shared" si="363"/>
        <v>24256.790245215692</v>
      </c>
      <c r="AU344" s="1">
        <f t="shared" si="319"/>
        <v>6485.1976670113718</v>
      </c>
      <c r="AV344" s="1">
        <f t="shared" si="320"/>
        <v>8958.3486770051331</v>
      </c>
      <c r="AW344" s="1">
        <f t="shared" si="321"/>
        <v>4851.3580490431386</v>
      </c>
      <c r="AX344">
        <v>0</v>
      </c>
      <c r="AY344">
        <v>0</v>
      </c>
      <c r="AZ344">
        <v>0</v>
      </c>
      <c r="BA344">
        <f t="shared" si="365"/>
        <v>0</v>
      </c>
      <c r="BB344">
        <f t="shared" si="371"/>
        <v>0</v>
      </c>
      <c r="BC344">
        <f t="shared" si="366"/>
        <v>0</v>
      </c>
      <c r="BD344">
        <f t="shared" si="367"/>
        <v>0</v>
      </c>
      <c r="BE344">
        <f t="shared" si="368"/>
        <v>0</v>
      </c>
      <c r="BF344">
        <f t="shared" si="369"/>
        <v>0</v>
      </c>
      <c r="BG344">
        <f t="shared" si="370"/>
        <v>0</v>
      </c>
      <c r="BH344">
        <f t="shared" si="372"/>
        <v>0</v>
      </c>
      <c r="BI344">
        <f t="shared" si="373"/>
        <v>0</v>
      </c>
      <c r="BJ344">
        <f t="shared" si="374"/>
        <v>0</v>
      </c>
      <c r="BK344" s="7">
        <f t="shared" si="375"/>
        <v>2.1629920248969231E-2</v>
      </c>
      <c r="BL344" s="13"/>
      <c r="BM344" s="13"/>
      <c r="BN344" s="8">
        <f>BN$3*temperature!$I454+BN$4*temperature!$I454^2+BN$5*temperature!$I454^6</f>
        <v>-88.632029411024206</v>
      </c>
      <c r="BO344" s="8">
        <f>BO$3*temperature!$I454+BO$4*temperature!$I454^2+BO$5*temperature!$I454^6</f>
        <v>-71.30917619127446</v>
      </c>
      <c r="BP344" s="8">
        <f>BP$3*temperature!$I454+BP$4*temperature!$I454^2+BP$5*temperature!$I454^6</f>
        <v>-57.951279645232312</v>
      </c>
      <c r="BQ344" s="8">
        <f>BQ$3*temperature!$M454+BQ$4*temperature!$M454^2+BQ$5*temperature!$M454^6</f>
        <v>0</v>
      </c>
      <c r="BR344" s="8">
        <f>BR$3*temperature!$M454+BR$4*temperature!$M454^2+BR$5*temperature!$M454^6</f>
        <v>0</v>
      </c>
      <c r="BS344" s="8">
        <f>BS$3*temperature!$M454+BS$4*temperature!$M454^2+BS$5*temperature!$M454^6</f>
        <v>0</v>
      </c>
      <c r="BT344" s="14"/>
      <c r="BU344" s="14"/>
      <c r="BV344" s="14"/>
      <c r="BW344" s="14"/>
      <c r="BX344" s="14"/>
      <c r="BY344" s="14"/>
    </row>
    <row r="345" spans="1:77" x14ac:dyDescent="0.3">
      <c r="A345">
        <f t="shared" si="322"/>
        <v>2299</v>
      </c>
      <c r="B345" s="4">
        <f t="shared" si="323"/>
        <v>1165.4057670119444</v>
      </c>
      <c r="C345" s="4">
        <f t="shared" si="324"/>
        <v>2964.1703691195712</v>
      </c>
      <c r="D345" s="4">
        <f t="shared" si="325"/>
        <v>4369.9577322217465</v>
      </c>
      <c r="E345" s="11">
        <f t="shared" si="326"/>
        <v>1.4988214527346614E-9</v>
      </c>
      <c r="F345" s="11">
        <f t="shared" si="327"/>
        <v>2.9527787660802143E-9</v>
      </c>
      <c r="G345" s="11">
        <f t="shared" si="328"/>
        <v>6.0279928142980655E-9</v>
      </c>
      <c r="H345" s="4">
        <f t="shared" si="329"/>
        <v>31818.537447371742</v>
      </c>
      <c r="I345" s="4">
        <f t="shared" si="330"/>
        <v>44588.745121582026</v>
      </c>
      <c r="J345" s="4">
        <f t="shared" si="331"/>
        <v>24215.192536223436</v>
      </c>
      <c r="K345" s="4">
        <f t="shared" si="332"/>
        <v>27302.539894712594</v>
      </c>
      <c r="L345" s="4">
        <f t="shared" si="333"/>
        <v>15042.571636942021</v>
      </c>
      <c r="M345" s="4">
        <f t="shared" si="334"/>
        <v>5541.2875867593575</v>
      </c>
      <c r="N345" s="11">
        <f t="shared" si="335"/>
        <v>-1.8733459381365614E-2</v>
      </c>
      <c r="O345" s="11">
        <f t="shared" si="336"/>
        <v>-4.532049430614582E-3</v>
      </c>
      <c r="P345" s="11">
        <f t="shared" si="337"/>
        <v>-1.7148952743021306E-3</v>
      </c>
      <c r="Q345" s="4">
        <f t="shared" si="338"/>
        <v>197.82278096641755</v>
      </c>
      <c r="R345" s="4">
        <f t="shared" si="339"/>
        <v>774.075867645161</v>
      </c>
      <c r="S345" s="4">
        <f t="shared" si="340"/>
        <v>939.67913859044199</v>
      </c>
      <c r="T345" s="4">
        <f t="shared" si="341"/>
        <v>6.2172179124706437</v>
      </c>
      <c r="U345" s="4">
        <f t="shared" si="342"/>
        <v>17.360342066915216</v>
      </c>
      <c r="V345" s="4">
        <f t="shared" si="343"/>
        <v>38.805354827750335</v>
      </c>
      <c r="W345" s="11">
        <f t="shared" si="344"/>
        <v>-1.0734613539272964E-2</v>
      </c>
      <c r="X345" s="11">
        <f t="shared" si="345"/>
        <v>-1.217998157191269E-2</v>
      </c>
      <c r="Y345" s="11">
        <f t="shared" si="346"/>
        <v>-9.7425357312937999E-3</v>
      </c>
      <c r="Z345" s="4">
        <f t="shared" si="359"/>
        <v>145.98113089927764</v>
      </c>
      <c r="AA345" s="4">
        <f t="shared" si="360"/>
        <v>2466.1608531215729</v>
      </c>
      <c r="AB345" s="4">
        <f t="shared" si="361"/>
        <v>37311.351603051815</v>
      </c>
      <c r="AC345" s="12">
        <f t="shared" si="347"/>
        <v>0.71634168772535833</v>
      </c>
      <c r="AD345" s="12">
        <f t="shared" si="348"/>
        <v>3.1328743573820081</v>
      </c>
      <c r="AE345" s="12">
        <f t="shared" si="349"/>
        <v>39.252210090287385</v>
      </c>
      <c r="AF345" s="11">
        <f t="shared" si="350"/>
        <v>-4.0504037456468023E-3</v>
      </c>
      <c r="AG345" s="11">
        <f t="shared" si="351"/>
        <v>2.9673830763510267E-4</v>
      </c>
      <c r="AH345" s="11">
        <f t="shared" si="352"/>
        <v>9.7937136394747881E-3</v>
      </c>
      <c r="AI345" s="1">
        <f t="shared" si="316"/>
        <v>76536.653068156447</v>
      </c>
      <c r="AJ345" s="1">
        <f t="shared" si="317"/>
        <v>93285.60219961121</v>
      </c>
      <c r="AK345" s="1">
        <f t="shared" si="318"/>
        <v>49245.95742563434</v>
      </c>
      <c r="AL345" s="10">
        <f t="shared" si="353"/>
        <v>104.00198976233396</v>
      </c>
      <c r="AM345" s="10">
        <f t="shared" si="354"/>
        <v>26.302484804536068</v>
      </c>
      <c r="AN345" s="10">
        <f t="shared" si="355"/>
        <v>8.1185643368985758</v>
      </c>
      <c r="AO345" s="7">
        <f t="shared" si="356"/>
        <v>1.1294929078924446E-3</v>
      </c>
      <c r="AP345" s="7">
        <f t="shared" si="357"/>
        <v>1.4228631641057751E-3</v>
      </c>
      <c r="AQ345" s="7">
        <f t="shared" si="358"/>
        <v>1.2907164185876922E-3</v>
      </c>
      <c r="AR345" s="1">
        <f t="shared" si="364"/>
        <v>31818.537447371742</v>
      </c>
      <c r="AS345" s="1">
        <f t="shared" si="362"/>
        <v>44588.745121582026</v>
      </c>
      <c r="AT345" s="1">
        <f t="shared" si="363"/>
        <v>24215.192536223436</v>
      </c>
      <c r="AU345" s="1">
        <f t="shared" si="319"/>
        <v>6363.7074894743491</v>
      </c>
      <c r="AV345" s="1">
        <f t="shared" si="320"/>
        <v>8917.7490243164048</v>
      </c>
      <c r="AW345" s="1">
        <f t="shared" si="321"/>
        <v>4843.038507244687</v>
      </c>
      <c r="AX345">
        <v>0</v>
      </c>
      <c r="AY345">
        <v>0</v>
      </c>
      <c r="AZ345">
        <v>0</v>
      </c>
      <c r="BA345">
        <f t="shared" si="365"/>
        <v>0</v>
      </c>
      <c r="BB345">
        <f t="shared" si="371"/>
        <v>0</v>
      </c>
      <c r="BC345">
        <f t="shared" si="366"/>
        <v>0</v>
      </c>
      <c r="BD345">
        <f t="shared" si="367"/>
        <v>0</v>
      </c>
      <c r="BE345">
        <f t="shared" si="368"/>
        <v>0</v>
      </c>
      <c r="BF345">
        <f t="shared" si="369"/>
        <v>0</v>
      </c>
      <c r="BG345">
        <f t="shared" si="370"/>
        <v>0</v>
      </c>
      <c r="BH345">
        <f t="shared" si="372"/>
        <v>0</v>
      </c>
      <c r="BI345">
        <f t="shared" si="373"/>
        <v>0</v>
      </c>
      <c r="BJ345">
        <f t="shared" si="374"/>
        <v>0</v>
      </c>
      <c r="BK345" s="7">
        <f t="shared" si="375"/>
        <v>2.1603337667735895E-2</v>
      </c>
      <c r="BL345" s="13"/>
      <c r="BM345" s="13"/>
      <c r="BN345" s="8">
        <f>BN$3*temperature!$I455+BN$4*temperature!$I455^2+BN$5*temperature!$I455^6</f>
        <v>-88.822077141186526</v>
      </c>
      <c r="BO345" s="8">
        <f>BO$3*temperature!$I455+BO$4*temperature!$I455^2+BO$5*temperature!$I455^6</f>
        <v>-71.454562432025156</v>
      </c>
      <c r="BP345" s="8">
        <f>BP$3*temperature!$I455+BP$4*temperature!$I455^2+BP$5*temperature!$I455^6</f>
        <v>-58.063290338231639</v>
      </c>
      <c r="BQ345" s="8">
        <f>BQ$3*temperature!$M455+BQ$4*temperature!$M455^2+BQ$5*temperature!$M455^6</f>
        <v>0</v>
      </c>
      <c r="BR345" s="8">
        <f>BR$3*temperature!$M455+BR$4*temperature!$M455^2+BR$5*temperature!$M455^6</f>
        <v>0</v>
      </c>
      <c r="BS345" s="8">
        <f>BS$3*temperature!$M455+BS$4*temperature!$M455^2+BS$5*temperature!$M455^6</f>
        <v>0</v>
      </c>
      <c r="BT345" s="14"/>
      <c r="BU345" s="14"/>
      <c r="BV345" s="14"/>
      <c r="BW345" s="14"/>
      <c r="BX345" s="14"/>
      <c r="BY345" s="14"/>
    </row>
    <row r="346" spans="1:77" x14ac:dyDescent="0.3">
      <c r="A346">
        <f t="shared" si="322"/>
        <v>2300</v>
      </c>
      <c r="B346" s="4">
        <f t="shared" si="323"/>
        <v>1165.4057686713427</v>
      </c>
      <c r="C346" s="4">
        <f t="shared" si="324"/>
        <v>2964.1703774344837</v>
      </c>
      <c r="D346" s="4">
        <f t="shared" si="325"/>
        <v>4369.9577572467169</v>
      </c>
      <c r="E346" s="11">
        <f t="shared" si="326"/>
        <v>1.4238803800979283E-9</v>
      </c>
      <c r="F346" s="11">
        <f t="shared" si="327"/>
        <v>2.8051398277762035E-9</v>
      </c>
      <c r="G346" s="11">
        <f t="shared" si="328"/>
        <v>5.7265931735831616E-9</v>
      </c>
      <c r="H346" s="4">
        <f t="shared" si="329"/>
        <v>31215.286785617925</v>
      </c>
      <c r="I346" s="4">
        <f t="shared" si="330"/>
        <v>44386.092601408156</v>
      </c>
      <c r="J346" s="4">
        <f t="shared" si="331"/>
        <v>24173.532611501516</v>
      </c>
      <c r="K346" s="4">
        <f t="shared" si="332"/>
        <v>26784.908419670763</v>
      </c>
      <c r="L346" s="4">
        <f t="shared" si="333"/>
        <v>14974.204229051342</v>
      </c>
      <c r="M346" s="4">
        <f t="shared" si="334"/>
        <v>5531.754299321191</v>
      </c>
      <c r="N346" s="11">
        <f t="shared" si="335"/>
        <v>-1.8959096004913301E-2</v>
      </c>
      <c r="O346" s="11">
        <f t="shared" si="336"/>
        <v>-4.5449281905216576E-3</v>
      </c>
      <c r="P346" s="11">
        <f t="shared" si="337"/>
        <v>-1.7204101553844886E-3</v>
      </c>
      <c r="Q346" s="4">
        <f t="shared" si="338"/>
        <v>191.98894964977885</v>
      </c>
      <c r="R346" s="4">
        <f t="shared" si="339"/>
        <v>761.17237137213169</v>
      </c>
      <c r="S346" s="4">
        <f t="shared" si="340"/>
        <v>928.92340290346385</v>
      </c>
      <c r="T346" s="4">
        <f t="shared" si="341"/>
        <v>6.1504784808908264</v>
      </c>
      <c r="U346" s="4">
        <f t="shared" si="342"/>
        <v>17.148893420458087</v>
      </c>
      <c r="V346" s="4">
        <f t="shared" si="343"/>
        <v>38.427292271775443</v>
      </c>
      <c r="W346" s="11">
        <f t="shared" si="344"/>
        <v>-1.0734613539272964E-2</v>
      </c>
      <c r="X346" s="11">
        <f t="shared" si="345"/>
        <v>-1.217998157191269E-2</v>
      </c>
      <c r="Y346" s="11">
        <f t="shared" si="346"/>
        <v>-9.7425357312937999E-3</v>
      </c>
      <c r="Z346" s="4">
        <f t="shared" si="359"/>
        <v>141.13472731934334</v>
      </c>
      <c r="AA346" s="4">
        <f t="shared" si="360"/>
        <v>2425.8020512718113</v>
      </c>
      <c r="AB346" s="4">
        <f t="shared" si="361"/>
        <v>37245.719029315638</v>
      </c>
      <c r="AC346" s="12">
        <f t="shared" si="347"/>
        <v>0.71344021467023255</v>
      </c>
      <c r="AD346" s="12">
        <f t="shared" si="348"/>
        <v>3.1338040012168511</v>
      </c>
      <c r="AE346" s="12">
        <f t="shared" si="349"/>
        <v>39.636634995628164</v>
      </c>
      <c r="AF346" s="11">
        <f t="shared" si="350"/>
        <v>-4.0504037456468023E-3</v>
      </c>
      <c r="AG346" s="11">
        <f t="shared" si="351"/>
        <v>2.9673830763510267E-4</v>
      </c>
      <c r="AH346" s="11">
        <f t="shared" si="352"/>
        <v>9.7937136394747881E-3</v>
      </c>
      <c r="AI346" s="1">
        <f t="shared" si="316"/>
        <v>75246.695250815159</v>
      </c>
      <c r="AJ346" s="1">
        <f t="shared" si="317"/>
        <v>92874.7910039665</v>
      </c>
      <c r="AK346" s="1">
        <f t="shared" si="318"/>
        <v>49164.400190315595</v>
      </c>
      <c r="AL346" s="10">
        <f t="shared" si="353"/>
        <v>104.11828457707878</v>
      </c>
      <c r="AM346" s="10">
        <f t="shared" si="354"/>
        <v>26.339535392921363</v>
      </c>
      <c r="AN346" s="10">
        <f t="shared" si="355"/>
        <v>8.128938313540722</v>
      </c>
      <c r="AO346" s="7">
        <f t="shared" si="356"/>
        <v>1.1181979788135201E-3</v>
      </c>
      <c r="AP346" s="7">
        <f t="shared" si="357"/>
        <v>1.4086345324647173E-3</v>
      </c>
      <c r="AQ346" s="7">
        <f t="shared" si="358"/>
        <v>1.2778092544018153E-3</v>
      </c>
      <c r="AR346" s="1">
        <f t="shared" si="364"/>
        <v>31215.286785617925</v>
      </c>
      <c r="AS346" s="1">
        <f t="shared" si="362"/>
        <v>44386.092601408156</v>
      </c>
      <c r="AT346" s="1">
        <f t="shared" si="363"/>
        <v>24173.532611501516</v>
      </c>
      <c r="AU346" s="1">
        <f t="shared" si="319"/>
        <v>6243.0573571235855</v>
      </c>
      <c r="AV346" s="1">
        <f t="shared" si="320"/>
        <v>8877.2185202816308</v>
      </c>
      <c r="AW346" s="1">
        <f t="shared" si="321"/>
        <v>4834.7065223003037</v>
      </c>
      <c r="AX346">
        <v>0</v>
      </c>
      <c r="AY346">
        <v>0</v>
      </c>
      <c r="AZ346">
        <v>0</v>
      </c>
      <c r="BA346">
        <f t="shared" si="365"/>
        <v>0</v>
      </c>
      <c r="BB346">
        <f t="shared" si="371"/>
        <v>0</v>
      </c>
      <c r="BC346">
        <f t="shared" si="366"/>
        <v>0</v>
      </c>
      <c r="BD346">
        <f t="shared" si="367"/>
        <v>0</v>
      </c>
      <c r="BE346">
        <f t="shared" si="368"/>
        <v>0</v>
      </c>
      <c r="BF346">
        <f t="shared" si="369"/>
        <v>0</v>
      </c>
      <c r="BG346">
        <f t="shared" si="370"/>
        <v>0</v>
      </c>
      <c r="BH346">
        <f t="shared" si="372"/>
        <v>0</v>
      </c>
      <c r="BI346">
        <f t="shared" si="373"/>
        <v>0</v>
      </c>
      <c r="BJ346">
        <f t="shared" si="374"/>
        <v>0</v>
      </c>
      <c r="BK346" s="7">
        <f t="shared" si="375"/>
        <v>2.1576797165686473E-2</v>
      </c>
      <c r="BL346" s="13"/>
      <c r="BM346" s="13"/>
      <c r="BN346" s="8">
        <f>BN$3*temperature!$I456+BN$4*temperature!$I456^2+BN$5*temperature!$I456^6</f>
        <v>-89.011023190662058</v>
      </c>
      <c r="BO346" s="8">
        <f>BO$3*temperature!$I456+BO$4*temperature!$I456^2+BO$5*temperature!$I456^6</f>
        <v>-71.599100809485975</v>
      </c>
      <c r="BP346" s="8">
        <f>BP$3*temperature!$I456+BP$4*temperature!$I456^2+BP$5*temperature!$I456^6</f>
        <v>-58.174643443431613</v>
      </c>
      <c r="BQ346" s="8">
        <f>BQ$3*temperature!$M456+BQ$4*temperature!$M456^2+BQ$5*temperature!$M456^6</f>
        <v>0</v>
      </c>
      <c r="BR346" s="8">
        <f>BR$3*temperature!$M456+BR$4*temperature!$M456^2+BR$5*temperature!$M456^6</f>
        <v>0</v>
      </c>
      <c r="BS346" s="8">
        <f>BS$3*temperature!$M456+BS$4*temperature!$M456^2+BS$5*temperature!$M456^6</f>
        <v>0</v>
      </c>
      <c r="BT346" s="14"/>
      <c r="BU346" s="14"/>
      <c r="BV346" s="14"/>
      <c r="BW346" s="14"/>
      <c r="BX346" s="14"/>
      <c r="BY346" s="14"/>
    </row>
    <row r="348" spans="1:77" x14ac:dyDescent="0.3">
      <c r="BN348" s="8">
        <v>0</v>
      </c>
      <c r="BO348" s="8">
        <v>0</v>
      </c>
      <c r="BP348" s="8">
        <v>0</v>
      </c>
    </row>
    <row r="349" spans="1:77" x14ac:dyDescent="0.3">
      <c r="BN349" s="13">
        <v>0.55625502368488189</v>
      </c>
      <c r="BO349" s="13">
        <v>0.25614242432509837</v>
      </c>
      <c r="BP349" s="13">
        <v>6.5535372701661904E-2</v>
      </c>
    </row>
    <row r="350" spans="1:77" x14ac:dyDescent="0.3">
      <c r="BN350" s="13">
        <v>-1.1349593951160645E-2</v>
      </c>
      <c r="BO350" s="13">
        <v>-1.0562444405667358E-2</v>
      </c>
      <c r="BP350" s="13">
        <v>-1.0062573529094615E-2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2019-03-19T08:30:47Z</dcterms:modified>
</cp:coreProperties>
</file>