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CE676248-F58F-4E12-B086-51EB2F792C39}" xr6:coauthVersionLast="46" xr6:coauthVersionMax="46" xr10:uidLastSave="{00000000-0000-0000-0000-000000000000}"/>
  <bookViews>
    <workbookView xWindow="1188" yWindow="612" windowWidth="20988" windowHeight="10728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1" i="13" l="1"/>
  <c r="AR61" i="13"/>
  <c r="F271" i="7" l="1"/>
  <c r="J4" i="12"/>
  <c r="I4" i="12" s="1"/>
  <c r="BS5" i="13" l="1"/>
  <c r="BR5" i="13"/>
  <c r="BQ5" i="13"/>
  <c r="C4" i="12"/>
  <c r="M4" i="12"/>
  <c r="C1" i="14"/>
  <c r="C2" i="14"/>
  <c r="B2" i="14"/>
  <c r="B1" i="14"/>
  <c r="BM62" i="13"/>
  <c r="BM63" i="13" s="1"/>
  <c r="BM64" i="13" s="1"/>
  <c r="BM65" i="13" s="1"/>
  <c r="BM66" i="13" s="1"/>
  <c r="BM67" i="13" s="1"/>
  <c r="BM68" i="13" s="1"/>
  <c r="BM69" i="13" s="1"/>
  <c r="BM70" i="13" s="1"/>
  <c r="BM71" i="13" s="1"/>
  <c r="BM72" i="13" s="1"/>
  <c r="BM73" i="13" s="1"/>
  <c r="BM74" i="13" s="1"/>
  <c r="BM75" i="13" s="1"/>
  <c r="BM76" i="13" s="1"/>
  <c r="BM77" i="13" s="1"/>
  <c r="BM78" i="13" s="1"/>
  <c r="BM79" i="13" s="1"/>
  <c r="BM80" i="13" s="1"/>
  <c r="BM81" i="13" s="1"/>
  <c r="BM82" i="13" s="1"/>
  <c r="BM83" i="13" s="1"/>
  <c r="BM84" i="13" s="1"/>
  <c r="BM85" i="13" s="1"/>
  <c r="BM86" i="13" s="1"/>
  <c r="BM87" i="13" s="1"/>
  <c r="BM88" i="13" s="1"/>
  <c r="BM89" i="13" s="1"/>
  <c r="BM90" i="13" s="1"/>
  <c r="BM91" i="13" s="1"/>
  <c r="BM92" i="13" s="1"/>
  <c r="BM93" i="13" s="1"/>
  <c r="BM94" i="13" s="1"/>
  <c r="BM95" i="13" s="1"/>
  <c r="BM96" i="13" s="1"/>
  <c r="BM97" i="13" s="1"/>
  <c r="BM98" i="13" s="1"/>
  <c r="BM99" i="13" s="1"/>
  <c r="BM100" i="13" s="1"/>
  <c r="BM101" i="13" s="1"/>
  <c r="BM102" i="13" s="1"/>
  <c r="BM103" i="13" s="1"/>
  <c r="BM104" i="13" s="1"/>
  <c r="BM105" i="13" s="1"/>
  <c r="BM106" i="13" s="1"/>
  <c r="BM107" i="13" s="1"/>
  <c r="BM108" i="13" s="1"/>
  <c r="BM109" i="13" s="1"/>
  <c r="BM110" i="13" s="1"/>
  <c r="BM111" i="13" s="1"/>
  <c r="BM112" i="13" s="1"/>
  <c r="BM113" i="13" s="1"/>
  <c r="BM114" i="13" s="1"/>
  <c r="BM115" i="13" s="1"/>
  <c r="BM116" i="13" s="1"/>
  <c r="BM117" i="13" s="1"/>
  <c r="BM118" i="13" s="1"/>
  <c r="BM119" i="13" s="1"/>
  <c r="BM120" i="13" s="1"/>
  <c r="BM121" i="13" s="1"/>
  <c r="BM122" i="13" s="1"/>
  <c r="BM123" i="13" s="1"/>
  <c r="BM124" i="13" s="1"/>
  <c r="BM125" i="13" s="1"/>
  <c r="BM126" i="13" s="1"/>
  <c r="BM127" i="13" s="1"/>
  <c r="BM128" i="13" s="1"/>
  <c r="BM129" i="13" s="1"/>
  <c r="BM130" i="13" s="1"/>
  <c r="BM131" i="13" s="1"/>
  <c r="BM132" i="13" s="1"/>
  <c r="BM133" i="13" s="1"/>
  <c r="BM134" i="13" s="1"/>
  <c r="BM135" i="13" s="1"/>
  <c r="BM136" i="13" s="1"/>
  <c r="BM137" i="13" s="1"/>
  <c r="BM138" i="13" s="1"/>
  <c r="BM139" i="13" s="1"/>
  <c r="BM140" i="13" s="1"/>
  <c r="BM141" i="13" s="1"/>
  <c r="BM142" i="13" s="1"/>
  <c r="BM143" i="13" s="1"/>
  <c r="BM144" i="13" s="1"/>
  <c r="BM145" i="13" s="1"/>
  <c r="BM146" i="13" s="1"/>
  <c r="BM147" i="13" s="1"/>
  <c r="BM148" i="13" s="1"/>
  <c r="BM149" i="13" s="1"/>
  <c r="BM150" i="13" s="1"/>
  <c r="BM151" i="13" s="1"/>
  <c r="BM152" i="13" s="1"/>
  <c r="BM153" i="13" s="1"/>
  <c r="BM154" i="13" s="1"/>
  <c r="BM155" i="13" s="1"/>
  <c r="BM156" i="13" s="1"/>
  <c r="BM157" i="13" s="1"/>
  <c r="BM158" i="13" s="1"/>
  <c r="BM159" i="13" s="1"/>
  <c r="BM160" i="13" s="1"/>
  <c r="BM161" i="13" s="1"/>
  <c r="BM162" i="13" s="1"/>
  <c r="BM163" i="13" s="1"/>
  <c r="BM164" i="13" s="1"/>
  <c r="BM165" i="13" s="1"/>
  <c r="BM166" i="13" s="1"/>
  <c r="BM167" i="13" s="1"/>
  <c r="BM168" i="13" s="1"/>
  <c r="BM169" i="13" s="1"/>
  <c r="BM170" i="13" s="1"/>
  <c r="BM171" i="13" s="1"/>
  <c r="BM172" i="13" s="1"/>
  <c r="BM173" i="13" s="1"/>
  <c r="BM174" i="13" s="1"/>
  <c r="BM175" i="13" s="1"/>
  <c r="BM176" i="13" s="1"/>
  <c r="BM177" i="13" s="1"/>
  <c r="BM178" i="13" s="1"/>
  <c r="BM179" i="13" s="1"/>
  <c r="BM180" i="13" s="1"/>
  <c r="BM181" i="13" s="1"/>
  <c r="BM182" i="13" s="1"/>
  <c r="BM183" i="13" s="1"/>
  <c r="BM184" i="13" s="1"/>
  <c r="BM185" i="13" s="1"/>
  <c r="BM186" i="13" s="1"/>
  <c r="BM187" i="13" s="1"/>
  <c r="BM188" i="13" s="1"/>
  <c r="BM189" i="13" s="1"/>
  <c r="BM190" i="13" s="1"/>
  <c r="BM191" i="13" s="1"/>
  <c r="BM192" i="13" s="1"/>
  <c r="BM193" i="13" s="1"/>
  <c r="BM194" i="13" s="1"/>
  <c r="BM195" i="13" s="1"/>
  <c r="BM196" i="13" s="1"/>
  <c r="BM197" i="13" s="1"/>
  <c r="BM198" i="13" s="1"/>
  <c r="BM199" i="13" s="1"/>
  <c r="BM200" i="13" s="1"/>
  <c r="BM201" i="13" s="1"/>
  <c r="BM202" i="13" s="1"/>
  <c r="BM203" i="13" s="1"/>
  <c r="BM204" i="13" s="1"/>
  <c r="BM205" i="13" s="1"/>
  <c r="BM206" i="13" s="1"/>
  <c r="BM207" i="13" s="1"/>
  <c r="BM208" i="13" s="1"/>
  <c r="BM209" i="13" s="1"/>
  <c r="BM210" i="13" s="1"/>
  <c r="BM211" i="13" s="1"/>
  <c r="BM212" i="13" s="1"/>
  <c r="BM213" i="13" s="1"/>
  <c r="BM214" i="13" s="1"/>
  <c r="BM215" i="13" s="1"/>
  <c r="BM216" i="13" s="1"/>
  <c r="BM217" i="13" s="1"/>
  <c r="BM218" i="13" s="1"/>
  <c r="BM219" i="13" s="1"/>
  <c r="BM220" i="13" s="1"/>
  <c r="BM221" i="13" s="1"/>
  <c r="BM222" i="13" s="1"/>
  <c r="BM223" i="13" s="1"/>
  <c r="BM224" i="13" s="1"/>
  <c r="BM225" i="13" s="1"/>
  <c r="BM226" i="13" s="1"/>
  <c r="BM227" i="13" s="1"/>
  <c r="BM228" i="13" s="1"/>
  <c r="BM229" i="13" s="1"/>
  <c r="BM230" i="13" s="1"/>
  <c r="BM231" i="13" s="1"/>
  <c r="BM232" i="13" s="1"/>
  <c r="BM233" i="13" s="1"/>
  <c r="BM234" i="13" s="1"/>
  <c r="BM235" i="13" s="1"/>
  <c r="BM236" i="13" s="1"/>
  <c r="BM237" i="13" s="1"/>
  <c r="BM238" i="13" s="1"/>
  <c r="BM239" i="13" s="1"/>
  <c r="BM240" i="13" s="1"/>
  <c r="BM241" i="13" s="1"/>
  <c r="BM242" i="13" s="1"/>
  <c r="BM243" i="13" s="1"/>
  <c r="BM244" i="13" s="1"/>
  <c r="BM245" i="13" s="1"/>
  <c r="BM246" i="13" s="1"/>
  <c r="BM247" i="13" s="1"/>
  <c r="BM248" i="13" s="1"/>
  <c r="BM249" i="13" s="1"/>
  <c r="BM250" i="13" s="1"/>
  <c r="BM251" i="13" s="1"/>
  <c r="BM252" i="13" s="1"/>
  <c r="BM253" i="13" s="1"/>
  <c r="BM254" i="13" s="1"/>
  <c r="BM255" i="13" s="1"/>
  <c r="BM256" i="13" s="1"/>
  <c r="BM257" i="13" s="1"/>
  <c r="BM258" i="13" s="1"/>
  <c r="BM259" i="13" s="1"/>
  <c r="BM260" i="13" s="1"/>
  <c r="BM261" i="13" s="1"/>
  <c r="BM262" i="13" s="1"/>
  <c r="BM263" i="13" s="1"/>
  <c r="BM264" i="13" s="1"/>
  <c r="BM265" i="13" s="1"/>
  <c r="BM266" i="13" s="1"/>
  <c r="BM267" i="13" s="1"/>
  <c r="BM268" i="13" s="1"/>
  <c r="BM269" i="13" s="1"/>
  <c r="BM270" i="13" s="1"/>
  <c r="BM271" i="13" s="1"/>
  <c r="BM272" i="13" s="1"/>
  <c r="BM273" i="13" s="1"/>
  <c r="BM274" i="13" s="1"/>
  <c r="BM275" i="13" s="1"/>
  <c r="BM276" i="13" s="1"/>
  <c r="BM277" i="13" s="1"/>
  <c r="BM278" i="13" s="1"/>
  <c r="BM279" i="13" s="1"/>
  <c r="BM280" i="13" s="1"/>
  <c r="BM281" i="13" s="1"/>
  <c r="BM282" i="13" s="1"/>
  <c r="BM283" i="13" s="1"/>
  <c r="BM284" i="13" s="1"/>
  <c r="BM285" i="13" s="1"/>
  <c r="BM286" i="13" s="1"/>
  <c r="BM287" i="13" s="1"/>
  <c r="BM288" i="13" s="1"/>
  <c r="BM289" i="13" s="1"/>
  <c r="BM290" i="13" s="1"/>
  <c r="BM291" i="13" s="1"/>
  <c r="BM292" i="13" s="1"/>
  <c r="BM293" i="13" s="1"/>
  <c r="BM294" i="13" s="1"/>
  <c r="BM295" i="13" s="1"/>
  <c r="BM296" i="13" s="1"/>
  <c r="BM297" i="13" s="1"/>
  <c r="BM298" i="13" s="1"/>
  <c r="BM299" i="13" s="1"/>
  <c r="BM300" i="13" s="1"/>
  <c r="BM301" i="13" s="1"/>
  <c r="BM302" i="13" s="1"/>
  <c r="BM303" i="13" s="1"/>
  <c r="BM304" i="13" s="1"/>
  <c r="BM305" i="13" s="1"/>
  <c r="BM306" i="13" s="1"/>
  <c r="BM307" i="13" s="1"/>
  <c r="BM308" i="13" s="1"/>
  <c r="BM309" i="13" s="1"/>
  <c r="BM310" i="13" s="1"/>
  <c r="BM311" i="13" s="1"/>
  <c r="BM312" i="13" s="1"/>
  <c r="BM313" i="13" s="1"/>
  <c r="BM314" i="13" s="1"/>
  <c r="BM315" i="13" s="1"/>
  <c r="BM316" i="13" s="1"/>
  <c r="BM317" i="13" s="1"/>
  <c r="BM318" i="13" s="1"/>
  <c r="BM319" i="13" s="1"/>
  <c r="BM320" i="13" s="1"/>
  <c r="BM321" i="13" s="1"/>
  <c r="BM322" i="13" s="1"/>
  <c r="BM323" i="13" s="1"/>
  <c r="BM324" i="13" s="1"/>
  <c r="BM325" i="13" s="1"/>
  <c r="BM326" i="13" s="1"/>
  <c r="BM327" i="13" s="1"/>
  <c r="BM328" i="13" s="1"/>
  <c r="BM329" i="13" s="1"/>
  <c r="BM330" i="13" s="1"/>
  <c r="BM331" i="13" s="1"/>
  <c r="BM332" i="13" s="1"/>
  <c r="BM333" i="13" s="1"/>
  <c r="BM334" i="13" s="1"/>
  <c r="BM335" i="13" s="1"/>
  <c r="BM336" i="13" s="1"/>
  <c r="BM337" i="13" s="1"/>
  <c r="BM338" i="13" s="1"/>
  <c r="BM339" i="13" s="1"/>
  <c r="BM340" i="13" s="1"/>
  <c r="BM341" i="13" s="1"/>
  <c r="BM342" i="13" s="1"/>
  <c r="BM343" i="13" s="1"/>
  <c r="BM344" i="13" s="1"/>
  <c r="BM345" i="13" s="1"/>
  <c r="BM346" i="13" s="1"/>
  <c r="BS4" i="13"/>
  <c r="BR4" i="13"/>
  <c r="BQ4" i="13"/>
  <c r="BS3" i="13"/>
  <c r="BR3" i="13"/>
  <c r="BQ3" i="13"/>
  <c r="M5" i="12"/>
  <c r="N3" i="12"/>
  <c r="N7" i="12" s="1"/>
  <c r="M3" i="12"/>
  <c r="L3" i="12"/>
  <c r="G3" i="12"/>
  <c r="K3" i="12" s="1"/>
  <c r="S5" i="7"/>
  <c r="S6" i="7" s="1"/>
  <c r="R4" i="7"/>
  <c r="Q4" i="7"/>
  <c r="P4" i="7"/>
  <c r="O4" i="7"/>
  <c r="N4" i="7"/>
  <c r="BA54" i="13"/>
  <c r="BA53" i="13"/>
  <c r="BA52" i="13"/>
  <c r="BA51" i="13"/>
  <c r="BA50" i="13"/>
  <c r="BA49" i="13"/>
  <c r="BA48" i="13"/>
  <c r="BA47" i="13"/>
  <c r="BA46" i="13"/>
  <c r="BA45" i="13"/>
  <c r="BA44" i="13"/>
  <c r="BA43" i="13"/>
  <c r="BA42" i="13"/>
  <c r="BA41" i="13"/>
  <c r="BA40" i="13"/>
  <c r="BA39" i="13"/>
  <c r="BA38" i="13"/>
  <c r="BA37" i="13"/>
  <c r="BA36" i="13"/>
  <c r="BA35" i="13"/>
  <c r="BA34" i="13"/>
  <c r="BA33" i="13"/>
  <c r="BA32" i="13"/>
  <c r="BA31" i="13"/>
  <c r="BA30" i="13"/>
  <c r="BA29" i="13"/>
  <c r="BA28" i="13"/>
  <c r="BA27" i="13"/>
  <c r="BA26" i="13"/>
  <c r="BA25" i="13"/>
  <c r="BA24" i="13"/>
  <c r="BA23" i="13"/>
  <c r="BA22" i="13"/>
  <c r="BA21" i="13"/>
  <c r="BA20" i="13"/>
  <c r="BA19" i="13"/>
  <c r="BA18" i="13"/>
  <c r="BA17" i="13"/>
  <c r="BA16" i="13"/>
  <c r="BA15" i="13"/>
  <c r="BA14" i="13"/>
  <c r="BA13" i="13"/>
  <c r="BA12" i="13"/>
  <c r="BA11" i="13"/>
  <c r="BA10" i="13"/>
  <c r="BA9" i="13"/>
  <c r="BA8" i="13"/>
  <c r="BA7" i="13"/>
  <c r="BA6" i="13"/>
  <c r="BK56" i="13" l="1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B61" i="13"/>
  <c r="BD60" i="13"/>
  <c r="BC60" i="13"/>
  <c r="BB60" i="13"/>
  <c r="BD59" i="13"/>
  <c r="BC59" i="13"/>
  <c r="BB59" i="13"/>
  <c r="BD58" i="13"/>
  <c r="BC58" i="13"/>
  <c r="BB58" i="13"/>
  <c r="BD57" i="13"/>
  <c r="BC57" i="13"/>
  <c r="BB57" i="13"/>
  <c r="BD56" i="13"/>
  <c r="BC56" i="13"/>
  <c r="BB56" i="13"/>
  <c r="BD55" i="13"/>
  <c r="BC55" i="13"/>
  <c r="BB55" i="13"/>
  <c r="BD54" i="13"/>
  <c r="BC54" i="13"/>
  <c r="BB54" i="13"/>
  <c r="BD53" i="13"/>
  <c r="BC53" i="13"/>
  <c r="BB53" i="13"/>
  <c r="BD52" i="13"/>
  <c r="BC52" i="13"/>
  <c r="BB52" i="13"/>
  <c r="BD51" i="13"/>
  <c r="BC51" i="13"/>
  <c r="BB51" i="13"/>
  <c r="BD50" i="13"/>
  <c r="BC50" i="13"/>
  <c r="BB50" i="13"/>
  <c r="BD49" i="13"/>
  <c r="BC49" i="13"/>
  <c r="BB49" i="13"/>
  <c r="BD48" i="13"/>
  <c r="BC48" i="13"/>
  <c r="BB48" i="13"/>
  <c r="BD47" i="13"/>
  <c r="BC47" i="13"/>
  <c r="BB47" i="13"/>
  <c r="BD46" i="13"/>
  <c r="BC46" i="13"/>
  <c r="BB46" i="13"/>
  <c r="BD45" i="13"/>
  <c r="BC45" i="13"/>
  <c r="BB45" i="13"/>
  <c r="BD44" i="13"/>
  <c r="BC44" i="13"/>
  <c r="BB44" i="13"/>
  <c r="BD43" i="13"/>
  <c r="BC43" i="13"/>
  <c r="BB43" i="13"/>
  <c r="BD42" i="13"/>
  <c r="BC42" i="13"/>
  <c r="BB42" i="13"/>
  <c r="BD41" i="13"/>
  <c r="BC41" i="13"/>
  <c r="BB41" i="13"/>
  <c r="BD40" i="13"/>
  <c r="BC40" i="13"/>
  <c r="BB40" i="13"/>
  <c r="BD39" i="13"/>
  <c r="BC39" i="13"/>
  <c r="BB39" i="13"/>
  <c r="BD38" i="13"/>
  <c r="BC38" i="13"/>
  <c r="BB38" i="13"/>
  <c r="BD37" i="13"/>
  <c r="BC37" i="13"/>
  <c r="BB37" i="13"/>
  <c r="BD36" i="13"/>
  <c r="BC36" i="13"/>
  <c r="BB36" i="13"/>
  <c r="BD35" i="13"/>
  <c r="BC35" i="13"/>
  <c r="BB35" i="13"/>
  <c r="BD34" i="13"/>
  <c r="BC34" i="13"/>
  <c r="BB34" i="13"/>
  <c r="BD33" i="13"/>
  <c r="BC33" i="13"/>
  <c r="BB33" i="13"/>
  <c r="BD32" i="13"/>
  <c r="BC32" i="13"/>
  <c r="BB32" i="13"/>
  <c r="BD31" i="13"/>
  <c r="BC31" i="13"/>
  <c r="BB31" i="13"/>
  <c r="BD30" i="13"/>
  <c r="BC30" i="13"/>
  <c r="BB30" i="13"/>
  <c r="BD29" i="13"/>
  <c r="BC29" i="13"/>
  <c r="BB29" i="13"/>
  <c r="BD28" i="13"/>
  <c r="BC28" i="13"/>
  <c r="BB28" i="13"/>
  <c r="BD27" i="13"/>
  <c r="BC27" i="13"/>
  <c r="BB27" i="13"/>
  <c r="BD26" i="13"/>
  <c r="BC26" i="13"/>
  <c r="BB26" i="13"/>
  <c r="BD25" i="13"/>
  <c r="BC25" i="13"/>
  <c r="BB25" i="13"/>
  <c r="BD24" i="13"/>
  <c r="BC24" i="13"/>
  <c r="BB24" i="13"/>
  <c r="BD23" i="13"/>
  <c r="BC23" i="13"/>
  <c r="BB23" i="13"/>
  <c r="BD22" i="13"/>
  <c r="BC22" i="13"/>
  <c r="BB22" i="13"/>
  <c r="BD21" i="13"/>
  <c r="BC21" i="13"/>
  <c r="BB21" i="13"/>
  <c r="BD20" i="13"/>
  <c r="BC20" i="13"/>
  <c r="BB20" i="13"/>
  <c r="BD19" i="13"/>
  <c r="BC19" i="13"/>
  <c r="BB19" i="13"/>
  <c r="BD18" i="13"/>
  <c r="BC18" i="13"/>
  <c r="BB18" i="13"/>
  <c r="BD17" i="13"/>
  <c r="BC17" i="13"/>
  <c r="BB17" i="13"/>
  <c r="BD16" i="13"/>
  <c r="BC16" i="13"/>
  <c r="BB16" i="13"/>
  <c r="BD15" i="13"/>
  <c r="BC15" i="13"/>
  <c r="BB15" i="13"/>
  <c r="BD14" i="13"/>
  <c r="BC14" i="13"/>
  <c r="BB14" i="13"/>
  <c r="BD13" i="13"/>
  <c r="BC13" i="13"/>
  <c r="BB13" i="13"/>
  <c r="BD12" i="13"/>
  <c r="BC12" i="13"/>
  <c r="BB12" i="13"/>
  <c r="BD11" i="13"/>
  <c r="BC11" i="13"/>
  <c r="BB11" i="13"/>
  <c r="BD10" i="13"/>
  <c r="BC10" i="13"/>
  <c r="BB10" i="13"/>
  <c r="BD9" i="13"/>
  <c r="BC9" i="13"/>
  <c r="BB9" i="13"/>
  <c r="BD8" i="13"/>
  <c r="BC8" i="13"/>
  <c r="BB8" i="13"/>
  <c r="BD7" i="13"/>
  <c r="BC7" i="13"/>
  <c r="BB7" i="13"/>
  <c r="BD6" i="13"/>
  <c r="BC6" i="13"/>
  <c r="BB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BJ6" i="13" s="1"/>
  <c r="AJ6" i="13"/>
  <c r="AS6" i="13" s="1"/>
  <c r="BI6" i="13" s="1"/>
  <c r="AI6" i="13"/>
  <c r="AR6" i="13" s="1"/>
  <c r="BH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Q5" i="7" s="1"/>
  <c r="I5" i="7"/>
  <c r="P5" i="7" s="1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K7" i="7" l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R5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R264" i="7" s="1"/>
  <c r="R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O5" i="7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7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  <c r="O228" i="7" s="1"/>
  <c r="O229" i="7" s="1"/>
  <c r="O230" i="7" s="1"/>
  <c r="O231" i="7" s="1"/>
  <c r="O232" i="7" s="1"/>
  <c r="O233" i="7" s="1"/>
  <c r="O234" i="7" s="1"/>
  <c r="O235" i="7" s="1"/>
  <c r="O236" i="7" s="1"/>
  <c r="O237" i="7" s="1"/>
  <c r="O238" i="7" s="1"/>
  <c r="O239" i="7" s="1"/>
  <c r="O240" i="7" s="1"/>
  <c r="O241" i="7" s="1"/>
  <c r="O242" i="7" s="1"/>
  <c r="O243" i="7" s="1"/>
  <c r="O244" i="7" s="1"/>
  <c r="O245" i="7" s="1"/>
  <c r="O246" i="7" s="1"/>
  <c r="O247" i="7" s="1"/>
  <c r="O248" i="7" s="1"/>
  <c r="O249" i="7" s="1"/>
  <c r="O250" i="7" s="1"/>
  <c r="O251" i="7" s="1"/>
  <c r="O252" i="7" s="1"/>
  <c r="O253" i="7" s="1"/>
  <c r="O254" i="7" s="1"/>
  <c r="O255" i="7" s="1"/>
  <c r="O256" i="7" s="1"/>
  <c r="O257" i="7" s="1"/>
  <c r="O258" i="7" s="1"/>
  <c r="O259" i="7" s="1"/>
  <c r="O260" i="7" s="1"/>
  <c r="O261" i="7" s="1"/>
  <c r="O262" i="7" s="1"/>
  <c r="O263" i="7" s="1"/>
  <c r="O264" i="7" s="1"/>
  <c r="O265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S4" i="7"/>
  <c r="N7" i="7"/>
  <c r="P7" i="7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P264" i="7" s="1"/>
  <c r="P265" i="7" s="1"/>
  <c r="Q7" i="7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Q264" i="7" s="1"/>
  <c r="Q265" i="7" s="1"/>
  <c r="AU6" i="13"/>
  <c r="AI7" i="13" s="1"/>
  <c r="AM8" i="13"/>
  <c r="AP8" i="13" s="1"/>
  <c r="AW6" i="13"/>
  <c r="AK7" i="13" s="1"/>
  <c r="AT7" i="13" s="1"/>
  <c r="BJ7" i="13" s="1"/>
  <c r="BF6" i="13"/>
  <c r="AN8" i="13"/>
  <c r="AQ8" i="13" s="1"/>
  <c r="AV6" i="13"/>
  <c r="AJ7" i="13" s="1"/>
  <c r="AS7" i="13" s="1"/>
  <c r="BI7" i="13" s="1"/>
  <c r="BE6" i="13"/>
  <c r="BG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N8" i="7" l="1"/>
  <c r="S7" i="7"/>
  <c r="AN9" i="13"/>
  <c r="AQ9" i="13" s="1"/>
  <c r="AW7" i="13"/>
  <c r="AK8" i="13" s="1"/>
  <c r="AT8" i="13" s="1"/>
  <c r="BG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BI8" i="13" s="1"/>
  <c r="BF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Y56" i="13"/>
  <c r="V56" i="13" s="1"/>
  <c r="Y57" i="13"/>
  <c r="X57" i="13"/>
  <c r="X56" i="13"/>
  <c r="U56" i="13" s="1"/>
  <c r="G8" i="7"/>
  <c r="L7" i="7"/>
  <c r="AN10" i="13" l="1"/>
  <c r="AQ10" i="13" s="1"/>
  <c r="N9" i="7"/>
  <c r="S8" i="7"/>
  <c r="T58" i="13"/>
  <c r="T59" i="13" s="1"/>
  <c r="T60" i="13" s="1"/>
  <c r="T61" i="13" s="1"/>
  <c r="AP9" i="13"/>
  <c r="AW8" i="13"/>
  <c r="AK9" i="13" s="1"/>
  <c r="AT9" i="13" s="1"/>
  <c r="BJ9" i="13" s="1"/>
  <c r="BJ8" i="13"/>
  <c r="AV8" i="13"/>
  <c r="AJ9" i="13" s="1"/>
  <c r="AS9" i="13" s="1"/>
  <c r="BI9" i="13" s="1"/>
  <c r="BG8" i="13"/>
  <c r="BF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N10" i="7" l="1"/>
  <c r="S9" i="7"/>
  <c r="BG9" i="13"/>
  <c r="BF9" i="13"/>
  <c r="AM12" i="13"/>
  <c r="AP12" i="13" s="1"/>
  <c r="AW9" i="13"/>
  <c r="AK10" i="13" s="1"/>
  <c r="AT10" i="13" s="1"/>
  <c r="BJ10" i="13" s="1"/>
  <c r="AV9" i="13"/>
  <c r="AJ10" i="13" s="1"/>
  <c r="AS10" i="13" s="1"/>
  <c r="BI10" i="13" s="1"/>
  <c r="V63" i="13"/>
  <c r="U62" i="13"/>
  <c r="T62" i="13"/>
  <c r="AN12" i="13"/>
  <c r="AQ12" i="13" s="1"/>
  <c r="G10" i="7"/>
  <c r="L9" i="7"/>
  <c r="BF10" i="13" l="1"/>
  <c r="N11" i="7"/>
  <c r="S10" i="7"/>
  <c r="AV10" i="13"/>
  <c r="AJ11" i="13" s="1"/>
  <c r="AS11" i="13" s="1"/>
  <c r="BI11" i="13" s="1"/>
  <c r="AM13" i="13"/>
  <c r="AP13" i="13" s="1"/>
  <c r="BG10" i="13"/>
  <c r="AW10" i="13"/>
  <c r="AK11" i="13" s="1"/>
  <c r="AT11" i="13" s="1"/>
  <c r="BJ11" i="13" s="1"/>
  <c r="V64" i="13"/>
  <c r="T63" i="13"/>
  <c r="U63" i="13"/>
  <c r="AN13" i="13"/>
  <c r="AQ13" i="13" s="1"/>
  <c r="L10" i="7"/>
  <c r="G11" i="7"/>
  <c r="N12" i="7" l="1"/>
  <c r="S11" i="7"/>
  <c r="AM14" i="13"/>
  <c r="AP14" i="13" s="1"/>
  <c r="AV11" i="13"/>
  <c r="AJ12" i="13" s="1"/>
  <c r="AS12" i="13" s="1"/>
  <c r="BI12" i="13" s="1"/>
  <c r="BF11" i="13"/>
  <c r="BG11" i="13"/>
  <c r="AW11" i="13"/>
  <c r="AK12" i="13" s="1"/>
  <c r="AT12" i="13" s="1"/>
  <c r="BJ12" i="13" s="1"/>
  <c r="U64" i="13"/>
  <c r="V65" i="13"/>
  <c r="T64" i="13"/>
  <c r="AN14" i="13"/>
  <c r="AQ14" i="13" s="1"/>
  <c r="AM15" i="13"/>
  <c r="AP15" i="13" s="1"/>
  <c r="L11" i="7"/>
  <c r="G12" i="7"/>
  <c r="N13" i="7" l="1"/>
  <c r="S12" i="7"/>
  <c r="BF12" i="13"/>
  <c r="AV12" i="13"/>
  <c r="AJ13" i="13" s="1"/>
  <c r="AS13" i="13" s="1"/>
  <c r="BI13" i="13" s="1"/>
  <c r="BG12" i="13"/>
  <c r="AW12" i="13"/>
  <c r="AK13" i="13" s="1"/>
  <c r="AT13" i="13" s="1"/>
  <c r="BJ13" i="13" s="1"/>
  <c r="T65" i="13"/>
  <c r="U65" i="13"/>
  <c r="V66" i="13"/>
  <c r="AM16" i="13"/>
  <c r="AP16" i="13" s="1"/>
  <c r="AN15" i="13"/>
  <c r="AQ15" i="13" s="1"/>
  <c r="L12" i="7"/>
  <c r="G13" i="7"/>
  <c r="N14" i="7" l="1"/>
  <c r="S13" i="7"/>
  <c r="BF13" i="13"/>
  <c r="AV13" i="13"/>
  <c r="AJ14" i="13" s="1"/>
  <c r="AS14" i="13" s="1"/>
  <c r="BI14" i="13" s="1"/>
  <c r="BG13" i="13"/>
  <c r="AW13" i="13"/>
  <c r="AK14" i="13" s="1"/>
  <c r="AT14" i="13" s="1"/>
  <c r="BJ14" i="13" s="1"/>
  <c r="T66" i="13"/>
  <c r="U66" i="13"/>
  <c r="V67" i="13"/>
  <c r="AM17" i="13"/>
  <c r="AP17" i="13" s="1"/>
  <c r="AN16" i="13"/>
  <c r="AQ16" i="13" s="1"/>
  <c r="L13" i="7"/>
  <c r="G14" i="7"/>
  <c r="N15" i="7" l="1"/>
  <c r="S14" i="7"/>
  <c r="AV14" i="13"/>
  <c r="AJ15" i="13" s="1"/>
  <c r="AS15" i="13" s="1"/>
  <c r="BF15" i="13" s="1"/>
  <c r="BF14" i="13"/>
  <c r="AW14" i="13"/>
  <c r="AK15" i="13" s="1"/>
  <c r="AT15" i="13" s="1"/>
  <c r="BJ15" i="13" s="1"/>
  <c r="BG14" i="13"/>
  <c r="V68" i="13"/>
  <c r="T67" i="13"/>
  <c r="U67" i="13"/>
  <c r="AM18" i="13"/>
  <c r="AP18" i="13" s="1"/>
  <c r="AN17" i="13"/>
  <c r="AQ17" i="13" s="1"/>
  <c r="L14" i="7"/>
  <c r="G15" i="7"/>
  <c r="N16" i="7" l="1"/>
  <c r="S15" i="7"/>
  <c r="BI15" i="13"/>
  <c r="AV15" i="13"/>
  <c r="AJ16" i="13" s="1"/>
  <c r="AS16" i="13" s="1"/>
  <c r="AW15" i="13"/>
  <c r="AK16" i="13" s="1"/>
  <c r="AT16" i="13" s="1"/>
  <c r="BJ16" i="13" s="1"/>
  <c r="BG15" i="13"/>
  <c r="U68" i="13"/>
  <c r="V69" i="13"/>
  <c r="T68" i="13"/>
  <c r="AM19" i="13"/>
  <c r="AP19" i="13" s="1"/>
  <c r="AN18" i="13"/>
  <c r="AQ18" i="13" s="1"/>
  <c r="L15" i="7"/>
  <c r="G16" i="7"/>
  <c r="N17" i="7" l="1"/>
  <c r="S16" i="7"/>
  <c r="BI16" i="13"/>
  <c r="BF16" i="13"/>
  <c r="AV16" i="13"/>
  <c r="AJ17" i="13" s="1"/>
  <c r="AS17" i="13" s="1"/>
  <c r="BG16" i="13"/>
  <c r="AW16" i="13"/>
  <c r="AK17" i="13" s="1"/>
  <c r="AT17" i="13" s="1"/>
  <c r="BJ17" i="13" s="1"/>
  <c r="T69" i="13"/>
  <c r="U69" i="13"/>
  <c r="V70" i="13"/>
  <c r="AM20" i="13"/>
  <c r="AP20" i="13" s="1"/>
  <c r="AN19" i="13"/>
  <c r="AQ19" i="13" s="1"/>
  <c r="L16" i="7"/>
  <c r="G17" i="7"/>
  <c r="N18" i="7" l="1"/>
  <c r="S17" i="7"/>
  <c r="BI17" i="13"/>
  <c r="BF17" i="13"/>
  <c r="AV17" i="13"/>
  <c r="AJ18" i="13" s="1"/>
  <c r="AS18" i="13" s="1"/>
  <c r="AW17" i="13"/>
  <c r="AK18" i="13" s="1"/>
  <c r="AT18" i="13" s="1"/>
  <c r="BJ18" i="13" s="1"/>
  <c r="BG17" i="13"/>
  <c r="T70" i="13"/>
  <c r="V71" i="13"/>
  <c r="U70" i="13"/>
  <c r="AN20" i="13"/>
  <c r="AQ20" i="13" s="1"/>
  <c r="AM21" i="13"/>
  <c r="AP21" i="13" s="1"/>
  <c r="L17" i="7"/>
  <c r="G18" i="7"/>
  <c r="N19" i="7" l="1"/>
  <c r="S18" i="7"/>
  <c r="BI18" i="13"/>
  <c r="BF18" i="13"/>
  <c r="AV18" i="13"/>
  <c r="AJ19" i="13" s="1"/>
  <c r="AS19" i="13" s="1"/>
  <c r="AW18" i="13"/>
  <c r="AK19" i="13" s="1"/>
  <c r="AT19" i="13" s="1"/>
  <c r="BJ19" i="13" s="1"/>
  <c r="BG18" i="13"/>
  <c r="T71" i="13"/>
  <c r="V72" i="13"/>
  <c r="U71" i="13"/>
  <c r="AM22" i="13"/>
  <c r="AP22" i="13" s="1"/>
  <c r="AN21" i="13"/>
  <c r="AQ21" i="13" s="1"/>
  <c r="L18" i="7"/>
  <c r="G19" i="7"/>
  <c r="N20" i="7" l="1"/>
  <c r="S19" i="7"/>
  <c r="BI19" i="13"/>
  <c r="BF19" i="13"/>
  <c r="AV19" i="13"/>
  <c r="AJ20" i="13" s="1"/>
  <c r="AS20" i="13" s="1"/>
  <c r="BG19" i="13"/>
  <c r="AW19" i="13"/>
  <c r="AK20" i="13" s="1"/>
  <c r="AT20" i="13" s="1"/>
  <c r="BJ20" i="13" s="1"/>
  <c r="U72" i="13"/>
  <c r="T72" i="13"/>
  <c r="V73" i="13"/>
  <c r="AN22" i="13"/>
  <c r="AQ22" i="13" s="1"/>
  <c r="AM23" i="13"/>
  <c r="AP23" i="13" s="1"/>
  <c r="G20" i="7"/>
  <c r="L19" i="7"/>
  <c r="N21" i="7" l="1"/>
  <c r="S20" i="7"/>
  <c r="BI20" i="13"/>
  <c r="BF20" i="13"/>
  <c r="AV20" i="13"/>
  <c r="AJ21" i="13" s="1"/>
  <c r="AS21" i="13" s="1"/>
  <c r="AW20" i="13"/>
  <c r="AK21" i="13" s="1"/>
  <c r="AT21" i="13" s="1"/>
  <c r="BJ21" i="13" s="1"/>
  <c r="BG20" i="13"/>
  <c r="V74" i="13"/>
  <c r="U73" i="13"/>
  <c r="T73" i="13"/>
  <c r="AN23" i="13"/>
  <c r="AQ23" i="13" s="1"/>
  <c r="AM24" i="13"/>
  <c r="AP24" i="13" s="1"/>
  <c r="L20" i="7"/>
  <c r="G21" i="7"/>
  <c r="N22" i="7" l="1"/>
  <c r="S21" i="7"/>
  <c r="BI21" i="13"/>
  <c r="AV21" i="13"/>
  <c r="AJ22" i="13" s="1"/>
  <c r="AS22" i="13" s="1"/>
  <c r="BF21" i="13"/>
  <c r="BG21" i="13"/>
  <c r="AW21" i="13"/>
  <c r="AK22" i="13" s="1"/>
  <c r="AT22" i="13" s="1"/>
  <c r="BJ22" i="13" s="1"/>
  <c r="V75" i="13"/>
  <c r="U74" i="13"/>
  <c r="T74" i="13"/>
  <c r="AN24" i="13"/>
  <c r="AQ24" i="13" s="1"/>
  <c r="AM25" i="13"/>
  <c r="AP25" i="13" s="1"/>
  <c r="G22" i="7"/>
  <c r="L21" i="7"/>
  <c r="N23" i="7" l="1"/>
  <c r="S22" i="7"/>
  <c r="BI22" i="13"/>
  <c r="BF22" i="13"/>
  <c r="AV22" i="13"/>
  <c r="AJ23" i="13" s="1"/>
  <c r="AS23" i="13" s="1"/>
  <c r="BG22" i="13"/>
  <c r="AW22" i="13"/>
  <c r="AK23" i="13" s="1"/>
  <c r="AT23" i="13" s="1"/>
  <c r="BJ23" i="13" s="1"/>
  <c r="T75" i="13"/>
  <c r="U75" i="13"/>
  <c r="V76" i="13"/>
  <c r="AN25" i="13"/>
  <c r="AQ25" i="13" s="1"/>
  <c r="AM26" i="13"/>
  <c r="AP26" i="13" s="1"/>
  <c r="L22" i="7"/>
  <c r="G23" i="7"/>
  <c r="N24" i="7" l="1"/>
  <c r="S23" i="7"/>
  <c r="BI23" i="13"/>
  <c r="BF23" i="13"/>
  <c r="AV23" i="13"/>
  <c r="AJ24" i="13" s="1"/>
  <c r="AS24" i="13" s="1"/>
  <c r="AW23" i="13"/>
  <c r="AK24" i="13" s="1"/>
  <c r="AT24" i="13" s="1"/>
  <c r="BJ24" i="13" s="1"/>
  <c r="BG23" i="13"/>
  <c r="V77" i="13"/>
  <c r="T76" i="13"/>
  <c r="U76" i="13"/>
  <c r="AN26" i="13"/>
  <c r="AQ26" i="13" s="1"/>
  <c r="AM27" i="13"/>
  <c r="AP27" i="13" s="1"/>
  <c r="G24" i="7"/>
  <c r="L23" i="7"/>
  <c r="N25" i="7" l="1"/>
  <c r="S24" i="7"/>
  <c r="BI24" i="13"/>
  <c r="BF24" i="13"/>
  <c r="AV24" i="13"/>
  <c r="AJ25" i="13" s="1"/>
  <c r="AS25" i="13" s="1"/>
  <c r="AW24" i="13"/>
  <c r="AK25" i="13" s="1"/>
  <c r="AT25" i="13" s="1"/>
  <c r="BJ25" i="13" s="1"/>
  <c r="BG24" i="13"/>
  <c r="U77" i="13"/>
  <c r="V78" i="13"/>
  <c r="T77" i="13"/>
  <c r="AN27" i="13"/>
  <c r="AQ27" i="13" s="1"/>
  <c r="AM28" i="13"/>
  <c r="AP28" i="13" s="1"/>
  <c r="L24" i="7"/>
  <c r="G25" i="7"/>
  <c r="N26" i="7" l="1"/>
  <c r="S25" i="7"/>
  <c r="BI25" i="13"/>
  <c r="AV25" i="13"/>
  <c r="AJ26" i="13" s="1"/>
  <c r="AS26" i="13" s="1"/>
  <c r="BF25" i="13"/>
  <c r="AW25" i="13"/>
  <c r="AK26" i="13" s="1"/>
  <c r="AT26" i="13" s="1"/>
  <c r="BJ26" i="13" s="1"/>
  <c r="BG25" i="13"/>
  <c r="T78" i="13"/>
  <c r="V79" i="13"/>
  <c r="U78" i="13"/>
  <c r="AN28" i="13"/>
  <c r="AQ28" i="13" s="1"/>
  <c r="AM29" i="13"/>
  <c r="AP29" i="13" s="1"/>
  <c r="G26" i="7"/>
  <c r="L25" i="7"/>
  <c r="N27" i="7" l="1"/>
  <c r="S26" i="7"/>
  <c r="BI26" i="13"/>
  <c r="AV26" i="13"/>
  <c r="AJ27" i="13" s="1"/>
  <c r="AS27" i="13" s="1"/>
  <c r="BF26" i="13"/>
  <c r="AW26" i="13"/>
  <c r="AK27" i="13" s="1"/>
  <c r="AT27" i="13" s="1"/>
  <c r="BJ27" i="13" s="1"/>
  <c r="BG26" i="13"/>
  <c r="U79" i="13"/>
  <c r="T79" i="13"/>
  <c r="V80" i="13"/>
  <c r="AN29" i="13"/>
  <c r="AQ29" i="13" s="1"/>
  <c r="AM30" i="13"/>
  <c r="AP30" i="13" s="1"/>
  <c r="L26" i="7"/>
  <c r="G27" i="7"/>
  <c r="N28" i="7" l="1"/>
  <c r="S27" i="7"/>
  <c r="BI27" i="13"/>
  <c r="AV27" i="13"/>
  <c r="AJ28" i="13" s="1"/>
  <c r="AS28" i="13" s="1"/>
  <c r="BF27" i="13"/>
  <c r="AW27" i="13"/>
  <c r="AK28" i="13" s="1"/>
  <c r="AT28" i="13" s="1"/>
  <c r="BJ28" i="13" s="1"/>
  <c r="BG27" i="13"/>
  <c r="V81" i="13"/>
  <c r="U80" i="13"/>
  <c r="T80" i="13"/>
  <c r="AN30" i="13"/>
  <c r="AQ30" i="13" s="1"/>
  <c r="AM31" i="13"/>
  <c r="AP31" i="13" s="1"/>
  <c r="G28" i="7"/>
  <c r="L27" i="7"/>
  <c r="N29" i="7" l="1"/>
  <c r="S28" i="7"/>
  <c r="BI28" i="13"/>
  <c r="AV28" i="13"/>
  <c r="AJ29" i="13" s="1"/>
  <c r="AS29" i="13" s="1"/>
  <c r="BF28" i="13"/>
  <c r="BG28" i="13"/>
  <c r="AW28" i="13"/>
  <c r="AK29" i="13" s="1"/>
  <c r="AT29" i="13" s="1"/>
  <c r="BJ29" i="13" s="1"/>
  <c r="T81" i="13"/>
  <c r="V82" i="13"/>
  <c r="U81" i="13"/>
  <c r="AN31" i="13"/>
  <c r="AQ31" i="13" s="1"/>
  <c r="AM32" i="13"/>
  <c r="AP32" i="13" s="1"/>
  <c r="L28" i="7"/>
  <c r="G29" i="7"/>
  <c r="N30" i="7" l="1"/>
  <c r="S29" i="7"/>
  <c r="BI29" i="13"/>
  <c r="AV29" i="13"/>
  <c r="AJ30" i="13" s="1"/>
  <c r="AS30" i="13" s="1"/>
  <c r="BF30" i="13" s="1"/>
  <c r="BF29" i="13"/>
  <c r="AW29" i="13"/>
  <c r="AK30" i="13" s="1"/>
  <c r="AT30" i="13" s="1"/>
  <c r="BJ30" i="13" s="1"/>
  <c r="BG29" i="13"/>
  <c r="T82" i="13"/>
  <c r="V83" i="13"/>
  <c r="U82" i="13"/>
  <c r="AM33" i="13"/>
  <c r="AP33" i="13" s="1"/>
  <c r="AN32" i="13"/>
  <c r="AQ32" i="13" s="1"/>
  <c r="G30" i="7"/>
  <c r="L29" i="7"/>
  <c r="N31" i="7" l="1"/>
  <c r="S30" i="7"/>
  <c r="BI30" i="13"/>
  <c r="AV30" i="13"/>
  <c r="AJ31" i="13" s="1"/>
  <c r="AS31" i="13" s="1"/>
  <c r="BG30" i="13"/>
  <c r="AW30" i="13"/>
  <c r="AK31" i="13" s="1"/>
  <c r="AT31" i="13" s="1"/>
  <c r="BJ31" i="13" s="1"/>
  <c r="T83" i="13"/>
  <c r="U83" i="13"/>
  <c r="V84" i="13"/>
  <c r="AN33" i="13"/>
  <c r="AQ33" i="13" s="1"/>
  <c r="AM34" i="13"/>
  <c r="AP34" i="13" s="1"/>
  <c r="L30" i="7"/>
  <c r="G31" i="7"/>
  <c r="N32" i="7" l="1"/>
  <c r="S31" i="7"/>
  <c r="BI31" i="13"/>
  <c r="AV31" i="13"/>
  <c r="AJ32" i="13" s="1"/>
  <c r="AS32" i="13" s="1"/>
  <c r="BF31" i="13"/>
  <c r="AW31" i="13"/>
  <c r="AK32" i="13" s="1"/>
  <c r="AT32" i="13" s="1"/>
  <c r="BJ32" i="13" s="1"/>
  <c r="BG31" i="13"/>
  <c r="V85" i="13"/>
  <c r="T84" i="13"/>
  <c r="U84" i="13"/>
  <c r="AN34" i="13"/>
  <c r="AQ34" i="13" s="1"/>
  <c r="AM35" i="13"/>
  <c r="AP35" i="13" s="1"/>
  <c r="G32" i="7"/>
  <c r="L31" i="7"/>
  <c r="N33" i="7" l="1"/>
  <c r="S32" i="7"/>
  <c r="BI32" i="13"/>
  <c r="AV32" i="13"/>
  <c r="AJ33" i="13" s="1"/>
  <c r="AS33" i="13" s="1"/>
  <c r="BF32" i="13"/>
  <c r="BG32" i="13"/>
  <c r="AW32" i="13"/>
  <c r="AK33" i="13" s="1"/>
  <c r="AT33" i="13" s="1"/>
  <c r="BJ33" i="13" s="1"/>
  <c r="U85" i="13"/>
  <c r="V86" i="13"/>
  <c r="T85" i="13"/>
  <c r="AM36" i="13"/>
  <c r="AP36" i="13" s="1"/>
  <c r="AN35" i="13"/>
  <c r="AQ35" i="13" s="1"/>
  <c r="L32" i="7"/>
  <c r="G33" i="7"/>
  <c r="N34" i="7" l="1"/>
  <c r="S33" i="7"/>
  <c r="BI33" i="13"/>
  <c r="AV33" i="13"/>
  <c r="AJ34" i="13" s="1"/>
  <c r="AS34" i="13" s="1"/>
  <c r="BI34" i="13" s="1"/>
  <c r="BF33" i="13"/>
  <c r="AW33" i="13"/>
  <c r="AK34" i="13" s="1"/>
  <c r="AT34" i="13" s="1"/>
  <c r="BJ34" i="13" s="1"/>
  <c r="BG33" i="13"/>
  <c r="T86" i="13"/>
  <c r="U86" i="13"/>
  <c r="V87" i="13"/>
  <c r="AN36" i="13"/>
  <c r="AQ36" i="13" s="1"/>
  <c r="AM37" i="13"/>
  <c r="AP37" i="13" s="1"/>
  <c r="G34" i="7"/>
  <c r="L33" i="7"/>
  <c r="N35" i="7" l="1"/>
  <c r="S34" i="7"/>
  <c r="BF34" i="13"/>
  <c r="AV34" i="13"/>
  <c r="AJ35" i="13" s="1"/>
  <c r="AS35" i="13" s="1"/>
  <c r="BI35" i="13" s="1"/>
  <c r="BG34" i="13"/>
  <c r="AW34" i="13"/>
  <c r="AK35" i="13" s="1"/>
  <c r="AT35" i="13" s="1"/>
  <c r="BJ35" i="13" s="1"/>
  <c r="V88" i="13"/>
  <c r="T87" i="13"/>
  <c r="U87" i="13"/>
  <c r="AM38" i="13"/>
  <c r="AP38" i="13" s="1"/>
  <c r="AN37" i="13"/>
  <c r="AQ37" i="13" s="1"/>
  <c r="L34" i="7"/>
  <c r="G35" i="7"/>
  <c r="N36" i="7" l="1"/>
  <c r="S35" i="7"/>
  <c r="AV35" i="13"/>
  <c r="AJ36" i="13" s="1"/>
  <c r="AS36" i="13" s="1"/>
  <c r="BI36" i="13" s="1"/>
  <c r="BG35" i="13"/>
  <c r="AW35" i="13"/>
  <c r="AK36" i="13" s="1"/>
  <c r="AT36" i="13" s="1"/>
  <c r="BJ36" i="13" s="1"/>
  <c r="BF35" i="13"/>
  <c r="U88" i="13"/>
  <c r="V89" i="13"/>
  <c r="T88" i="13"/>
  <c r="AN38" i="13"/>
  <c r="AQ38" i="13" s="1"/>
  <c r="AM39" i="13"/>
  <c r="AP39" i="13" s="1"/>
  <c r="G36" i="7"/>
  <c r="L35" i="7"/>
  <c r="N37" i="7" l="1"/>
  <c r="S36" i="7"/>
  <c r="AW36" i="13"/>
  <c r="AK37" i="13" s="1"/>
  <c r="AT37" i="13" s="1"/>
  <c r="BJ37" i="13" s="1"/>
  <c r="BG36" i="13"/>
  <c r="BF36" i="13"/>
  <c r="AV36" i="13"/>
  <c r="AJ37" i="13" s="1"/>
  <c r="AS37" i="13" s="1"/>
  <c r="BI37" i="13" s="1"/>
  <c r="T89" i="13"/>
  <c r="U89" i="13"/>
  <c r="V90" i="13"/>
  <c r="AM40" i="13"/>
  <c r="AP40" i="13" s="1"/>
  <c r="AN39" i="13"/>
  <c r="AQ39" i="13" s="1"/>
  <c r="L36" i="7"/>
  <c r="G37" i="7"/>
  <c r="N38" i="7" l="1"/>
  <c r="S37" i="7"/>
  <c r="AW37" i="13"/>
  <c r="AK38" i="13" s="1"/>
  <c r="AT38" i="13" s="1"/>
  <c r="BJ38" i="13" s="1"/>
  <c r="BG37" i="13"/>
  <c r="AV37" i="13"/>
  <c r="AJ38" i="13" s="1"/>
  <c r="AS38" i="13" s="1"/>
  <c r="BI38" i="13" s="1"/>
  <c r="V91" i="13"/>
  <c r="T90" i="13"/>
  <c r="U90" i="13"/>
  <c r="AN40" i="13"/>
  <c r="AQ40" i="13" s="1"/>
  <c r="AM41" i="13"/>
  <c r="AP41" i="13" s="1"/>
  <c r="G38" i="7"/>
  <c r="L37" i="7"/>
  <c r="N39" i="7" l="1"/>
  <c r="S38" i="7"/>
  <c r="BG38" i="13"/>
  <c r="AW38" i="13"/>
  <c r="AK39" i="13" s="1"/>
  <c r="AT39" i="13" s="1"/>
  <c r="BJ39" i="13" s="1"/>
  <c r="AV38" i="13"/>
  <c r="AJ39" i="13" s="1"/>
  <c r="AS39" i="13" s="1"/>
  <c r="BI39" i="13" s="1"/>
  <c r="BF37" i="13"/>
  <c r="U91" i="13"/>
  <c r="V92" i="13"/>
  <c r="T91" i="13"/>
  <c r="AM42" i="13"/>
  <c r="AP42" i="13" s="1"/>
  <c r="AN41" i="13"/>
  <c r="AQ41" i="13" s="1"/>
  <c r="L38" i="7"/>
  <c r="G39" i="7"/>
  <c r="N40" i="7" l="1"/>
  <c r="S39" i="7"/>
  <c r="AW39" i="13"/>
  <c r="AK40" i="13" s="1"/>
  <c r="AT40" i="13" s="1"/>
  <c r="BJ40" i="13" s="1"/>
  <c r="BG39" i="13"/>
  <c r="BF39" i="13"/>
  <c r="AV39" i="13"/>
  <c r="AJ40" i="13" s="1"/>
  <c r="AS40" i="13" s="1"/>
  <c r="BI40" i="13" s="1"/>
  <c r="BF38" i="13"/>
  <c r="T92" i="13"/>
  <c r="U92" i="13"/>
  <c r="V93" i="13"/>
  <c r="AN42" i="13"/>
  <c r="AQ42" i="13" s="1"/>
  <c r="AM43" i="13"/>
  <c r="AP43" i="13" s="1"/>
  <c r="G40" i="7"/>
  <c r="L39" i="7"/>
  <c r="N41" i="7" l="1"/>
  <c r="S40" i="7"/>
  <c r="BG40" i="13"/>
  <c r="AW40" i="13"/>
  <c r="AK41" i="13" s="1"/>
  <c r="AT41" i="13" s="1"/>
  <c r="BJ41" i="13" s="1"/>
  <c r="BF40" i="13"/>
  <c r="AV40" i="13"/>
  <c r="AJ41" i="13" s="1"/>
  <c r="AS41" i="13" s="1"/>
  <c r="BI41" i="13" s="1"/>
  <c r="T93" i="13"/>
  <c r="V94" i="13"/>
  <c r="U93" i="13"/>
  <c r="AN43" i="13"/>
  <c r="AQ43" i="13" s="1"/>
  <c r="AM44" i="13"/>
  <c r="AP44" i="13" s="1"/>
  <c r="L40" i="7"/>
  <c r="G41" i="7"/>
  <c r="N42" i="7" l="1"/>
  <c r="S41" i="7"/>
  <c r="BG41" i="13"/>
  <c r="AW41" i="13"/>
  <c r="AK42" i="13" s="1"/>
  <c r="AT42" i="13" s="1"/>
  <c r="BJ42" i="13" s="1"/>
  <c r="AV41" i="13"/>
  <c r="AJ42" i="13" s="1"/>
  <c r="AS42" i="13" s="1"/>
  <c r="BI42" i="13" s="1"/>
  <c r="T94" i="13"/>
  <c r="V95" i="13"/>
  <c r="U94" i="13"/>
  <c r="AM45" i="13"/>
  <c r="AP45" i="13" s="1"/>
  <c r="AN44" i="13"/>
  <c r="AQ44" i="13" s="1"/>
  <c r="L41" i="7"/>
  <c r="G42" i="7"/>
  <c r="N43" i="7" l="1"/>
  <c r="S42" i="7"/>
  <c r="AW42" i="13"/>
  <c r="AK43" i="13" s="1"/>
  <c r="AT43" i="13" s="1"/>
  <c r="BJ43" i="13" s="1"/>
  <c r="BG42" i="13"/>
  <c r="AV42" i="13"/>
  <c r="AJ43" i="13" s="1"/>
  <c r="AS43" i="13" s="1"/>
  <c r="BI43" i="13" s="1"/>
  <c r="BF41" i="13"/>
  <c r="V96" i="13"/>
  <c r="U95" i="13"/>
  <c r="T95" i="13"/>
  <c r="AN45" i="13"/>
  <c r="AQ45" i="13" s="1"/>
  <c r="AM46" i="13"/>
  <c r="AP46" i="13" s="1"/>
  <c r="L42" i="7"/>
  <c r="G43" i="7"/>
  <c r="N44" i="7" l="1"/>
  <c r="S43" i="7"/>
  <c r="BG43" i="13"/>
  <c r="AW43" i="13"/>
  <c r="AK44" i="13" s="1"/>
  <c r="AT44" i="13" s="1"/>
  <c r="BJ44" i="13" s="1"/>
  <c r="AV43" i="13"/>
  <c r="AJ44" i="13" s="1"/>
  <c r="AS44" i="13" s="1"/>
  <c r="BI44" i="13" s="1"/>
  <c r="BF42" i="13"/>
  <c r="T96" i="13"/>
  <c r="V97" i="13"/>
  <c r="U96" i="13"/>
  <c r="AN46" i="13"/>
  <c r="AQ46" i="13" s="1"/>
  <c r="AM47" i="13"/>
  <c r="AP47" i="13" s="1"/>
  <c r="G44" i="7"/>
  <c r="L43" i="7"/>
  <c r="N45" i="7" l="1"/>
  <c r="S44" i="7"/>
  <c r="BG44" i="13"/>
  <c r="AW44" i="13"/>
  <c r="AK45" i="13" s="1"/>
  <c r="AT45" i="13" s="1"/>
  <c r="BJ45" i="13" s="1"/>
  <c r="BF44" i="13"/>
  <c r="AV44" i="13"/>
  <c r="AJ45" i="13" s="1"/>
  <c r="AS45" i="13" s="1"/>
  <c r="BI45" i="13" s="1"/>
  <c r="BF43" i="13"/>
  <c r="T97" i="13"/>
  <c r="U97" i="13"/>
  <c r="V98" i="13"/>
  <c r="AN47" i="13"/>
  <c r="AQ47" i="13" s="1"/>
  <c r="AM48" i="13"/>
  <c r="AP48" i="13" s="1"/>
  <c r="L44" i="7"/>
  <c r="G45" i="7"/>
  <c r="N46" i="7" l="1"/>
  <c r="S45" i="7"/>
  <c r="BG45" i="13"/>
  <c r="AW45" i="13"/>
  <c r="AK46" i="13" s="1"/>
  <c r="AT46" i="13" s="1"/>
  <c r="BJ46" i="13" s="1"/>
  <c r="BF45" i="13"/>
  <c r="AV45" i="13"/>
  <c r="AJ46" i="13" s="1"/>
  <c r="AS46" i="13" s="1"/>
  <c r="BI46" i="13" s="1"/>
  <c r="V99" i="13"/>
  <c r="T98" i="13"/>
  <c r="U98" i="13"/>
  <c r="AN48" i="13"/>
  <c r="AQ48" i="13" s="1"/>
  <c r="AM49" i="13"/>
  <c r="AP49" i="13" s="1"/>
  <c r="G46" i="7"/>
  <c r="L45" i="7"/>
  <c r="N47" i="7" l="1"/>
  <c r="S46" i="7"/>
  <c r="BG46" i="13"/>
  <c r="AW46" i="13"/>
  <c r="AK47" i="13" s="1"/>
  <c r="AT47" i="13" s="1"/>
  <c r="BJ47" i="13" s="1"/>
  <c r="BF46" i="13"/>
  <c r="AV46" i="13"/>
  <c r="AJ47" i="13" s="1"/>
  <c r="AS47" i="13" s="1"/>
  <c r="BI47" i="13" s="1"/>
  <c r="U99" i="13"/>
  <c r="V100" i="13"/>
  <c r="T99" i="13"/>
  <c r="AM50" i="13"/>
  <c r="AP50" i="13" s="1"/>
  <c r="AN49" i="13"/>
  <c r="AQ49" i="13" s="1"/>
  <c r="L46" i="7"/>
  <c r="G47" i="7"/>
  <c r="N48" i="7" l="1"/>
  <c r="S47" i="7"/>
  <c r="AW47" i="13"/>
  <c r="AK48" i="13" s="1"/>
  <c r="AT48" i="13" s="1"/>
  <c r="BJ48" i="13" s="1"/>
  <c r="BG47" i="13"/>
  <c r="BF47" i="13"/>
  <c r="AV47" i="13"/>
  <c r="AJ48" i="13" s="1"/>
  <c r="AS48" i="13" s="1"/>
  <c r="BI48" i="13" s="1"/>
  <c r="T100" i="13"/>
  <c r="U100" i="13"/>
  <c r="V101" i="13"/>
  <c r="AN50" i="13"/>
  <c r="AQ50" i="13" s="1"/>
  <c r="AM51" i="13"/>
  <c r="AP51" i="13" s="1"/>
  <c r="G48" i="7"/>
  <c r="L47" i="7"/>
  <c r="N49" i="7" l="1"/>
  <c r="S48" i="7"/>
  <c r="BG48" i="13"/>
  <c r="AW48" i="13"/>
  <c r="AK49" i="13" s="1"/>
  <c r="AT49" i="13" s="1"/>
  <c r="BJ49" i="13" s="1"/>
  <c r="AV48" i="13"/>
  <c r="AJ49" i="13" s="1"/>
  <c r="AS49" i="13" s="1"/>
  <c r="BI49" i="13" s="1"/>
  <c r="T101" i="13"/>
  <c r="V102" i="13"/>
  <c r="U101" i="13"/>
  <c r="AM52" i="13"/>
  <c r="AP52" i="13" s="1"/>
  <c r="AN51" i="13"/>
  <c r="AQ51" i="13" s="1"/>
  <c r="L48" i="7"/>
  <c r="G49" i="7"/>
  <c r="N50" i="7" l="1"/>
  <c r="S49" i="7"/>
  <c r="BG49" i="13"/>
  <c r="AW49" i="13"/>
  <c r="AK50" i="13" s="1"/>
  <c r="AT50" i="13" s="1"/>
  <c r="BJ50" i="13" s="1"/>
  <c r="BF49" i="13"/>
  <c r="AV49" i="13"/>
  <c r="AJ50" i="13" s="1"/>
  <c r="AS50" i="13" s="1"/>
  <c r="BI50" i="13" s="1"/>
  <c r="BF48" i="13"/>
  <c r="U102" i="13"/>
  <c r="T102" i="13"/>
  <c r="V103" i="13"/>
  <c r="AN52" i="13"/>
  <c r="AQ52" i="13" s="1"/>
  <c r="AM53" i="13"/>
  <c r="L49" i="7"/>
  <c r="G50" i="7"/>
  <c r="N51" i="7" l="1"/>
  <c r="S50" i="7"/>
  <c r="AP53" i="13"/>
  <c r="BG50" i="13"/>
  <c r="AW50" i="13"/>
  <c r="AK51" i="13" s="1"/>
  <c r="AT51" i="13" s="1"/>
  <c r="BJ51" i="13" s="1"/>
  <c r="BF50" i="13"/>
  <c r="AV50" i="13"/>
  <c r="AJ51" i="13" s="1"/>
  <c r="AS51" i="13" s="1"/>
  <c r="BI51" i="13" s="1"/>
  <c r="V104" i="13"/>
  <c r="U103" i="13"/>
  <c r="T103" i="13"/>
  <c r="AM54" i="13"/>
  <c r="AN53" i="13"/>
  <c r="L50" i="7"/>
  <c r="G51" i="7"/>
  <c r="N52" i="7" l="1"/>
  <c r="S51" i="7"/>
  <c r="AP54" i="13"/>
  <c r="AQ53" i="13"/>
  <c r="AW51" i="13"/>
  <c r="AK52" i="13" s="1"/>
  <c r="AT52" i="13" s="1"/>
  <c r="BJ52" i="13" s="1"/>
  <c r="BG51" i="13"/>
  <c r="BF51" i="13"/>
  <c r="AV51" i="13"/>
  <c r="AJ52" i="13" s="1"/>
  <c r="AS52" i="13" s="1"/>
  <c r="BI52" i="13" s="1"/>
  <c r="T104" i="13"/>
  <c r="V105" i="13"/>
  <c r="U104" i="13"/>
  <c r="AN54" i="13"/>
  <c r="AM55" i="13"/>
  <c r="L51" i="7"/>
  <c r="G52" i="7"/>
  <c r="N53" i="7" l="1"/>
  <c r="S52" i="7"/>
  <c r="AP55" i="13"/>
  <c r="AQ54" i="13"/>
  <c r="BG52" i="13"/>
  <c r="AW52" i="13"/>
  <c r="AK53" i="13" s="1"/>
  <c r="AT53" i="13" s="1"/>
  <c r="BJ53" i="13" s="1"/>
  <c r="BF52" i="13"/>
  <c r="AV52" i="13"/>
  <c r="AJ53" i="13" s="1"/>
  <c r="AS53" i="13" s="1"/>
  <c r="BI53" i="13" s="1"/>
  <c r="T105" i="13"/>
  <c r="U105" i="13"/>
  <c r="V106" i="13"/>
  <c r="AM56" i="13"/>
  <c r="AN55" i="13"/>
  <c r="L52" i="7"/>
  <c r="G53" i="7"/>
  <c r="N54" i="7" l="1"/>
  <c r="S53" i="7"/>
  <c r="AQ55" i="13"/>
  <c r="BG53" i="13"/>
  <c r="AW53" i="13"/>
  <c r="AK54" i="13" s="1"/>
  <c r="AT54" i="13" s="1"/>
  <c r="BJ54" i="13" s="1"/>
  <c r="AV53" i="13"/>
  <c r="AJ54" i="13" s="1"/>
  <c r="AS54" i="13" s="1"/>
  <c r="BI54" i="13" s="1"/>
  <c r="AP56" i="13"/>
  <c r="AP57" i="13" s="1"/>
  <c r="T106" i="13"/>
  <c r="U106" i="13"/>
  <c r="V107" i="13"/>
  <c r="AN56" i="13"/>
  <c r="L53" i="7"/>
  <c r="G54" i="7"/>
  <c r="N55" i="7" l="1"/>
  <c r="S54" i="7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G54" i="13"/>
  <c r="BF54" i="13"/>
  <c r="AV54" i="13"/>
  <c r="AJ55" i="13" s="1"/>
  <c r="AS55" i="13" s="1"/>
  <c r="BF53" i="13"/>
  <c r="AQ56" i="13"/>
  <c r="AQ57" i="13" s="1"/>
  <c r="U107" i="13"/>
  <c r="V108" i="13"/>
  <c r="T107" i="13"/>
  <c r="L54" i="7"/>
  <c r="G55" i="7"/>
  <c r="N56" i="7" l="1"/>
  <c r="S55" i="7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G55" i="13"/>
  <c r="BF55" i="13"/>
  <c r="AV55" i="13"/>
  <c r="AJ56" i="13" s="1"/>
  <c r="T108" i="13"/>
  <c r="U108" i="13"/>
  <c r="V109" i="13"/>
  <c r="L55" i="7"/>
  <c r="G56" i="7"/>
  <c r="N57" i="7" l="1"/>
  <c r="S56" i="7"/>
  <c r="AS56" i="13"/>
  <c r="AV56" i="13" s="1"/>
  <c r="AJ57" i="13" s="1"/>
  <c r="AN58" i="13"/>
  <c r="AM59" i="13"/>
  <c r="BG56" i="13"/>
  <c r="AW56" i="13"/>
  <c r="AK57" i="13" s="1"/>
  <c r="T109" i="13"/>
  <c r="V110" i="13"/>
  <c r="U109" i="13"/>
  <c r="L56" i="7"/>
  <c r="G57" i="7"/>
  <c r="N58" i="7" l="1"/>
  <c r="S57" i="7"/>
  <c r="BF56" i="13"/>
  <c r="AM60" i="13"/>
  <c r="AN59" i="13"/>
  <c r="T110" i="13"/>
  <c r="V111" i="13"/>
  <c r="U110" i="13"/>
  <c r="L57" i="7"/>
  <c r="G58" i="7"/>
  <c r="N59" i="7" l="1"/>
  <c r="S58" i="7"/>
  <c r="AN60" i="13"/>
  <c r="AM61" i="13"/>
  <c r="V112" i="13"/>
  <c r="U111" i="13"/>
  <c r="T111" i="13"/>
  <c r="L58" i="7"/>
  <c r="G59" i="7"/>
  <c r="N60" i="7" l="1"/>
  <c r="S59" i="7"/>
  <c r="AN61" i="13"/>
  <c r="AM62" i="13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T112" i="13"/>
  <c r="V113" i="13"/>
  <c r="U112" i="13"/>
  <c r="L59" i="7"/>
  <c r="G60" i="7"/>
  <c r="N61" i="7" l="1"/>
  <c r="S60" i="7"/>
  <c r="AN62" i="13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3" i="13"/>
  <c r="U113" i="13"/>
  <c r="V114" i="13"/>
  <c r="L60" i="7"/>
  <c r="G61" i="7"/>
  <c r="N62" i="7" l="1"/>
  <c r="S61" i="7"/>
  <c r="T114" i="13"/>
  <c r="V115" i="13"/>
  <c r="U114" i="13"/>
  <c r="G62" i="7"/>
  <c r="L61" i="7"/>
  <c r="N63" i="7" l="1"/>
  <c r="S62" i="7"/>
  <c r="U115" i="13"/>
  <c r="T115" i="13"/>
  <c r="V116" i="13"/>
  <c r="L62" i="7"/>
  <c r="G63" i="7"/>
  <c r="N64" i="7" l="1"/>
  <c r="S63" i="7"/>
  <c r="V117" i="13"/>
  <c r="U116" i="13"/>
  <c r="T116" i="13"/>
  <c r="G64" i="7"/>
  <c r="L63" i="7"/>
  <c r="N65" i="7" l="1"/>
  <c r="S64" i="7"/>
  <c r="T117" i="13"/>
  <c r="V118" i="13"/>
  <c r="U117" i="13"/>
  <c r="L64" i="7"/>
  <c r="G65" i="7"/>
  <c r="N66" i="7" l="1"/>
  <c r="S65" i="7"/>
  <c r="T118" i="13"/>
  <c r="V119" i="13"/>
  <c r="U118" i="13"/>
  <c r="G66" i="7"/>
  <c r="L65" i="7"/>
  <c r="N67" i="7" l="1"/>
  <c r="S66" i="7"/>
  <c r="T119" i="13"/>
  <c r="U119" i="13"/>
  <c r="V120" i="13"/>
  <c r="L66" i="7"/>
  <c r="G67" i="7"/>
  <c r="N68" i="7" l="1"/>
  <c r="S67" i="7"/>
  <c r="V121" i="13"/>
  <c r="T120" i="13"/>
  <c r="U120" i="13"/>
  <c r="G68" i="7"/>
  <c r="L67" i="7"/>
  <c r="N69" i="7" l="1"/>
  <c r="S68" i="7"/>
  <c r="T121" i="13"/>
  <c r="U121" i="13"/>
  <c r="V122" i="13"/>
  <c r="L68" i="7"/>
  <c r="G69" i="7"/>
  <c r="N70" i="7" l="1"/>
  <c r="S69" i="7"/>
  <c r="T122" i="13"/>
  <c r="V123" i="13"/>
  <c r="U122" i="13"/>
  <c r="L69" i="7"/>
  <c r="G70" i="7"/>
  <c r="N71" i="7" l="1"/>
  <c r="S70" i="7"/>
  <c r="U123" i="13"/>
  <c r="V124" i="13"/>
  <c r="T123" i="13"/>
  <c r="L70" i="7"/>
  <c r="G71" i="7"/>
  <c r="N72" i="7" l="1"/>
  <c r="S71" i="7"/>
  <c r="T124" i="13"/>
  <c r="U124" i="13"/>
  <c r="V125" i="13"/>
  <c r="L71" i="7"/>
  <c r="G72" i="7"/>
  <c r="N73" i="7" l="1"/>
  <c r="S72" i="7"/>
  <c r="T125" i="13"/>
  <c r="V126" i="13"/>
  <c r="U125" i="13"/>
  <c r="L72" i="7"/>
  <c r="G73" i="7"/>
  <c r="N74" i="7" l="1"/>
  <c r="S73" i="7"/>
  <c r="U126" i="13"/>
  <c r="T126" i="13"/>
  <c r="V127" i="13"/>
  <c r="L73" i="7"/>
  <c r="G74" i="7"/>
  <c r="N75" i="7" l="1"/>
  <c r="S74" i="7"/>
  <c r="V128" i="13"/>
  <c r="U127" i="13"/>
  <c r="T127" i="13"/>
  <c r="L74" i="7"/>
  <c r="G75" i="7"/>
  <c r="N76" i="7" l="1"/>
  <c r="S75" i="7"/>
  <c r="T128" i="13"/>
  <c r="V129" i="13"/>
  <c r="U128" i="13"/>
  <c r="G76" i="7"/>
  <c r="L75" i="7"/>
  <c r="N77" i="7" l="1"/>
  <c r="S76" i="7"/>
  <c r="T129" i="13"/>
  <c r="U129" i="13"/>
  <c r="V130" i="13"/>
  <c r="L76" i="7"/>
  <c r="G77" i="7"/>
  <c r="N78" i="7" l="1"/>
  <c r="S77" i="7"/>
  <c r="T130" i="13"/>
  <c r="U130" i="13"/>
  <c r="V131" i="13"/>
  <c r="G78" i="7"/>
  <c r="L77" i="7"/>
  <c r="N79" i="7" l="1"/>
  <c r="S78" i="7"/>
  <c r="U131" i="13"/>
  <c r="V132" i="13"/>
  <c r="T131" i="13"/>
  <c r="L78" i="7"/>
  <c r="G79" i="7"/>
  <c r="N80" i="7" l="1"/>
  <c r="S79" i="7"/>
  <c r="T132" i="13"/>
  <c r="U132" i="13"/>
  <c r="V133" i="13"/>
  <c r="G80" i="7"/>
  <c r="L79" i="7"/>
  <c r="N81" i="7" l="1"/>
  <c r="S80" i="7"/>
  <c r="T133" i="13"/>
  <c r="U133" i="13"/>
  <c r="V134" i="13"/>
  <c r="L80" i="7"/>
  <c r="G81" i="7"/>
  <c r="N82" i="7" l="1"/>
  <c r="S81" i="7"/>
  <c r="V135" i="13"/>
  <c r="T134" i="13"/>
  <c r="U134" i="13"/>
  <c r="G82" i="7"/>
  <c r="L81" i="7"/>
  <c r="N83" i="7" l="1"/>
  <c r="S82" i="7"/>
  <c r="V136" i="13"/>
  <c r="U135" i="13"/>
  <c r="T135" i="13"/>
  <c r="L82" i="7"/>
  <c r="G83" i="7"/>
  <c r="N84" i="7" l="1"/>
  <c r="S83" i="7"/>
  <c r="T136" i="13"/>
  <c r="V137" i="13"/>
  <c r="U136" i="13"/>
  <c r="G84" i="7"/>
  <c r="L83" i="7"/>
  <c r="N85" i="7" l="1"/>
  <c r="S84" i="7"/>
  <c r="U137" i="13"/>
  <c r="T137" i="13"/>
  <c r="V138" i="13"/>
  <c r="L84" i="7"/>
  <c r="G85" i="7"/>
  <c r="N86" i="7" l="1"/>
  <c r="S85" i="7"/>
  <c r="V139" i="13"/>
  <c r="U138" i="13"/>
  <c r="T138" i="13"/>
  <c r="G86" i="7"/>
  <c r="L85" i="7"/>
  <c r="N87" i="7" l="1"/>
  <c r="S86" i="7"/>
  <c r="U139" i="13"/>
  <c r="T139" i="13"/>
  <c r="V140" i="13"/>
  <c r="L86" i="7"/>
  <c r="G87" i="7"/>
  <c r="N88" i="7" l="1"/>
  <c r="S87" i="7"/>
  <c r="V141" i="13"/>
  <c r="U140" i="13"/>
  <c r="T140" i="13"/>
  <c r="G88" i="7"/>
  <c r="L87" i="7"/>
  <c r="N89" i="7" l="1"/>
  <c r="S88" i="7"/>
  <c r="V142" i="13"/>
  <c r="U141" i="13"/>
  <c r="T141" i="13"/>
  <c r="L88" i="7"/>
  <c r="G89" i="7"/>
  <c r="N90" i="7" l="1"/>
  <c r="S89" i="7"/>
  <c r="V143" i="13"/>
  <c r="T142" i="13"/>
  <c r="U142" i="13"/>
  <c r="G90" i="7"/>
  <c r="L89" i="7"/>
  <c r="N91" i="7" l="1"/>
  <c r="S90" i="7"/>
  <c r="V144" i="13"/>
  <c r="U143" i="13"/>
  <c r="T143" i="13"/>
  <c r="L90" i="7"/>
  <c r="G91" i="7"/>
  <c r="N92" i="7" l="1"/>
  <c r="S91" i="7"/>
  <c r="T144" i="13"/>
  <c r="V145" i="13"/>
  <c r="U144" i="13"/>
  <c r="G92" i="7"/>
  <c r="L91" i="7"/>
  <c r="N93" i="7" l="1"/>
  <c r="S92" i="7"/>
  <c r="T145" i="13"/>
  <c r="U145" i="13"/>
  <c r="V146" i="13"/>
  <c r="L92" i="7"/>
  <c r="G93" i="7"/>
  <c r="N94" i="7" l="1"/>
  <c r="S93" i="7"/>
  <c r="T146" i="13"/>
  <c r="U146" i="13"/>
  <c r="V147" i="13"/>
  <c r="G94" i="7"/>
  <c r="L93" i="7"/>
  <c r="N95" i="7" l="1"/>
  <c r="S94" i="7"/>
  <c r="U147" i="13"/>
  <c r="V148" i="13"/>
  <c r="T147" i="13"/>
  <c r="L94" i="7"/>
  <c r="G95" i="7"/>
  <c r="N96" i="7" l="1"/>
  <c r="S95" i="7"/>
  <c r="T148" i="13"/>
  <c r="U148" i="13"/>
  <c r="V149" i="13"/>
  <c r="G96" i="7"/>
  <c r="L95" i="7"/>
  <c r="N97" i="7" l="1"/>
  <c r="S96" i="7"/>
  <c r="T149" i="13"/>
  <c r="V150" i="13"/>
  <c r="U149" i="13"/>
  <c r="L96" i="7"/>
  <c r="G97" i="7"/>
  <c r="N98" i="7" l="1"/>
  <c r="S97" i="7"/>
  <c r="U150" i="13"/>
  <c r="T150" i="13"/>
  <c r="V151" i="13"/>
  <c r="G98" i="7"/>
  <c r="L97" i="7"/>
  <c r="N99" i="7" l="1"/>
  <c r="S98" i="7"/>
  <c r="V152" i="13"/>
  <c r="U151" i="13"/>
  <c r="T151" i="13"/>
  <c r="L98" i="7"/>
  <c r="G99" i="7"/>
  <c r="N100" i="7" l="1"/>
  <c r="S99" i="7"/>
  <c r="T152" i="13"/>
  <c r="V153" i="13"/>
  <c r="U152" i="13"/>
  <c r="G100" i="7"/>
  <c r="L99" i="7"/>
  <c r="N101" i="7" l="1"/>
  <c r="S100" i="7"/>
  <c r="T153" i="13"/>
  <c r="U153" i="13"/>
  <c r="V154" i="13"/>
  <c r="L100" i="7"/>
  <c r="G101" i="7"/>
  <c r="N102" i="7" l="1"/>
  <c r="S101" i="7"/>
  <c r="V155" i="13"/>
  <c r="T154" i="13"/>
  <c r="U154" i="13"/>
  <c r="G102" i="7"/>
  <c r="L101" i="7"/>
  <c r="N103" i="7" l="1"/>
  <c r="S102" i="7"/>
  <c r="U155" i="13"/>
  <c r="V156" i="13"/>
  <c r="T155" i="13"/>
  <c r="L102" i="7"/>
  <c r="G103" i="7"/>
  <c r="N104" i="7" l="1"/>
  <c r="S103" i="7"/>
  <c r="T156" i="13"/>
  <c r="U156" i="13"/>
  <c r="V157" i="13"/>
  <c r="L103" i="7"/>
  <c r="G104" i="7"/>
  <c r="N105" i="7" l="1"/>
  <c r="S104" i="7"/>
  <c r="V158" i="13"/>
  <c r="T157" i="13"/>
  <c r="U157" i="13"/>
  <c r="L104" i="7"/>
  <c r="G105" i="7"/>
  <c r="N106" i="7" l="1"/>
  <c r="S105" i="7"/>
  <c r="V159" i="13"/>
  <c r="U158" i="13"/>
  <c r="T158" i="13"/>
  <c r="G106" i="7"/>
  <c r="L105" i="7"/>
  <c r="N107" i="7" l="1"/>
  <c r="S106" i="7"/>
  <c r="K6" i="12" s="1"/>
  <c r="L6" i="12" s="1"/>
  <c r="T159" i="13"/>
  <c r="V160" i="13"/>
  <c r="U159" i="13"/>
  <c r="L106" i="7"/>
  <c r="G6" i="12" s="1"/>
  <c r="H6" i="12" s="1"/>
  <c r="G107" i="7"/>
  <c r="N108" i="7" l="1"/>
  <c r="S107" i="7"/>
  <c r="K7" i="12" s="1"/>
  <c r="L7" i="12" s="1"/>
  <c r="M7" i="12" s="1"/>
  <c r="T160" i="13"/>
  <c r="U160" i="13"/>
  <c r="V161" i="13"/>
  <c r="G108" i="7"/>
  <c r="L107" i="7"/>
  <c r="G7" i="12" s="1"/>
  <c r="H7" i="12" s="1"/>
  <c r="I7" i="12" s="1"/>
  <c r="N8" i="12" l="1"/>
  <c r="J8" i="12"/>
  <c r="N109" i="7"/>
  <c r="S108" i="7"/>
  <c r="K8" i="12" s="1"/>
  <c r="L8" i="12" s="1"/>
  <c r="M8" i="12" s="1"/>
  <c r="V162" i="13"/>
  <c r="U161" i="13"/>
  <c r="T161" i="13"/>
  <c r="L108" i="7"/>
  <c r="G8" i="12" s="1"/>
  <c r="H8" i="12" s="1"/>
  <c r="I8" i="12" s="1"/>
  <c r="G109" i="7"/>
  <c r="J9" i="12" l="1"/>
  <c r="N110" i="7"/>
  <c r="S109" i="7"/>
  <c r="K9" i="12" s="1"/>
  <c r="L9" i="12" s="1"/>
  <c r="M9" i="12" s="1"/>
  <c r="N9" i="12"/>
  <c r="T162" i="13"/>
  <c r="U162" i="13"/>
  <c r="V163" i="13"/>
  <c r="G110" i="7"/>
  <c r="L109" i="7"/>
  <c r="G9" i="12" s="1"/>
  <c r="H9" i="12" s="1"/>
  <c r="I9" i="12" s="1"/>
  <c r="N10" i="12" l="1"/>
  <c r="N111" i="7"/>
  <c r="S110" i="7"/>
  <c r="K10" i="12" s="1"/>
  <c r="L10" i="12" s="1"/>
  <c r="M10" i="12" s="1"/>
  <c r="J10" i="12"/>
  <c r="V164" i="13"/>
  <c r="T163" i="13"/>
  <c r="U163" i="13"/>
  <c r="L110" i="7"/>
  <c r="G10" i="12" s="1"/>
  <c r="H10" i="12" s="1"/>
  <c r="I10" i="12" s="1"/>
  <c r="G111" i="7"/>
  <c r="J11" i="12" l="1"/>
  <c r="N112" i="7"/>
  <c r="S111" i="7"/>
  <c r="K11" i="12" s="1"/>
  <c r="L11" i="12" s="1"/>
  <c r="M11" i="12" s="1"/>
  <c r="N11" i="12"/>
  <c r="U164" i="13"/>
  <c r="V165" i="13"/>
  <c r="T164" i="13"/>
  <c r="G112" i="7"/>
  <c r="L111" i="7"/>
  <c r="G11" i="12" s="1"/>
  <c r="H11" i="12" s="1"/>
  <c r="I11" i="12" s="1"/>
  <c r="N12" i="12" l="1"/>
  <c r="N113" i="7"/>
  <c r="S112" i="7"/>
  <c r="K12" i="12" s="1"/>
  <c r="L12" i="12" s="1"/>
  <c r="M12" i="12" s="1"/>
  <c r="J12" i="12"/>
  <c r="U165" i="13"/>
  <c r="V166" i="13"/>
  <c r="T165" i="13"/>
  <c r="L112" i="7"/>
  <c r="G12" i="12" s="1"/>
  <c r="H12" i="12" s="1"/>
  <c r="I12" i="12" s="1"/>
  <c r="G113" i="7"/>
  <c r="N114" i="7" l="1"/>
  <c r="S113" i="7"/>
  <c r="K13" i="12" s="1"/>
  <c r="L13" i="12" s="1"/>
  <c r="M13" i="12" s="1"/>
  <c r="N13" i="12"/>
  <c r="J13" i="12"/>
  <c r="U166" i="13"/>
  <c r="T166" i="13"/>
  <c r="V167" i="13"/>
  <c r="G114" i="7"/>
  <c r="L113" i="7"/>
  <c r="G13" i="12" s="1"/>
  <c r="H13" i="12" s="1"/>
  <c r="I13" i="12" s="1"/>
  <c r="J14" i="12" l="1"/>
  <c r="N14" i="12"/>
  <c r="N115" i="7"/>
  <c r="S114" i="7"/>
  <c r="K14" i="12" s="1"/>
  <c r="L14" i="12" s="1"/>
  <c r="M14" i="12" s="1"/>
  <c r="V168" i="13"/>
  <c r="U167" i="13"/>
  <c r="T167" i="13"/>
  <c r="L114" i="7"/>
  <c r="G14" i="12" s="1"/>
  <c r="H14" i="12" s="1"/>
  <c r="I14" i="12" s="1"/>
  <c r="G115" i="7"/>
  <c r="N116" i="7" l="1"/>
  <c r="S115" i="7"/>
  <c r="K15" i="12" s="1"/>
  <c r="L15" i="12" s="1"/>
  <c r="M15" i="12" s="1"/>
  <c r="N15" i="12"/>
  <c r="J15" i="12"/>
  <c r="T168" i="13"/>
  <c r="V169" i="13"/>
  <c r="U168" i="13"/>
  <c r="G116" i="7"/>
  <c r="L115" i="7"/>
  <c r="G15" i="12" s="1"/>
  <c r="H15" i="12" s="1"/>
  <c r="I15" i="12" s="1"/>
  <c r="J16" i="12" l="1"/>
  <c r="N16" i="12"/>
  <c r="N117" i="7"/>
  <c r="S116" i="7"/>
  <c r="K16" i="12" s="1"/>
  <c r="L16" i="12" s="1"/>
  <c r="M16" i="12" s="1"/>
  <c r="T169" i="13"/>
  <c r="V170" i="13"/>
  <c r="U169" i="13"/>
  <c r="L116" i="7"/>
  <c r="G16" i="12" s="1"/>
  <c r="H16" i="12" s="1"/>
  <c r="I16" i="12" s="1"/>
  <c r="G117" i="7"/>
  <c r="N118" i="7" l="1"/>
  <c r="S117" i="7"/>
  <c r="K17" i="12" s="1"/>
  <c r="L17" i="12" s="1"/>
  <c r="M17" i="12" s="1"/>
  <c r="N17" i="12"/>
  <c r="J17" i="12"/>
  <c r="V171" i="13"/>
  <c r="U170" i="13"/>
  <c r="T170" i="13"/>
  <c r="G118" i="7"/>
  <c r="L117" i="7"/>
  <c r="G17" i="12" s="1"/>
  <c r="H17" i="12" s="1"/>
  <c r="I17" i="12" s="1"/>
  <c r="J18" i="12" l="1"/>
  <c r="N18" i="12"/>
  <c r="N119" i="7"/>
  <c r="S118" i="7"/>
  <c r="K18" i="12" s="1"/>
  <c r="L18" i="12" s="1"/>
  <c r="M18" i="12" s="1"/>
  <c r="T171" i="13"/>
  <c r="V172" i="13"/>
  <c r="U171" i="13"/>
  <c r="L118" i="7"/>
  <c r="G18" i="12" s="1"/>
  <c r="H18" i="12" s="1"/>
  <c r="I18" i="12" s="1"/>
  <c r="G119" i="7"/>
  <c r="J19" i="12" l="1"/>
  <c r="N120" i="7"/>
  <c r="S119" i="7"/>
  <c r="K19" i="12" s="1"/>
  <c r="L19" i="12" s="1"/>
  <c r="M19" i="12" s="1"/>
  <c r="N19" i="12"/>
  <c r="T172" i="13"/>
  <c r="U172" i="13"/>
  <c r="V173" i="13"/>
  <c r="G120" i="7"/>
  <c r="L119" i="7"/>
  <c r="G19" i="12" s="1"/>
  <c r="H19" i="12" s="1"/>
  <c r="I19" i="12" s="1"/>
  <c r="N20" i="12" l="1"/>
  <c r="N121" i="7"/>
  <c r="S120" i="7"/>
  <c r="K20" i="12" s="1"/>
  <c r="L20" i="12" s="1"/>
  <c r="M20" i="12" s="1"/>
  <c r="J20" i="12"/>
  <c r="T173" i="13"/>
  <c r="U173" i="13"/>
  <c r="V174" i="13"/>
  <c r="L120" i="7"/>
  <c r="G20" i="12" s="1"/>
  <c r="H20" i="12" s="1"/>
  <c r="I20" i="12" s="1"/>
  <c r="G121" i="7"/>
  <c r="J21" i="12" l="1"/>
  <c r="N122" i="7"/>
  <c r="S121" i="7"/>
  <c r="K21" i="12" s="1"/>
  <c r="L21" i="12" s="1"/>
  <c r="M21" i="12" s="1"/>
  <c r="N21" i="12"/>
  <c r="U174" i="13"/>
  <c r="V175" i="13"/>
  <c r="T174" i="13"/>
  <c r="G122" i="7"/>
  <c r="L121" i="7"/>
  <c r="G21" i="12" s="1"/>
  <c r="H21" i="12" s="1"/>
  <c r="I21" i="12" s="1"/>
  <c r="N22" i="12" l="1"/>
  <c r="N123" i="7"/>
  <c r="S122" i="7"/>
  <c r="K22" i="12" s="1"/>
  <c r="L22" i="12" s="1"/>
  <c r="M22" i="12" s="1"/>
  <c r="J22" i="12"/>
  <c r="T175" i="13"/>
  <c r="U175" i="13"/>
  <c r="V176" i="13"/>
  <c r="L122" i="7"/>
  <c r="G22" i="12" s="1"/>
  <c r="H22" i="12" s="1"/>
  <c r="I22" i="12" s="1"/>
  <c r="G123" i="7"/>
  <c r="J23" i="12" l="1"/>
  <c r="N124" i="7"/>
  <c r="S123" i="7"/>
  <c r="K23" i="12" s="1"/>
  <c r="L23" i="12" s="1"/>
  <c r="M23" i="12" s="1"/>
  <c r="N23" i="12"/>
  <c r="T176" i="13"/>
  <c r="V177" i="13"/>
  <c r="U176" i="13"/>
  <c r="G124" i="7"/>
  <c r="L123" i="7"/>
  <c r="G23" i="12" s="1"/>
  <c r="H23" i="12" s="1"/>
  <c r="I23" i="12" s="1"/>
  <c r="N24" i="12" l="1"/>
  <c r="N125" i="7"/>
  <c r="S124" i="7"/>
  <c r="K24" i="12" s="1"/>
  <c r="L24" i="12" s="1"/>
  <c r="M24" i="12" s="1"/>
  <c r="J24" i="12"/>
  <c r="T177" i="13"/>
  <c r="V178" i="13"/>
  <c r="U177" i="13"/>
  <c r="L124" i="7"/>
  <c r="G24" i="12" s="1"/>
  <c r="H24" i="12" s="1"/>
  <c r="I24" i="12" s="1"/>
  <c r="G125" i="7"/>
  <c r="J25" i="12" l="1"/>
  <c r="N126" i="7"/>
  <c r="S125" i="7"/>
  <c r="K25" i="12" s="1"/>
  <c r="L25" i="12" s="1"/>
  <c r="M25" i="12" s="1"/>
  <c r="N25" i="12"/>
  <c r="V179" i="13"/>
  <c r="U178" i="13"/>
  <c r="T178" i="13"/>
  <c r="G126" i="7"/>
  <c r="L125" i="7"/>
  <c r="G25" i="12" s="1"/>
  <c r="H25" i="12" s="1"/>
  <c r="I25" i="12" s="1"/>
  <c r="N26" i="12" l="1"/>
  <c r="N127" i="7"/>
  <c r="S126" i="7"/>
  <c r="K26" i="12" s="1"/>
  <c r="L26" i="12" s="1"/>
  <c r="M26" i="12" s="1"/>
  <c r="J26" i="12"/>
  <c r="T179" i="13"/>
  <c r="V180" i="13"/>
  <c r="U179" i="13"/>
  <c r="L126" i="7"/>
  <c r="G26" i="12" s="1"/>
  <c r="H26" i="12" s="1"/>
  <c r="I26" i="12" s="1"/>
  <c r="G127" i="7"/>
  <c r="J27" i="12" l="1"/>
  <c r="N128" i="7"/>
  <c r="S127" i="7"/>
  <c r="K27" i="12" s="1"/>
  <c r="L27" i="12" s="1"/>
  <c r="M27" i="12" s="1"/>
  <c r="N27" i="12"/>
  <c r="T180" i="13"/>
  <c r="U180" i="13"/>
  <c r="V181" i="13"/>
  <c r="G128" i="7"/>
  <c r="L127" i="7"/>
  <c r="G27" i="12" s="1"/>
  <c r="H27" i="12" s="1"/>
  <c r="I27" i="12" s="1"/>
  <c r="J28" i="12" l="1"/>
  <c r="N28" i="12"/>
  <c r="N129" i="7"/>
  <c r="S128" i="7"/>
  <c r="K28" i="12" s="1"/>
  <c r="L28" i="12" s="1"/>
  <c r="M28" i="12" s="1"/>
  <c r="T181" i="13"/>
  <c r="U181" i="13"/>
  <c r="V182" i="13"/>
  <c r="L128" i="7"/>
  <c r="G28" i="12" s="1"/>
  <c r="H28" i="12" s="1"/>
  <c r="I28" i="12" s="1"/>
  <c r="G129" i="7"/>
  <c r="N29" i="12" l="1"/>
  <c r="J29" i="12"/>
  <c r="N130" i="7"/>
  <c r="S129" i="7"/>
  <c r="K29" i="12" s="1"/>
  <c r="L29" i="12" s="1"/>
  <c r="M29" i="12" s="1"/>
  <c r="V183" i="13"/>
  <c r="U182" i="13"/>
  <c r="T182" i="13"/>
  <c r="G130" i="7"/>
  <c r="L129" i="7"/>
  <c r="G29" i="12" s="1"/>
  <c r="H29" i="12" s="1"/>
  <c r="I29" i="12" s="1"/>
  <c r="N131" i="7" l="1"/>
  <c r="S130" i="7"/>
  <c r="K30" i="12" s="1"/>
  <c r="L30" i="12" s="1"/>
  <c r="M30" i="12" s="1"/>
  <c r="N30" i="12"/>
  <c r="J30" i="12"/>
  <c r="T183" i="13"/>
  <c r="V184" i="13"/>
  <c r="U183" i="13"/>
  <c r="L130" i="7"/>
  <c r="G30" i="12" s="1"/>
  <c r="H30" i="12" s="1"/>
  <c r="I30" i="12" s="1"/>
  <c r="G131" i="7"/>
  <c r="J31" i="12" l="1"/>
  <c r="N132" i="7"/>
  <c r="S131" i="7"/>
  <c r="K31" i="12" s="1"/>
  <c r="L31" i="12" s="1"/>
  <c r="M31" i="12" s="1"/>
  <c r="N31" i="12"/>
  <c r="T184" i="13"/>
  <c r="U184" i="13"/>
  <c r="V185" i="13"/>
  <c r="G132" i="7"/>
  <c r="L131" i="7"/>
  <c r="G31" i="12" s="1"/>
  <c r="H31" i="12" s="1"/>
  <c r="I31" i="12" s="1"/>
  <c r="N133" i="7" l="1"/>
  <c r="S132" i="7"/>
  <c r="K32" i="12" s="1"/>
  <c r="L32" i="12" s="1"/>
  <c r="M32" i="12" s="1"/>
  <c r="N32" i="12"/>
  <c r="J32" i="12"/>
  <c r="T185" i="13"/>
  <c r="U185" i="13"/>
  <c r="V186" i="13"/>
  <c r="L132" i="7"/>
  <c r="G32" i="12" s="1"/>
  <c r="H32" i="12" s="1"/>
  <c r="I32" i="12" s="1"/>
  <c r="G133" i="7"/>
  <c r="N134" i="7" l="1"/>
  <c r="S133" i="7"/>
  <c r="K33" i="12" s="1"/>
  <c r="L33" i="12" s="1"/>
  <c r="M33" i="12" s="1"/>
  <c r="J33" i="12"/>
  <c r="N33" i="12"/>
  <c r="U186" i="13"/>
  <c r="V187" i="13"/>
  <c r="T186" i="13"/>
  <c r="G134" i="7"/>
  <c r="L133" i="7"/>
  <c r="G33" i="12" s="1"/>
  <c r="H33" i="12" s="1"/>
  <c r="I33" i="12" s="1"/>
  <c r="N135" i="7" l="1"/>
  <c r="S134" i="7"/>
  <c r="K34" i="12" s="1"/>
  <c r="L34" i="12" s="1"/>
  <c r="M34" i="12" s="1"/>
  <c r="N34" i="12"/>
  <c r="J34" i="12"/>
  <c r="T187" i="13"/>
  <c r="U187" i="13"/>
  <c r="V188" i="13"/>
  <c r="L134" i="7"/>
  <c r="G34" i="12" s="1"/>
  <c r="H34" i="12" s="1"/>
  <c r="I34" i="12" s="1"/>
  <c r="G135" i="7"/>
  <c r="J35" i="12" l="1"/>
  <c r="N35" i="12"/>
  <c r="N136" i="7"/>
  <c r="S135" i="7"/>
  <c r="K35" i="12" s="1"/>
  <c r="L35" i="12" s="1"/>
  <c r="M35" i="12" s="1"/>
  <c r="U188" i="13"/>
  <c r="V189" i="13"/>
  <c r="T188" i="13"/>
  <c r="G136" i="7"/>
  <c r="L135" i="7"/>
  <c r="G35" i="12" s="1"/>
  <c r="H35" i="12" s="1"/>
  <c r="I35" i="12" s="1"/>
  <c r="N137" i="7" l="1"/>
  <c r="S136" i="7"/>
  <c r="K36" i="12" s="1"/>
  <c r="L36" i="12" s="1"/>
  <c r="M36" i="12" s="1"/>
  <c r="N36" i="12"/>
  <c r="J36" i="12"/>
  <c r="T189" i="13"/>
  <c r="U189" i="13"/>
  <c r="V190" i="13"/>
  <c r="L136" i="7"/>
  <c r="G36" i="12" s="1"/>
  <c r="H36" i="12" s="1"/>
  <c r="I36" i="12" s="1"/>
  <c r="G137" i="7"/>
  <c r="J37" i="12" l="1"/>
  <c r="N37" i="12"/>
  <c r="N138" i="7"/>
  <c r="S137" i="7"/>
  <c r="K37" i="12" s="1"/>
  <c r="L37" i="12" s="1"/>
  <c r="M37" i="12" s="1"/>
  <c r="V191" i="13"/>
  <c r="T190" i="13"/>
  <c r="U190" i="13"/>
  <c r="G138" i="7"/>
  <c r="L137" i="7"/>
  <c r="G37" i="12" s="1"/>
  <c r="H37" i="12" s="1"/>
  <c r="I37" i="12" s="1"/>
  <c r="J38" i="12" l="1"/>
  <c r="N139" i="7"/>
  <c r="S138" i="7"/>
  <c r="K38" i="12" s="1"/>
  <c r="L38" i="12" s="1"/>
  <c r="M38" i="12" s="1"/>
  <c r="N38" i="12"/>
  <c r="T191" i="13"/>
  <c r="U191" i="13"/>
  <c r="V192" i="13"/>
  <c r="L138" i="7"/>
  <c r="G38" i="12" s="1"/>
  <c r="H38" i="12" s="1"/>
  <c r="I38" i="12" s="1"/>
  <c r="G139" i="7"/>
  <c r="N140" i="7" l="1"/>
  <c r="S139" i="7"/>
  <c r="K39" i="12" s="1"/>
  <c r="L39" i="12" s="1"/>
  <c r="M39" i="12" s="1"/>
  <c r="N39" i="12"/>
  <c r="J39" i="12"/>
  <c r="T192" i="13"/>
  <c r="U192" i="13"/>
  <c r="V193" i="13"/>
  <c r="L139" i="7"/>
  <c r="G39" i="12" s="1"/>
  <c r="H39" i="12" s="1"/>
  <c r="I39" i="12" s="1"/>
  <c r="G140" i="7"/>
  <c r="J40" i="12" l="1"/>
  <c r="N40" i="12"/>
  <c r="N141" i="7"/>
  <c r="S140" i="7"/>
  <c r="K40" i="12" s="1"/>
  <c r="L40" i="12" s="1"/>
  <c r="M40" i="12" s="1"/>
  <c r="U193" i="13"/>
  <c r="V194" i="13"/>
  <c r="T193" i="13"/>
  <c r="L140" i="7"/>
  <c r="G40" i="12" s="1"/>
  <c r="H40" i="12" s="1"/>
  <c r="I40" i="12" s="1"/>
  <c r="G141" i="7"/>
  <c r="N142" i="7" l="1"/>
  <c r="S141" i="7"/>
  <c r="K41" i="12" s="1"/>
  <c r="L41" i="12" s="1"/>
  <c r="M41" i="12" s="1"/>
  <c r="N41" i="12"/>
  <c r="J41" i="12"/>
  <c r="T194" i="13"/>
  <c r="U194" i="13"/>
  <c r="V195" i="13"/>
  <c r="G142" i="7"/>
  <c r="L141" i="7"/>
  <c r="G41" i="12" s="1"/>
  <c r="H41" i="12" s="1"/>
  <c r="I41" i="12" s="1"/>
  <c r="J42" i="12" l="1"/>
  <c r="N42" i="12"/>
  <c r="N143" i="7"/>
  <c r="S142" i="7"/>
  <c r="K42" i="12" s="1"/>
  <c r="L42" i="12" s="1"/>
  <c r="M42" i="12" s="1"/>
  <c r="T195" i="13"/>
  <c r="V196" i="13"/>
  <c r="U195" i="13"/>
  <c r="L142" i="7"/>
  <c r="G42" i="12" s="1"/>
  <c r="H42" i="12" s="1"/>
  <c r="I42" i="12" s="1"/>
  <c r="G143" i="7"/>
  <c r="N144" i="7" l="1"/>
  <c r="S143" i="7"/>
  <c r="K43" i="12" s="1"/>
  <c r="L43" i="12" s="1"/>
  <c r="M43" i="12" s="1"/>
  <c r="N43" i="12"/>
  <c r="J43" i="12"/>
  <c r="V197" i="13"/>
  <c r="U196" i="13"/>
  <c r="T196" i="13"/>
  <c r="G144" i="7"/>
  <c r="L143" i="7"/>
  <c r="G43" i="12" s="1"/>
  <c r="H43" i="12" s="1"/>
  <c r="I43" i="12" s="1"/>
  <c r="N44" i="12" l="1"/>
  <c r="J44" i="12"/>
  <c r="N145" i="7"/>
  <c r="S144" i="7"/>
  <c r="K44" i="12" s="1"/>
  <c r="L44" i="12" s="1"/>
  <c r="M44" i="12" s="1"/>
  <c r="V198" i="13"/>
  <c r="T197" i="13"/>
  <c r="U197" i="13"/>
  <c r="L144" i="7"/>
  <c r="G44" i="12" s="1"/>
  <c r="H44" i="12" s="1"/>
  <c r="I44" i="12" s="1"/>
  <c r="G145" i="7"/>
  <c r="J45" i="12" l="1"/>
  <c r="N45" i="12"/>
  <c r="N146" i="7"/>
  <c r="S145" i="7"/>
  <c r="K45" i="12" s="1"/>
  <c r="L45" i="12" s="1"/>
  <c r="M45" i="12" s="1"/>
  <c r="U198" i="13"/>
  <c r="V199" i="13"/>
  <c r="T198" i="13"/>
  <c r="L145" i="7"/>
  <c r="G45" i="12" s="1"/>
  <c r="H45" i="12" s="1"/>
  <c r="I45" i="12" s="1"/>
  <c r="G146" i="7"/>
  <c r="J46" i="12" l="1"/>
  <c r="N147" i="7"/>
  <c r="S146" i="7"/>
  <c r="K46" i="12" s="1"/>
  <c r="L46" i="12" s="1"/>
  <c r="M46" i="12" s="1"/>
  <c r="N46" i="12"/>
  <c r="U199" i="13"/>
  <c r="T199" i="13"/>
  <c r="V200" i="13"/>
  <c r="L146" i="7"/>
  <c r="G46" i="12" s="1"/>
  <c r="H46" i="12" s="1"/>
  <c r="I46" i="12" s="1"/>
  <c r="G147" i="7"/>
  <c r="N148" i="7" l="1"/>
  <c r="S147" i="7"/>
  <c r="K47" i="12" s="1"/>
  <c r="L47" i="12" s="1"/>
  <c r="M47" i="12" s="1"/>
  <c r="N47" i="12"/>
  <c r="J47" i="12"/>
  <c r="U200" i="13"/>
  <c r="T200" i="13"/>
  <c r="V201" i="13"/>
  <c r="L147" i="7"/>
  <c r="G47" i="12" s="1"/>
  <c r="H47" i="12" s="1"/>
  <c r="I47" i="12" s="1"/>
  <c r="G148" i="7"/>
  <c r="J48" i="12" l="1"/>
  <c r="N149" i="7"/>
  <c r="S148" i="7"/>
  <c r="K48" i="12" s="1"/>
  <c r="L48" i="12" s="1"/>
  <c r="M48" i="12" s="1"/>
  <c r="N48" i="12"/>
  <c r="U201" i="13"/>
  <c r="V202" i="13"/>
  <c r="T201" i="13"/>
  <c r="L148" i="7"/>
  <c r="G48" i="12" s="1"/>
  <c r="H48" i="12" s="1"/>
  <c r="I48" i="12" s="1"/>
  <c r="G149" i="7"/>
  <c r="N49" i="12" l="1"/>
  <c r="N150" i="7"/>
  <c r="S149" i="7"/>
  <c r="K49" i="12" s="1"/>
  <c r="L49" i="12" s="1"/>
  <c r="M49" i="12" s="1"/>
  <c r="J49" i="12"/>
  <c r="T202" i="13"/>
  <c r="U202" i="13"/>
  <c r="V203" i="13"/>
  <c r="L149" i="7"/>
  <c r="G49" i="12" s="1"/>
  <c r="H49" i="12" s="1"/>
  <c r="I49" i="12" s="1"/>
  <c r="G150" i="7"/>
  <c r="N151" i="7" l="1"/>
  <c r="S150" i="7"/>
  <c r="K50" i="12" s="1"/>
  <c r="L50" i="12" s="1"/>
  <c r="M50" i="12" s="1"/>
  <c r="J50" i="12"/>
  <c r="N50" i="12"/>
  <c r="V204" i="13"/>
  <c r="T203" i="13"/>
  <c r="U203" i="13"/>
  <c r="L150" i="7"/>
  <c r="G50" i="12" s="1"/>
  <c r="H50" i="12" s="1"/>
  <c r="I50" i="12" s="1"/>
  <c r="G151" i="7"/>
  <c r="N51" i="12" l="1"/>
  <c r="J51" i="12"/>
  <c r="N152" i="7"/>
  <c r="S151" i="7"/>
  <c r="K51" i="12" s="1"/>
  <c r="L51" i="12" s="1"/>
  <c r="M51" i="12" s="1"/>
  <c r="U204" i="13"/>
  <c r="V205" i="13"/>
  <c r="T204" i="13"/>
  <c r="L151" i="7"/>
  <c r="G51" i="12" s="1"/>
  <c r="H51" i="12" s="1"/>
  <c r="I51" i="12" s="1"/>
  <c r="G152" i="7"/>
  <c r="N153" i="7" l="1"/>
  <c r="S152" i="7"/>
  <c r="K52" i="12" s="1"/>
  <c r="L52" i="12" s="1"/>
  <c r="M52" i="12" s="1"/>
  <c r="J52" i="12"/>
  <c r="N52" i="12"/>
  <c r="V206" i="13"/>
  <c r="T205" i="13"/>
  <c r="U205" i="13"/>
  <c r="L152" i="7"/>
  <c r="G52" i="12" s="1"/>
  <c r="H52" i="12" s="1"/>
  <c r="I52" i="12" s="1"/>
  <c r="G153" i="7"/>
  <c r="N53" i="12" l="1"/>
  <c r="J53" i="12"/>
  <c r="N154" i="7"/>
  <c r="S153" i="7"/>
  <c r="K53" i="12" s="1"/>
  <c r="L53" i="12" s="1"/>
  <c r="M53" i="12" s="1"/>
  <c r="U206" i="13"/>
  <c r="V207" i="13"/>
  <c r="T206" i="13"/>
  <c r="G154" i="7"/>
  <c r="L153" i="7"/>
  <c r="G53" i="12" s="1"/>
  <c r="H53" i="12" s="1"/>
  <c r="I53" i="12" s="1"/>
  <c r="N155" i="7" l="1"/>
  <c r="S154" i="7"/>
  <c r="K54" i="12" s="1"/>
  <c r="L54" i="12" s="1"/>
  <c r="M54" i="12" s="1"/>
  <c r="J54" i="12"/>
  <c r="N54" i="12"/>
  <c r="T207" i="13"/>
  <c r="U207" i="13"/>
  <c r="V208" i="13"/>
  <c r="G155" i="7"/>
  <c r="L154" i="7"/>
  <c r="G54" i="12" s="1"/>
  <c r="H54" i="12" s="1"/>
  <c r="I54" i="12" s="1"/>
  <c r="N55" i="12" l="1"/>
  <c r="J55" i="12"/>
  <c r="N156" i="7"/>
  <c r="S155" i="7"/>
  <c r="K55" i="12" s="1"/>
  <c r="L55" i="12" s="1"/>
  <c r="M55" i="12" s="1"/>
  <c r="T208" i="13"/>
  <c r="U208" i="13"/>
  <c r="V209" i="13"/>
  <c r="G156" i="7"/>
  <c r="L155" i="7"/>
  <c r="G55" i="12" s="1"/>
  <c r="H55" i="12" s="1"/>
  <c r="I55" i="12" s="1"/>
  <c r="N157" i="7" l="1"/>
  <c r="S156" i="7"/>
  <c r="K56" i="12" s="1"/>
  <c r="L56" i="12" s="1"/>
  <c r="M56" i="12" s="1"/>
  <c r="J56" i="12"/>
  <c r="N56" i="12"/>
  <c r="V210" i="13"/>
  <c r="U209" i="13"/>
  <c r="T209" i="13"/>
  <c r="G157" i="7"/>
  <c r="L156" i="7"/>
  <c r="G56" i="12" s="1"/>
  <c r="H56" i="12" s="1"/>
  <c r="I56" i="12" s="1"/>
  <c r="N57" i="12" l="1"/>
  <c r="J57" i="12"/>
  <c r="N158" i="7"/>
  <c r="S157" i="7"/>
  <c r="K57" i="12" s="1"/>
  <c r="L57" i="12" s="1"/>
  <c r="M57" i="12" s="1"/>
  <c r="T210" i="13"/>
  <c r="V211" i="13"/>
  <c r="U210" i="13"/>
  <c r="L157" i="7"/>
  <c r="G57" i="12" s="1"/>
  <c r="H57" i="12" s="1"/>
  <c r="I57" i="12" s="1"/>
  <c r="G158" i="7"/>
  <c r="J58" i="12" l="1"/>
  <c r="N58" i="12"/>
  <c r="N159" i="7"/>
  <c r="S158" i="7"/>
  <c r="K58" i="12" s="1"/>
  <c r="L58" i="12" s="1"/>
  <c r="M58" i="12" s="1"/>
  <c r="T211" i="13"/>
  <c r="V212" i="13"/>
  <c r="U211" i="13"/>
  <c r="G159" i="7"/>
  <c r="L158" i="7"/>
  <c r="G58" i="12" s="1"/>
  <c r="H58" i="12" s="1"/>
  <c r="I58" i="12" s="1"/>
  <c r="N160" i="7" l="1"/>
  <c r="S159" i="7"/>
  <c r="K59" i="12" s="1"/>
  <c r="L59" i="12" s="1"/>
  <c r="M59" i="12" s="1"/>
  <c r="N59" i="12"/>
  <c r="J59" i="12"/>
  <c r="U212" i="13"/>
  <c r="T212" i="13"/>
  <c r="V213" i="13"/>
  <c r="L159" i="7"/>
  <c r="G59" i="12" s="1"/>
  <c r="H59" i="12" s="1"/>
  <c r="I59" i="12" s="1"/>
  <c r="G160" i="7"/>
  <c r="J60" i="12" l="1"/>
  <c r="N161" i="7"/>
  <c r="S160" i="7"/>
  <c r="K60" i="12" s="1"/>
  <c r="L60" i="12" s="1"/>
  <c r="M60" i="12" s="1"/>
  <c r="N60" i="12"/>
  <c r="V214" i="13"/>
  <c r="U213" i="13"/>
  <c r="T213" i="13"/>
  <c r="G161" i="7"/>
  <c r="L160" i="7"/>
  <c r="G60" i="12" s="1"/>
  <c r="H60" i="12" s="1"/>
  <c r="I60" i="12" s="1"/>
  <c r="N162" i="7" l="1"/>
  <c r="S161" i="7"/>
  <c r="K61" i="12" s="1"/>
  <c r="L61" i="12" s="1"/>
  <c r="M61" i="12" s="1"/>
  <c r="J61" i="12"/>
  <c r="N61" i="12"/>
  <c r="T214" i="13"/>
  <c r="V215" i="13"/>
  <c r="U214" i="13"/>
  <c r="G162" i="7"/>
  <c r="L161" i="7"/>
  <c r="G61" i="12" s="1"/>
  <c r="H61" i="12" s="1"/>
  <c r="I61" i="12" s="1"/>
  <c r="N62" i="12" l="1"/>
  <c r="J62" i="12"/>
  <c r="N163" i="7"/>
  <c r="S162" i="7"/>
  <c r="K62" i="12" s="1"/>
  <c r="L62" i="12" s="1"/>
  <c r="M62" i="12" s="1"/>
  <c r="U215" i="13"/>
  <c r="T215" i="13"/>
  <c r="V216" i="13"/>
  <c r="G163" i="7"/>
  <c r="L162" i="7"/>
  <c r="G62" i="12" s="1"/>
  <c r="H62" i="12" s="1"/>
  <c r="I62" i="12" s="1"/>
  <c r="N164" i="7" l="1"/>
  <c r="S163" i="7"/>
  <c r="K63" i="12" s="1"/>
  <c r="L63" i="12" s="1"/>
  <c r="M63" i="12" s="1"/>
  <c r="J63" i="12"/>
  <c r="N63" i="12"/>
  <c r="U216" i="13"/>
  <c r="V217" i="13"/>
  <c r="T216" i="13"/>
  <c r="G164" i="7"/>
  <c r="L163" i="7"/>
  <c r="G63" i="12" s="1"/>
  <c r="H63" i="12" s="1"/>
  <c r="I63" i="12" s="1"/>
  <c r="N64" i="12" l="1"/>
  <c r="N165" i="7"/>
  <c r="S164" i="7"/>
  <c r="K64" i="12" s="1"/>
  <c r="L64" i="12" s="1"/>
  <c r="M64" i="12" s="1"/>
  <c r="J64" i="12"/>
  <c r="T217" i="13"/>
  <c r="U217" i="13"/>
  <c r="V218" i="13"/>
  <c r="G165" i="7"/>
  <c r="L164" i="7"/>
  <c r="G64" i="12" s="1"/>
  <c r="H64" i="12" s="1"/>
  <c r="I64" i="12" s="1"/>
  <c r="N166" i="7" l="1"/>
  <c r="S165" i="7"/>
  <c r="K65" i="12" s="1"/>
  <c r="L65" i="12" s="1"/>
  <c r="M65" i="12" s="1"/>
  <c r="N65" i="12"/>
  <c r="J65" i="12"/>
  <c r="T218" i="13"/>
  <c r="V219" i="13"/>
  <c r="U218" i="13"/>
  <c r="L165" i="7"/>
  <c r="G65" i="12" s="1"/>
  <c r="H65" i="12" s="1"/>
  <c r="I65" i="12" s="1"/>
  <c r="G166" i="7"/>
  <c r="J66" i="12" l="1"/>
  <c r="N66" i="12"/>
  <c r="N167" i="7"/>
  <c r="S166" i="7"/>
  <c r="K66" i="12" s="1"/>
  <c r="L66" i="12" s="1"/>
  <c r="M66" i="12" s="1"/>
  <c r="U219" i="13"/>
  <c r="T219" i="13"/>
  <c r="V220" i="13"/>
  <c r="G167" i="7"/>
  <c r="L166" i="7"/>
  <c r="G66" i="12" s="1"/>
  <c r="H66" i="12" s="1"/>
  <c r="I66" i="12" s="1"/>
  <c r="N168" i="7" l="1"/>
  <c r="S167" i="7"/>
  <c r="K67" i="12" s="1"/>
  <c r="L67" i="12" s="1"/>
  <c r="M67" i="12" s="1"/>
  <c r="N67" i="12"/>
  <c r="J67" i="12"/>
  <c r="V221" i="13"/>
  <c r="U220" i="13"/>
  <c r="T220" i="13"/>
  <c r="L167" i="7"/>
  <c r="G67" i="12" s="1"/>
  <c r="H67" i="12" s="1"/>
  <c r="I67" i="12" s="1"/>
  <c r="G168" i="7"/>
  <c r="J68" i="12" l="1"/>
  <c r="N68" i="12"/>
  <c r="N169" i="7"/>
  <c r="S168" i="7"/>
  <c r="K68" i="12" s="1"/>
  <c r="L68" i="12" s="1"/>
  <c r="M68" i="12" s="1"/>
  <c r="T221" i="13"/>
  <c r="V222" i="13"/>
  <c r="U221" i="13"/>
  <c r="G169" i="7"/>
  <c r="L168" i="7"/>
  <c r="G68" i="12" s="1"/>
  <c r="H68" i="12" s="1"/>
  <c r="I68" i="12" s="1"/>
  <c r="N170" i="7" l="1"/>
  <c r="S169" i="7"/>
  <c r="K69" i="12" s="1"/>
  <c r="L69" i="12" s="1"/>
  <c r="M69" i="12" s="1"/>
  <c r="N69" i="12"/>
  <c r="J69" i="12"/>
  <c r="T222" i="13"/>
  <c r="U222" i="13"/>
  <c r="V223" i="13"/>
  <c r="G170" i="7"/>
  <c r="L169" i="7"/>
  <c r="G69" i="12" s="1"/>
  <c r="H69" i="12" s="1"/>
  <c r="I69" i="12" s="1"/>
  <c r="N70" i="12" l="1"/>
  <c r="N171" i="7"/>
  <c r="S170" i="7"/>
  <c r="K70" i="12" s="1"/>
  <c r="L70" i="12" s="1"/>
  <c r="M70" i="12" s="1"/>
  <c r="J70" i="12"/>
  <c r="V224" i="13"/>
  <c r="U223" i="13"/>
  <c r="T223" i="13"/>
  <c r="G171" i="7"/>
  <c r="L170" i="7"/>
  <c r="G70" i="12" s="1"/>
  <c r="H70" i="12" s="1"/>
  <c r="I70" i="12" s="1"/>
  <c r="J71" i="12" l="1"/>
  <c r="N172" i="7"/>
  <c r="S171" i="7"/>
  <c r="K71" i="12" s="1"/>
  <c r="L71" i="12" s="1"/>
  <c r="M71" i="12" s="1"/>
  <c r="N71" i="12"/>
  <c r="V225" i="13"/>
  <c r="T224" i="13"/>
  <c r="U224" i="13"/>
  <c r="G172" i="7"/>
  <c r="L171" i="7"/>
  <c r="G71" i="12" s="1"/>
  <c r="H71" i="12" s="1"/>
  <c r="I71" i="12" s="1"/>
  <c r="N72" i="12" l="1"/>
  <c r="N173" i="7"/>
  <c r="S172" i="7"/>
  <c r="K72" i="12" s="1"/>
  <c r="L72" i="12" s="1"/>
  <c r="M72" i="12" s="1"/>
  <c r="J72" i="12"/>
  <c r="U225" i="13"/>
  <c r="V226" i="13"/>
  <c r="T225" i="13"/>
  <c r="G173" i="7"/>
  <c r="L172" i="7"/>
  <c r="G72" i="12" s="1"/>
  <c r="H72" i="12" s="1"/>
  <c r="I72" i="12" s="1"/>
  <c r="J73" i="12" l="1"/>
  <c r="N174" i="7"/>
  <c r="S173" i="7"/>
  <c r="K73" i="12" s="1"/>
  <c r="L73" i="12" s="1"/>
  <c r="M73" i="12" s="1"/>
  <c r="N73" i="12"/>
  <c r="T226" i="13"/>
  <c r="U226" i="13"/>
  <c r="V227" i="13"/>
  <c r="L173" i="7"/>
  <c r="G73" i="12" s="1"/>
  <c r="H73" i="12" s="1"/>
  <c r="I73" i="12" s="1"/>
  <c r="G174" i="7"/>
  <c r="N74" i="12" l="1"/>
  <c r="N175" i="7"/>
  <c r="S174" i="7"/>
  <c r="K74" i="12" s="1"/>
  <c r="L74" i="12" s="1"/>
  <c r="M74" i="12" s="1"/>
  <c r="J74" i="12"/>
  <c r="T227" i="13"/>
  <c r="U227" i="13"/>
  <c r="V228" i="13"/>
  <c r="G175" i="7"/>
  <c r="L174" i="7"/>
  <c r="G74" i="12" s="1"/>
  <c r="H74" i="12" s="1"/>
  <c r="I74" i="12" s="1"/>
  <c r="J75" i="12" l="1"/>
  <c r="N176" i="7"/>
  <c r="S175" i="7"/>
  <c r="K75" i="12" s="1"/>
  <c r="L75" i="12" s="1"/>
  <c r="M75" i="12" s="1"/>
  <c r="N75" i="12"/>
  <c r="T228" i="13"/>
  <c r="U228" i="13"/>
  <c r="V229" i="13"/>
  <c r="L175" i="7"/>
  <c r="G75" i="12" s="1"/>
  <c r="H75" i="12" s="1"/>
  <c r="I75" i="12" s="1"/>
  <c r="G176" i="7"/>
  <c r="J76" i="12" l="1"/>
  <c r="N76" i="12"/>
  <c r="N177" i="7"/>
  <c r="S176" i="7"/>
  <c r="K76" i="12" s="1"/>
  <c r="L76" i="12" s="1"/>
  <c r="M76" i="12" s="1"/>
  <c r="V230" i="13"/>
  <c r="T229" i="13"/>
  <c r="U229" i="13"/>
  <c r="G177" i="7"/>
  <c r="L176" i="7"/>
  <c r="G76" i="12" s="1"/>
  <c r="H76" i="12" s="1"/>
  <c r="I76" i="12" s="1"/>
  <c r="N178" i="7" l="1"/>
  <c r="S177" i="7"/>
  <c r="K77" i="12" s="1"/>
  <c r="L77" i="12" s="1"/>
  <c r="M77" i="12" s="1"/>
  <c r="N77" i="12"/>
  <c r="J77" i="12"/>
  <c r="U230" i="13"/>
  <c r="V231" i="13"/>
  <c r="T230" i="13"/>
  <c r="L177" i="7"/>
  <c r="G77" i="12" s="1"/>
  <c r="H77" i="12" s="1"/>
  <c r="I77" i="12" s="1"/>
  <c r="G178" i="7"/>
  <c r="J78" i="12" l="1"/>
  <c r="N78" i="12"/>
  <c r="N179" i="7"/>
  <c r="S178" i="7"/>
  <c r="K78" i="12" s="1"/>
  <c r="L78" i="12" s="1"/>
  <c r="M78" i="12" s="1"/>
  <c r="T231" i="13"/>
  <c r="U231" i="13"/>
  <c r="V232" i="13"/>
  <c r="G179" i="7"/>
  <c r="L178" i="7"/>
  <c r="G78" i="12" s="1"/>
  <c r="H78" i="12" s="1"/>
  <c r="I78" i="12" s="1"/>
  <c r="N180" i="7" l="1"/>
  <c r="S179" i="7"/>
  <c r="K79" i="12" s="1"/>
  <c r="L79" i="12" s="1"/>
  <c r="M79" i="12" s="1"/>
  <c r="N79" i="12"/>
  <c r="J79" i="12"/>
  <c r="T232" i="13"/>
  <c r="U232" i="13"/>
  <c r="V233" i="13"/>
  <c r="G180" i="7"/>
  <c r="L179" i="7"/>
  <c r="G79" i="12" s="1"/>
  <c r="H79" i="12" s="1"/>
  <c r="I79" i="12" s="1"/>
  <c r="J80" i="12" l="1"/>
  <c r="N181" i="7"/>
  <c r="S180" i="7"/>
  <c r="K80" i="12" s="1"/>
  <c r="L80" i="12" s="1"/>
  <c r="M80" i="12" s="1"/>
  <c r="N80" i="12"/>
  <c r="V234" i="13"/>
  <c r="T233" i="13"/>
  <c r="U233" i="13"/>
  <c r="G181" i="7"/>
  <c r="L180" i="7"/>
  <c r="G80" i="12" s="1"/>
  <c r="H80" i="12" s="1"/>
  <c r="I80" i="12" s="1"/>
  <c r="N81" i="12" l="1"/>
  <c r="N182" i="7"/>
  <c r="S181" i="7"/>
  <c r="K81" i="12" s="1"/>
  <c r="L81" i="12" s="1"/>
  <c r="M81" i="12" s="1"/>
  <c r="J81" i="12"/>
  <c r="U234" i="13"/>
  <c r="V235" i="13"/>
  <c r="T234" i="13"/>
  <c r="L181" i="7"/>
  <c r="G81" i="12" s="1"/>
  <c r="H81" i="12" s="1"/>
  <c r="I81" i="12" s="1"/>
  <c r="G182" i="7"/>
  <c r="J82" i="12" l="1"/>
  <c r="N183" i="7"/>
  <c r="S182" i="7"/>
  <c r="K82" i="12" s="1"/>
  <c r="L82" i="12" s="1"/>
  <c r="M82" i="12" s="1"/>
  <c r="N82" i="12"/>
  <c r="U235" i="13"/>
  <c r="V236" i="13"/>
  <c r="T235" i="13"/>
  <c r="G183" i="7"/>
  <c r="L182" i="7"/>
  <c r="G82" i="12" s="1"/>
  <c r="H82" i="12" s="1"/>
  <c r="I82" i="12" s="1"/>
  <c r="N184" i="7" l="1"/>
  <c r="S183" i="7"/>
  <c r="K83" i="12" s="1"/>
  <c r="L83" i="12" s="1"/>
  <c r="M83" i="12" s="1"/>
  <c r="J83" i="12"/>
  <c r="N83" i="12"/>
  <c r="U236" i="13"/>
  <c r="T236" i="13"/>
  <c r="V237" i="13"/>
  <c r="L183" i="7"/>
  <c r="G83" i="12" s="1"/>
  <c r="H83" i="12" s="1"/>
  <c r="I83" i="12" s="1"/>
  <c r="G184" i="7"/>
  <c r="N84" i="12" l="1"/>
  <c r="J84" i="12"/>
  <c r="N185" i="7"/>
  <c r="S184" i="7"/>
  <c r="K84" i="12" s="1"/>
  <c r="L84" i="12" s="1"/>
  <c r="M84" i="12" s="1"/>
  <c r="V238" i="13"/>
  <c r="U237" i="13"/>
  <c r="T237" i="13"/>
  <c r="G185" i="7"/>
  <c r="L184" i="7"/>
  <c r="G84" i="12" s="1"/>
  <c r="H84" i="12" s="1"/>
  <c r="I84" i="12" s="1"/>
  <c r="N186" i="7" l="1"/>
  <c r="S185" i="7"/>
  <c r="K85" i="12" s="1"/>
  <c r="L85" i="12" s="1"/>
  <c r="M85" i="12" s="1"/>
  <c r="N85" i="12"/>
  <c r="J85" i="12"/>
  <c r="T238" i="13"/>
  <c r="V239" i="13"/>
  <c r="U238" i="13"/>
  <c r="G186" i="7"/>
  <c r="L185" i="7"/>
  <c r="G85" i="12" s="1"/>
  <c r="H85" i="12" s="1"/>
  <c r="I85" i="12" s="1"/>
  <c r="J86" i="12" l="1"/>
  <c r="N86" i="12"/>
  <c r="N187" i="7"/>
  <c r="S186" i="7"/>
  <c r="K86" i="12" s="1"/>
  <c r="L86" i="12" s="1"/>
  <c r="M86" i="12" s="1"/>
  <c r="U239" i="13"/>
  <c r="T239" i="13"/>
  <c r="V240" i="13"/>
  <c r="G187" i="7"/>
  <c r="L186" i="7"/>
  <c r="G86" i="12" s="1"/>
  <c r="H86" i="12" s="1"/>
  <c r="I86" i="12" s="1"/>
  <c r="N188" i="7" l="1"/>
  <c r="S187" i="7"/>
  <c r="K87" i="12" s="1"/>
  <c r="L87" i="12" s="1"/>
  <c r="M87" i="12" s="1"/>
  <c r="N87" i="12"/>
  <c r="J87" i="12"/>
  <c r="V241" i="13"/>
  <c r="U240" i="13"/>
  <c r="T240" i="13"/>
  <c r="G188" i="7"/>
  <c r="L187" i="7"/>
  <c r="G87" i="12" s="1"/>
  <c r="H87" i="12" s="1"/>
  <c r="I87" i="12" s="1"/>
  <c r="J88" i="12" l="1"/>
  <c r="N88" i="12"/>
  <c r="N189" i="7"/>
  <c r="S188" i="7"/>
  <c r="K88" i="12" s="1"/>
  <c r="L88" i="12" s="1"/>
  <c r="M88" i="12" s="1"/>
  <c r="U241" i="13"/>
  <c r="T241" i="13"/>
  <c r="V242" i="13"/>
  <c r="G189" i="7"/>
  <c r="L188" i="7"/>
  <c r="G88" i="12" s="1"/>
  <c r="H88" i="12" s="1"/>
  <c r="I88" i="12" s="1"/>
  <c r="N190" i="7" l="1"/>
  <c r="S189" i="7"/>
  <c r="K89" i="12" s="1"/>
  <c r="L89" i="12" s="1"/>
  <c r="M89" i="12" s="1"/>
  <c r="N89" i="12"/>
  <c r="J89" i="12"/>
  <c r="U242" i="13"/>
  <c r="T242" i="13"/>
  <c r="V243" i="13"/>
  <c r="L189" i="7"/>
  <c r="G89" i="12" s="1"/>
  <c r="H89" i="12" s="1"/>
  <c r="I89" i="12" s="1"/>
  <c r="G190" i="7"/>
  <c r="J90" i="12" l="1"/>
  <c r="N90" i="12"/>
  <c r="N191" i="7"/>
  <c r="S190" i="7"/>
  <c r="K90" i="12" s="1"/>
  <c r="L90" i="12" s="1"/>
  <c r="M90" i="12" s="1"/>
  <c r="U243" i="13"/>
  <c r="V244" i="13"/>
  <c r="T243" i="13"/>
  <c r="G191" i="7"/>
  <c r="L190" i="7"/>
  <c r="G90" i="12" s="1"/>
  <c r="H90" i="12" s="1"/>
  <c r="I90" i="12" s="1"/>
  <c r="N192" i="7" l="1"/>
  <c r="S191" i="7"/>
  <c r="K91" i="12" s="1"/>
  <c r="L91" i="12" s="1"/>
  <c r="M91" i="12" s="1"/>
  <c r="N91" i="12"/>
  <c r="J91" i="12"/>
  <c r="T244" i="13"/>
  <c r="U244" i="13"/>
  <c r="V245" i="13"/>
  <c r="L191" i="7"/>
  <c r="G91" i="12" s="1"/>
  <c r="H91" i="12" s="1"/>
  <c r="I91" i="12" s="1"/>
  <c r="G192" i="7"/>
  <c r="J92" i="12" l="1"/>
  <c r="N193" i="7"/>
  <c r="S192" i="7"/>
  <c r="K92" i="12" s="1"/>
  <c r="L92" i="12" s="1"/>
  <c r="M92" i="12" s="1"/>
  <c r="N92" i="12"/>
  <c r="V246" i="13"/>
  <c r="T245" i="13"/>
  <c r="U245" i="13"/>
  <c r="G193" i="7"/>
  <c r="L192" i="7"/>
  <c r="G92" i="12" s="1"/>
  <c r="H92" i="12" s="1"/>
  <c r="I92" i="12" s="1"/>
  <c r="N93" i="12" l="1"/>
  <c r="N194" i="7"/>
  <c r="S193" i="7"/>
  <c r="K93" i="12" s="1"/>
  <c r="L93" i="12" s="1"/>
  <c r="M93" i="12" s="1"/>
  <c r="J93" i="12"/>
  <c r="V247" i="13"/>
  <c r="T246" i="13"/>
  <c r="U246" i="13"/>
  <c r="L193" i="7"/>
  <c r="G93" i="12" s="1"/>
  <c r="H93" i="12" s="1"/>
  <c r="I93" i="12" s="1"/>
  <c r="G194" i="7"/>
  <c r="J94" i="12" l="1"/>
  <c r="N195" i="7"/>
  <c r="S194" i="7"/>
  <c r="K94" i="12" s="1"/>
  <c r="L94" i="12" s="1"/>
  <c r="M94" i="12" s="1"/>
  <c r="N94" i="12"/>
  <c r="U247" i="13"/>
  <c r="T247" i="13"/>
  <c r="V248" i="13"/>
  <c r="G195" i="7"/>
  <c r="L194" i="7"/>
  <c r="G94" i="12" s="1"/>
  <c r="H94" i="12" s="1"/>
  <c r="I94" i="12" s="1"/>
  <c r="N95" i="12" l="1"/>
  <c r="N196" i="7"/>
  <c r="S195" i="7"/>
  <c r="K95" i="12" s="1"/>
  <c r="L95" i="12" s="1"/>
  <c r="M95" i="12" s="1"/>
  <c r="J95" i="12"/>
  <c r="V249" i="13"/>
  <c r="U248" i="13"/>
  <c r="T248" i="13"/>
  <c r="G196" i="7"/>
  <c r="L195" i="7"/>
  <c r="G95" i="12" s="1"/>
  <c r="H95" i="12" s="1"/>
  <c r="I95" i="12" s="1"/>
  <c r="J96" i="12" l="1"/>
  <c r="N197" i="7"/>
  <c r="S196" i="7"/>
  <c r="K96" i="12" s="1"/>
  <c r="L96" i="12" s="1"/>
  <c r="M96" i="12" s="1"/>
  <c r="N96" i="12"/>
  <c r="T249" i="13"/>
  <c r="V250" i="13"/>
  <c r="U249" i="13"/>
  <c r="G197" i="7"/>
  <c r="L196" i="7"/>
  <c r="G96" i="12" s="1"/>
  <c r="H96" i="12" s="1"/>
  <c r="I96" i="12" s="1"/>
  <c r="J97" i="12" l="1"/>
  <c r="N198" i="7"/>
  <c r="S197" i="7"/>
  <c r="K97" i="12" s="1"/>
  <c r="L97" i="12" s="1"/>
  <c r="M97" i="12" s="1"/>
  <c r="N97" i="12"/>
  <c r="T250" i="13"/>
  <c r="V251" i="13"/>
  <c r="U250" i="13"/>
  <c r="L197" i="7"/>
  <c r="G97" i="12" s="1"/>
  <c r="H97" i="12" s="1"/>
  <c r="I97" i="12" s="1"/>
  <c r="G198" i="7"/>
  <c r="N98" i="12" l="1"/>
  <c r="N199" i="7"/>
  <c r="S198" i="7"/>
  <c r="K98" i="12" s="1"/>
  <c r="L98" i="12" s="1"/>
  <c r="M98" i="12" s="1"/>
  <c r="J98" i="12"/>
  <c r="V252" i="13"/>
  <c r="U251" i="13"/>
  <c r="T251" i="13"/>
  <c r="G199" i="7"/>
  <c r="L198" i="7"/>
  <c r="G98" i="12" s="1"/>
  <c r="H98" i="12" s="1"/>
  <c r="I98" i="12" s="1"/>
  <c r="J99" i="12" l="1"/>
  <c r="N200" i="7"/>
  <c r="S199" i="7"/>
  <c r="K99" i="12" s="1"/>
  <c r="L99" i="12" s="1"/>
  <c r="M99" i="12" s="1"/>
  <c r="N99" i="12"/>
  <c r="V253" i="13"/>
  <c r="T252" i="13"/>
  <c r="U252" i="13"/>
  <c r="L199" i="7"/>
  <c r="G99" i="12" s="1"/>
  <c r="H99" i="12" s="1"/>
  <c r="I99" i="12" s="1"/>
  <c r="G200" i="7"/>
  <c r="N100" i="12" l="1"/>
  <c r="N201" i="7"/>
  <c r="S200" i="7"/>
  <c r="K100" i="12" s="1"/>
  <c r="L100" i="12" s="1"/>
  <c r="M100" i="12" s="1"/>
  <c r="J100" i="12"/>
  <c r="U253" i="13"/>
  <c r="V254" i="13"/>
  <c r="T253" i="13"/>
  <c r="G201" i="7"/>
  <c r="L200" i="7"/>
  <c r="G100" i="12" s="1"/>
  <c r="H100" i="12" s="1"/>
  <c r="I100" i="12" s="1"/>
  <c r="N202" i="7" l="1"/>
  <c r="S201" i="7"/>
  <c r="K101" i="12" s="1"/>
  <c r="L101" i="12" s="1"/>
  <c r="M101" i="12" s="1"/>
  <c r="N101" i="12"/>
  <c r="J101" i="12"/>
  <c r="U254" i="13"/>
  <c r="T254" i="13"/>
  <c r="V255" i="13"/>
  <c r="G202" i="7"/>
  <c r="L201" i="7"/>
  <c r="G101" i="12" s="1"/>
  <c r="H101" i="12" s="1"/>
  <c r="I101" i="12" s="1"/>
  <c r="J102" i="12" l="1"/>
  <c r="N102" i="12"/>
  <c r="N203" i="7"/>
  <c r="S202" i="7"/>
  <c r="K102" i="12" s="1"/>
  <c r="L102" i="12" s="1"/>
  <c r="M102" i="12" s="1"/>
  <c r="V256" i="13"/>
  <c r="U255" i="13"/>
  <c r="T255" i="13"/>
  <c r="G203" i="7"/>
  <c r="L202" i="7"/>
  <c r="G102" i="12" s="1"/>
  <c r="H102" i="12" s="1"/>
  <c r="I102" i="12" s="1"/>
  <c r="N204" i="7" l="1"/>
  <c r="S203" i="7"/>
  <c r="K103" i="12" s="1"/>
  <c r="L103" i="12" s="1"/>
  <c r="M103" i="12" s="1"/>
  <c r="J103" i="12"/>
  <c r="N103" i="12"/>
  <c r="V257" i="13"/>
  <c r="T256" i="13"/>
  <c r="U256" i="13"/>
  <c r="G204" i="7"/>
  <c r="L203" i="7"/>
  <c r="G103" i="12" s="1"/>
  <c r="H103" i="12" s="1"/>
  <c r="I103" i="12" s="1"/>
  <c r="J104" i="12" l="1"/>
  <c r="N205" i="7"/>
  <c r="S204" i="7"/>
  <c r="K104" i="12" s="1"/>
  <c r="L104" i="12" s="1"/>
  <c r="M104" i="12" s="1"/>
  <c r="N104" i="12"/>
  <c r="U257" i="13"/>
  <c r="V258" i="13"/>
  <c r="T257" i="13"/>
  <c r="G205" i="7"/>
  <c r="L204" i="7"/>
  <c r="G104" i="12" s="1"/>
  <c r="H104" i="12" s="1"/>
  <c r="I104" i="12" s="1"/>
  <c r="J105" i="12" l="1"/>
  <c r="N105" i="12"/>
  <c r="N206" i="7"/>
  <c r="S205" i="7"/>
  <c r="K105" i="12" s="1"/>
  <c r="L105" i="12" s="1"/>
  <c r="M105" i="12" s="1"/>
  <c r="U258" i="13"/>
  <c r="T258" i="13"/>
  <c r="V259" i="13"/>
  <c r="L205" i="7"/>
  <c r="G105" i="12" s="1"/>
  <c r="H105" i="12" s="1"/>
  <c r="I105" i="12" s="1"/>
  <c r="G206" i="7"/>
  <c r="N207" i="7" l="1"/>
  <c r="S206" i="7"/>
  <c r="K106" i="12" s="1"/>
  <c r="L106" i="12" s="1"/>
  <c r="M106" i="12" s="1"/>
  <c r="N106" i="12"/>
  <c r="J106" i="12"/>
  <c r="V260" i="13"/>
  <c r="U259" i="13"/>
  <c r="T259" i="13"/>
  <c r="G207" i="7"/>
  <c r="L206" i="7"/>
  <c r="G106" i="12" s="1"/>
  <c r="H106" i="12" s="1"/>
  <c r="I106" i="12" s="1"/>
  <c r="N107" i="12" l="1"/>
  <c r="N208" i="7"/>
  <c r="S207" i="7"/>
  <c r="K107" i="12" s="1"/>
  <c r="L107" i="12" s="1"/>
  <c r="M107" i="12" s="1"/>
  <c r="J107" i="12"/>
  <c r="I107" i="12"/>
  <c r="T260" i="13"/>
  <c r="V261" i="13"/>
  <c r="U260" i="13"/>
  <c r="L207" i="7"/>
  <c r="G107" i="12" s="1"/>
  <c r="H107" i="12" s="1"/>
  <c r="G208" i="7"/>
  <c r="J108" i="12" l="1"/>
  <c r="N209" i="7"/>
  <c r="S208" i="7"/>
  <c r="K108" i="12" s="1"/>
  <c r="L108" i="12" s="1"/>
  <c r="M108" i="12" s="1"/>
  <c r="N108" i="12"/>
  <c r="T261" i="13"/>
  <c r="U261" i="13"/>
  <c r="V262" i="13"/>
  <c r="G209" i="7"/>
  <c r="L208" i="7"/>
  <c r="G108" i="12" s="1"/>
  <c r="H108" i="12" s="1"/>
  <c r="I108" i="12" s="1"/>
  <c r="N109" i="12" l="1"/>
  <c r="N210" i="7"/>
  <c r="S209" i="7"/>
  <c r="K109" i="12" s="1"/>
  <c r="L109" i="12" s="1"/>
  <c r="M109" i="12" s="1"/>
  <c r="J109" i="12"/>
  <c r="V263" i="13"/>
  <c r="T262" i="13"/>
  <c r="U262" i="13"/>
  <c r="L209" i="7"/>
  <c r="G109" i="12" s="1"/>
  <c r="H109" i="12" s="1"/>
  <c r="I109" i="12" s="1"/>
  <c r="G210" i="7"/>
  <c r="J110" i="12" l="1"/>
  <c r="N211" i="7"/>
  <c r="S210" i="7"/>
  <c r="K110" i="12" s="1"/>
  <c r="L110" i="12" s="1"/>
  <c r="M110" i="12" s="1"/>
  <c r="N110" i="12"/>
  <c r="U263" i="13"/>
  <c r="V264" i="13"/>
  <c r="T263" i="13"/>
  <c r="G211" i="7"/>
  <c r="L210" i="7"/>
  <c r="G110" i="12" s="1"/>
  <c r="H110" i="12" s="1"/>
  <c r="I110" i="12" s="1"/>
  <c r="N111" i="12" l="1"/>
  <c r="N212" i="7"/>
  <c r="S211" i="7"/>
  <c r="K111" i="12" s="1"/>
  <c r="L111" i="12" s="1"/>
  <c r="M111" i="12" s="1"/>
  <c r="J111" i="12"/>
  <c r="T264" i="13"/>
  <c r="U264" i="13"/>
  <c r="V265" i="13"/>
  <c r="G212" i="7"/>
  <c r="L211" i="7"/>
  <c r="G111" i="12" s="1"/>
  <c r="H111" i="12" s="1"/>
  <c r="I111" i="12" s="1"/>
  <c r="J112" i="12" l="1"/>
  <c r="N213" i="7"/>
  <c r="S212" i="7"/>
  <c r="K112" i="12" s="1"/>
  <c r="L112" i="12" s="1"/>
  <c r="M112" i="12" s="1"/>
  <c r="N112" i="12"/>
  <c r="V266" i="13"/>
  <c r="T265" i="13"/>
  <c r="U265" i="13"/>
  <c r="G213" i="7"/>
  <c r="L212" i="7"/>
  <c r="G112" i="12" s="1"/>
  <c r="H112" i="12" s="1"/>
  <c r="I112" i="12" s="1"/>
  <c r="N113" i="12" l="1"/>
  <c r="N214" i="7"/>
  <c r="S213" i="7"/>
  <c r="K113" i="12" s="1"/>
  <c r="L113" i="12" s="1"/>
  <c r="M113" i="12" s="1"/>
  <c r="J113" i="12"/>
  <c r="V267" i="13"/>
  <c r="U266" i="13"/>
  <c r="T266" i="13"/>
  <c r="L213" i="7"/>
  <c r="G113" i="12" s="1"/>
  <c r="H113" i="12" s="1"/>
  <c r="I113" i="12" s="1"/>
  <c r="G214" i="7"/>
  <c r="J114" i="12" l="1"/>
  <c r="N215" i="7"/>
  <c r="S214" i="7"/>
  <c r="K114" i="12" s="1"/>
  <c r="L114" i="12" s="1"/>
  <c r="M114" i="12" s="1"/>
  <c r="N114" i="12"/>
  <c r="T267" i="13"/>
  <c r="V268" i="13"/>
  <c r="U267" i="13"/>
  <c r="G215" i="7"/>
  <c r="L214" i="7"/>
  <c r="G114" i="12" s="1"/>
  <c r="H114" i="12" s="1"/>
  <c r="I114" i="12" s="1"/>
  <c r="N115" i="12" l="1"/>
  <c r="N216" i="7"/>
  <c r="S215" i="7"/>
  <c r="K115" i="12" s="1"/>
  <c r="L115" i="12" s="1"/>
  <c r="M115" i="12" s="1"/>
  <c r="J115" i="12"/>
  <c r="T268" i="13"/>
  <c r="U268" i="13"/>
  <c r="V269" i="13"/>
  <c r="L215" i="7"/>
  <c r="G115" i="12" s="1"/>
  <c r="H115" i="12" s="1"/>
  <c r="I115" i="12" s="1"/>
  <c r="G216" i="7"/>
  <c r="J116" i="12" l="1"/>
  <c r="N116" i="12"/>
  <c r="N217" i="7"/>
  <c r="S216" i="7"/>
  <c r="K116" i="12" s="1"/>
  <c r="L116" i="12" s="1"/>
  <c r="M116" i="12" s="1"/>
  <c r="T269" i="13"/>
  <c r="V270" i="13"/>
  <c r="U269" i="13"/>
  <c r="G217" i="7"/>
  <c r="L216" i="7"/>
  <c r="G116" i="12" s="1"/>
  <c r="H116" i="12" s="1"/>
  <c r="I116" i="12" s="1"/>
  <c r="BR6" i="13" l="1"/>
  <c r="BQ6" i="13"/>
  <c r="BS6" i="13"/>
  <c r="N218" i="7"/>
  <c r="S217" i="7"/>
  <c r="K117" i="12" s="1"/>
  <c r="L117" i="12" s="1"/>
  <c r="M117" i="12" s="1"/>
  <c r="J117" i="12"/>
  <c r="N117" i="12"/>
  <c r="BO6" i="13"/>
  <c r="BU6" i="13" s="1"/>
  <c r="BN6" i="13"/>
  <c r="BT6" i="13" s="1"/>
  <c r="BP6" i="13"/>
  <c r="U270" i="13"/>
  <c r="T270" i="13"/>
  <c r="V271" i="13"/>
  <c r="L217" i="7"/>
  <c r="G117" i="12" s="1"/>
  <c r="H117" i="12" s="1"/>
  <c r="I117" i="12" s="1"/>
  <c r="G218" i="7"/>
  <c r="BV6" i="13" l="1"/>
  <c r="BW6" i="13" s="1"/>
  <c r="BX6" i="13" s="1"/>
  <c r="N118" i="12"/>
  <c r="BQ7" i="13"/>
  <c r="BS7" i="13"/>
  <c r="BR7" i="13"/>
  <c r="BN7" i="13"/>
  <c r="BP7" i="13"/>
  <c r="BO7" i="13"/>
  <c r="N219" i="7"/>
  <c r="S218" i="7"/>
  <c r="K118" i="12" s="1"/>
  <c r="L118" i="12" s="1"/>
  <c r="M118" i="12" s="1"/>
  <c r="J118" i="12"/>
  <c r="V272" i="13"/>
  <c r="U271" i="13"/>
  <c r="T271" i="13"/>
  <c r="G219" i="7"/>
  <c r="L218" i="7"/>
  <c r="G118" i="12" s="1"/>
  <c r="H118" i="12" s="1"/>
  <c r="I118" i="12" s="1"/>
  <c r="BY6" i="13" l="1"/>
  <c r="BU7" i="13"/>
  <c r="BQ8" i="13"/>
  <c r="BR8" i="13"/>
  <c r="BS8" i="13"/>
  <c r="BO8" i="13"/>
  <c r="BU8" i="13" s="1"/>
  <c r="BP8" i="13"/>
  <c r="BV8" i="13" s="1"/>
  <c r="BN8" i="13"/>
  <c r="J119" i="12"/>
  <c r="BV7" i="13"/>
  <c r="N220" i="7"/>
  <c r="S219" i="7"/>
  <c r="K119" i="12" s="1"/>
  <c r="L119" i="12" s="1"/>
  <c r="M119" i="12" s="1"/>
  <c r="BT7" i="13"/>
  <c r="N119" i="12"/>
  <c r="T272" i="13"/>
  <c r="V273" i="13"/>
  <c r="U272" i="13"/>
  <c r="G220" i="7"/>
  <c r="L219" i="7"/>
  <c r="G119" i="12" s="1"/>
  <c r="H119" i="12" s="1"/>
  <c r="I119" i="12" s="1"/>
  <c r="BQ9" i="13" l="1"/>
  <c r="BS9" i="13"/>
  <c r="BR9" i="13"/>
  <c r="BN9" i="13"/>
  <c r="BP9" i="13"/>
  <c r="BO9" i="13"/>
  <c r="N120" i="12"/>
  <c r="N221" i="7"/>
  <c r="S220" i="7"/>
  <c r="K120" i="12" s="1"/>
  <c r="L120" i="12" s="1"/>
  <c r="M120" i="12" s="1"/>
  <c r="J120" i="12"/>
  <c r="BT8" i="13"/>
  <c r="T273" i="13"/>
  <c r="V274" i="13"/>
  <c r="U273" i="13"/>
  <c r="G221" i="7"/>
  <c r="L220" i="7"/>
  <c r="G120" i="12" s="1"/>
  <c r="H120" i="12" s="1"/>
  <c r="I120" i="12" s="1"/>
  <c r="BU9" i="13" l="1"/>
  <c r="BN10" i="13"/>
  <c r="BP10" i="13"/>
  <c r="BO10" i="13"/>
  <c r="BQ10" i="13"/>
  <c r="BT10" i="13" s="1"/>
  <c r="M121" i="12"/>
  <c r="BR10" i="13"/>
  <c r="BS10" i="13"/>
  <c r="N222" i="7"/>
  <c r="S221" i="7"/>
  <c r="K121" i="12" s="1"/>
  <c r="L121" i="12" s="1"/>
  <c r="BV9" i="13"/>
  <c r="J121" i="12"/>
  <c r="N121" i="12"/>
  <c r="BT9" i="13"/>
  <c r="V275" i="13"/>
  <c r="U274" i="13"/>
  <c r="T274" i="13"/>
  <c r="G222" i="7"/>
  <c r="L221" i="7"/>
  <c r="G121" i="12" s="1"/>
  <c r="H121" i="12" s="1"/>
  <c r="I121" i="12" s="1"/>
  <c r="BU10" i="13" l="1"/>
  <c r="BP11" i="13"/>
  <c r="BN11" i="13"/>
  <c r="BO11" i="13"/>
  <c r="N122" i="12"/>
  <c r="J122" i="12"/>
  <c r="BV10" i="13"/>
  <c r="BR11" i="13"/>
  <c r="BS11" i="13"/>
  <c r="BQ11" i="13"/>
  <c r="N223" i="7"/>
  <c r="S222" i="7"/>
  <c r="K122" i="12" s="1"/>
  <c r="L122" i="12" s="1"/>
  <c r="M122" i="12" s="1"/>
  <c r="T275" i="13"/>
  <c r="V276" i="13"/>
  <c r="U275" i="13"/>
  <c r="G223" i="7"/>
  <c r="L222" i="7"/>
  <c r="G122" i="12" s="1"/>
  <c r="H122" i="12" s="1"/>
  <c r="I122" i="12" s="1"/>
  <c r="BU11" i="13" l="1"/>
  <c r="BT11" i="13"/>
  <c r="BP12" i="13"/>
  <c r="BO12" i="13"/>
  <c r="BN12" i="13"/>
  <c r="BR12" i="13"/>
  <c r="BU12" i="13" s="1"/>
  <c r="BQ12" i="13"/>
  <c r="BS12" i="13"/>
  <c r="BV12" i="13" s="1"/>
  <c r="N123" i="12"/>
  <c r="J123" i="12"/>
  <c r="N224" i="7"/>
  <c r="S223" i="7"/>
  <c r="K123" i="12" s="1"/>
  <c r="L123" i="12" s="1"/>
  <c r="M123" i="12" s="1"/>
  <c r="BV11" i="13"/>
  <c r="T276" i="13"/>
  <c r="U276" i="13"/>
  <c r="V277" i="13"/>
  <c r="G224" i="7"/>
  <c r="L223" i="7"/>
  <c r="G123" i="12" s="1"/>
  <c r="H123" i="12" s="1"/>
  <c r="I123" i="12" s="1"/>
  <c r="BN13" i="13" l="1"/>
  <c r="BP13" i="13"/>
  <c r="BO13" i="13"/>
  <c r="BR13" i="13"/>
  <c r="BU13" i="13" s="1"/>
  <c r="BS13" i="13"/>
  <c r="BV13" i="13" s="1"/>
  <c r="BQ13" i="13"/>
  <c r="BT13" i="13" s="1"/>
  <c r="BT12" i="13"/>
  <c r="N225" i="7"/>
  <c r="S224" i="7"/>
  <c r="K124" i="12" s="1"/>
  <c r="L124" i="12" s="1"/>
  <c r="M124" i="12" s="1"/>
  <c r="J124" i="12"/>
  <c r="N124" i="12"/>
  <c r="T277" i="13"/>
  <c r="U277" i="13"/>
  <c r="V278" i="13"/>
  <c r="G225" i="7"/>
  <c r="L224" i="7"/>
  <c r="G124" i="12" s="1"/>
  <c r="H124" i="12" s="1"/>
  <c r="I124" i="12" s="1"/>
  <c r="J125" i="12" l="1"/>
  <c r="BS14" i="13"/>
  <c r="BR14" i="13"/>
  <c r="BQ14" i="13"/>
  <c r="N125" i="12"/>
  <c r="BO14" i="13"/>
  <c r="BP14" i="13"/>
  <c r="BN14" i="13"/>
  <c r="N226" i="7"/>
  <c r="S225" i="7"/>
  <c r="K125" i="12" s="1"/>
  <c r="L125" i="12" s="1"/>
  <c r="M125" i="12" s="1"/>
  <c r="V279" i="13"/>
  <c r="U278" i="13"/>
  <c r="T278" i="13"/>
  <c r="G226" i="7"/>
  <c r="L225" i="7"/>
  <c r="G125" i="12" s="1"/>
  <c r="H125" i="12" s="1"/>
  <c r="I125" i="12" s="1"/>
  <c r="BP15" i="13" l="1"/>
  <c r="BN15" i="13"/>
  <c r="BO15" i="13"/>
  <c r="J126" i="12"/>
  <c r="BQ15" i="13"/>
  <c r="BT15" i="13" s="1"/>
  <c r="BS15" i="13"/>
  <c r="BV15" i="13" s="1"/>
  <c r="BR15" i="13"/>
  <c r="BT14" i="13"/>
  <c r="BV14" i="13"/>
  <c r="N126" i="12"/>
  <c r="BU14" i="13"/>
  <c r="N227" i="7"/>
  <c r="S226" i="7"/>
  <c r="K126" i="12" s="1"/>
  <c r="L126" i="12" s="1"/>
  <c r="M126" i="12" s="1"/>
  <c r="T279" i="13"/>
  <c r="V280" i="13"/>
  <c r="U279" i="13"/>
  <c r="G227" i="7"/>
  <c r="L226" i="7"/>
  <c r="G126" i="12" s="1"/>
  <c r="H126" i="12" s="1"/>
  <c r="I126" i="12" s="1"/>
  <c r="N127" i="12" l="1"/>
  <c r="BS16" i="13"/>
  <c r="BQ16" i="13"/>
  <c r="BR16" i="13"/>
  <c r="BN16" i="13"/>
  <c r="BP16" i="13"/>
  <c r="BO16" i="13"/>
  <c r="N228" i="7"/>
  <c r="S227" i="7"/>
  <c r="K127" i="12" s="1"/>
  <c r="L127" i="12" s="1"/>
  <c r="M127" i="12" s="1"/>
  <c r="J127" i="12"/>
  <c r="BU15" i="13"/>
  <c r="T280" i="13"/>
  <c r="U280" i="13"/>
  <c r="V281" i="13"/>
  <c r="G228" i="7"/>
  <c r="L227" i="7"/>
  <c r="G127" i="12" s="1"/>
  <c r="H127" i="12" s="1"/>
  <c r="I127" i="12" s="1"/>
  <c r="BU16" i="13" l="1"/>
  <c r="BT16" i="13"/>
  <c r="J128" i="12"/>
  <c r="BN17" i="13"/>
  <c r="BO17" i="13"/>
  <c r="BP17" i="13"/>
  <c r="BQ17" i="13"/>
  <c r="BS17" i="13"/>
  <c r="BV17" i="13" s="1"/>
  <c r="BR17" i="13"/>
  <c r="N229" i="7"/>
  <c r="S228" i="7"/>
  <c r="K128" i="12" s="1"/>
  <c r="L128" i="12" s="1"/>
  <c r="M128" i="12" s="1"/>
  <c r="BV16" i="13"/>
  <c r="N128" i="12"/>
  <c r="V282" i="13"/>
  <c r="U281" i="13"/>
  <c r="T281" i="13"/>
  <c r="G229" i="7"/>
  <c r="L228" i="7"/>
  <c r="G128" i="12" s="1"/>
  <c r="H128" i="12" s="1"/>
  <c r="I128" i="12" s="1"/>
  <c r="BT17" i="13" l="1"/>
  <c r="J129" i="12"/>
  <c r="BO18" i="13"/>
  <c r="BN18" i="13"/>
  <c r="BP18" i="13"/>
  <c r="BS18" i="13"/>
  <c r="BR18" i="13"/>
  <c r="BU18" i="13" s="1"/>
  <c r="BQ18" i="13"/>
  <c r="N129" i="12"/>
  <c r="N230" i="7"/>
  <c r="S229" i="7"/>
  <c r="K129" i="12" s="1"/>
  <c r="L129" i="12" s="1"/>
  <c r="M129" i="12" s="1"/>
  <c r="BU17" i="13"/>
  <c r="V283" i="13"/>
  <c r="T282" i="13"/>
  <c r="U282" i="13"/>
  <c r="G230" i="7"/>
  <c r="L229" i="7"/>
  <c r="G129" i="12" s="1"/>
  <c r="H129" i="12" s="1"/>
  <c r="I129" i="12" s="1"/>
  <c r="BO19" i="13" l="1"/>
  <c r="BP19" i="13"/>
  <c r="BN19" i="13"/>
  <c r="N130" i="12"/>
  <c r="BS19" i="13"/>
  <c r="BV19" i="13" s="1"/>
  <c r="BR19" i="13"/>
  <c r="BU19" i="13" s="1"/>
  <c r="BQ19" i="13"/>
  <c r="BV18" i="13"/>
  <c r="N231" i="7"/>
  <c r="S230" i="7"/>
  <c r="K130" i="12" s="1"/>
  <c r="L130" i="12" s="1"/>
  <c r="M130" i="12" s="1"/>
  <c r="BT18" i="13"/>
  <c r="J130" i="12"/>
  <c r="U283" i="13"/>
  <c r="V284" i="13"/>
  <c r="T283" i="13"/>
  <c r="G231" i="7"/>
  <c r="L230" i="7"/>
  <c r="G130" i="12" s="1"/>
  <c r="H130" i="12" s="1"/>
  <c r="I130" i="12" s="1"/>
  <c r="BO20" i="13" l="1"/>
  <c r="BP20" i="13"/>
  <c r="BN20" i="13"/>
  <c r="J131" i="12"/>
  <c r="N131" i="12"/>
  <c r="BR20" i="13"/>
  <c r="BU20" i="13" s="1"/>
  <c r="BQ20" i="13"/>
  <c r="BT20" i="13" s="1"/>
  <c r="BS20" i="13"/>
  <c r="BV20" i="13" s="1"/>
  <c r="N232" i="7"/>
  <c r="S231" i="7"/>
  <c r="K131" i="12" s="1"/>
  <c r="L131" i="12" s="1"/>
  <c r="M131" i="12" s="1"/>
  <c r="BT19" i="13"/>
  <c r="T284" i="13"/>
  <c r="U284" i="13"/>
  <c r="V285" i="13"/>
  <c r="G232" i="7"/>
  <c r="L231" i="7"/>
  <c r="G131" i="12" s="1"/>
  <c r="H131" i="12" s="1"/>
  <c r="I131" i="12" s="1"/>
  <c r="BO21" i="13" l="1"/>
  <c r="BN21" i="13"/>
  <c r="BP21" i="13"/>
  <c r="BS21" i="13"/>
  <c r="BR21" i="13"/>
  <c r="BQ21" i="13"/>
  <c r="BT21" i="13" s="1"/>
  <c r="N132" i="12"/>
  <c r="J132" i="12"/>
  <c r="N233" i="7"/>
  <c r="S232" i="7"/>
  <c r="K132" i="12" s="1"/>
  <c r="L132" i="12" s="1"/>
  <c r="M132" i="12" s="1"/>
  <c r="T285" i="13"/>
  <c r="U285" i="13"/>
  <c r="V286" i="13"/>
  <c r="L232" i="7"/>
  <c r="G132" i="12" s="1"/>
  <c r="H132" i="12" s="1"/>
  <c r="I132" i="12" s="1"/>
  <c r="G233" i="7"/>
  <c r="BU21" i="13" l="1"/>
  <c r="BQ22" i="13"/>
  <c r="BR22" i="13"/>
  <c r="BS22" i="13"/>
  <c r="BV21" i="13"/>
  <c r="BN22" i="13"/>
  <c r="BO22" i="13"/>
  <c r="BP22" i="13"/>
  <c r="J133" i="12"/>
  <c r="N234" i="7"/>
  <c r="S233" i="7"/>
  <c r="K133" i="12" s="1"/>
  <c r="L133" i="12" s="1"/>
  <c r="M133" i="12" s="1"/>
  <c r="N133" i="12"/>
  <c r="V287" i="13"/>
  <c r="T286" i="13"/>
  <c r="U286" i="13"/>
  <c r="G234" i="7"/>
  <c r="L233" i="7"/>
  <c r="G133" i="12" s="1"/>
  <c r="H133" i="12" s="1"/>
  <c r="I133" i="12" s="1"/>
  <c r="BV22" i="13" l="1"/>
  <c r="BP23" i="13"/>
  <c r="BO23" i="13"/>
  <c r="BN23" i="13"/>
  <c r="BS23" i="13"/>
  <c r="BQ23" i="13"/>
  <c r="BR23" i="13"/>
  <c r="BU23" i="13" s="1"/>
  <c r="N134" i="12"/>
  <c r="N235" i="7"/>
  <c r="S234" i="7"/>
  <c r="K134" i="12" s="1"/>
  <c r="L134" i="12" s="1"/>
  <c r="M134" i="12" s="1"/>
  <c r="J134" i="12"/>
  <c r="BU22" i="13"/>
  <c r="BT22" i="13"/>
  <c r="U287" i="13"/>
  <c r="V288" i="13"/>
  <c r="T287" i="13"/>
  <c r="L234" i="7"/>
  <c r="G134" i="12" s="1"/>
  <c r="H134" i="12" s="1"/>
  <c r="I134" i="12" s="1"/>
  <c r="G235" i="7"/>
  <c r="BV23" i="13" l="1"/>
  <c r="J135" i="12"/>
  <c r="BP24" i="13"/>
  <c r="BN24" i="13"/>
  <c r="BO24" i="13"/>
  <c r="BR24" i="13"/>
  <c r="BQ24" i="13"/>
  <c r="BT24" i="13" s="1"/>
  <c r="BS24" i="13"/>
  <c r="BV24" i="13" s="1"/>
  <c r="BT23" i="13"/>
  <c r="N236" i="7"/>
  <c r="S235" i="7"/>
  <c r="K135" i="12" s="1"/>
  <c r="L135" i="12" s="1"/>
  <c r="M135" i="12" s="1"/>
  <c r="N135" i="12"/>
  <c r="T288" i="13"/>
  <c r="U288" i="13"/>
  <c r="V289" i="13"/>
  <c r="G236" i="7"/>
  <c r="L235" i="7"/>
  <c r="G135" i="12" s="1"/>
  <c r="H135" i="12" s="1"/>
  <c r="I135" i="12" s="1"/>
  <c r="BP25" i="13" l="1"/>
  <c r="BN25" i="13"/>
  <c r="BO25" i="13"/>
  <c r="BR25" i="13"/>
  <c r="BS25" i="13"/>
  <c r="BV25" i="13" s="1"/>
  <c r="BQ25" i="13"/>
  <c r="BT25" i="13" s="1"/>
  <c r="BU24" i="13"/>
  <c r="N136" i="12"/>
  <c r="N237" i="7"/>
  <c r="S236" i="7"/>
  <c r="K136" i="12" s="1"/>
  <c r="L136" i="12" s="1"/>
  <c r="M136" i="12" s="1"/>
  <c r="J136" i="12"/>
  <c r="V290" i="13"/>
  <c r="T289" i="13"/>
  <c r="U289" i="13"/>
  <c r="L236" i="7"/>
  <c r="G136" i="12" s="1"/>
  <c r="H136" i="12" s="1"/>
  <c r="I136" i="12" s="1"/>
  <c r="G237" i="7"/>
  <c r="BN26" i="13" l="1"/>
  <c r="BO26" i="13"/>
  <c r="BP26" i="13"/>
  <c r="BQ26" i="13"/>
  <c r="BT26" i="13" s="1"/>
  <c r="BR26" i="13"/>
  <c r="BU26" i="13" s="1"/>
  <c r="BS26" i="13"/>
  <c r="BV26" i="13" s="1"/>
  <c r="J137" i="12"/>
  <c r="BU25" i="13"/>
  <c r="N137" i="12"/>
  <c r="N238" i="7"/>
  <c r="S237" i="7"/>
  <c r="K137" i="12" s="1"/>
  <c r="L137" i="12" s="1"/>
  <c r="M137" i="12" s="1"/>
  <c r="U290" i="13"/>
  <c r="V291" i="13"/>
  <c r="T290" i="13"/>
  <c r="G238" i="7"/>
  <c r="L237" i="7"/>
  <c r="G137" i="12" s="1"/>
  <c r="H137" i="12" s="1"/>
  <c r="I137" i="12" s="1"/>
  <c r="BN27" i="13" l="1"/>
  <c r="BO27" i="13"/>
  <c r="BP27" i="13"/>
  <c r="BR27" i="13"/>
  <c r="BU27" i="13" s="1"/>
  <c r="BQ27" i="13"/>
  <c r="BT27" i="13" s="1"/>
  <c r="BS27" i="13"/>
  <c r="BV27" i="13" s="1"/>
  <c r="N239" i="7"/>
  <c r="S238" i="7"/>
  <c r="K138" i="12" s="1"/>
  <c r="L138" i="12" s="1"/>
  <c r="M138" i="12" s="1"/>
  <c r="N138" i="12"/>
  <c r="J138" i="12"/>
  <c r="T291" i="13"/>
  <c r="V292" i="13"/>
  <c r="U291" i="13"/>
  <c r="L238" i="7"/>
  <c r="G138" i="12" s="1"/>
  <c r="H138" i="12" s="1"/>
  <c r="I138" i="12" s="1"/>
  <c r="G239" i="7"/>
  <c r="BN28" i="13" l="1"/>
  <c r="BO28" i="13"/>
  <c r="BP28" i="13"/>
  <c r="BS28" i="13"/>
  <c r="BV28" i="13" s="1"/>
  <c r="BQ28" i="13"/>
  <c r="BT28" i="13" s="1"/>
  <c r="BR28" i="13"/>
  <c r="BU28" i="13" s="1"/>
  <c r="J139" i="12"/>
  <c r="N139" i="12"/>
  <c r="N240" i="7"/>
  <c r="S239" i="7"/>
  <c r="K139" i="12" s="1"/>
  <c r="L139" i="12" s="1"/>
  <c r="M139" i="12" s="1"/>
  <c r="U292" i="13"/>
  <c r="T292" i="13"/>
  <c r="V293" i="13"/>
  <c r="G240" i="7"/>
  <c r="L239" i="7"/>
  <c r="G139" i="12" s="1"/>
  <c r="H139" i="12" s="1"/>
  <c r="I139" i="12" s="1"/>
  <c r="J140" i="12" l="1"/>
  <c r="BP29" i="13"/>
  <c r="BN29" i="13"/>
  <c r="BO29" i="13"/>
  <c r="N140" i="12"/>
  <c r="BS29" i="13"/>
  <c r="BV29" i="13" s="1"/>
  <c r="BR29" i="13"/>
  <c r="BQ29" i="13"/>
  <c r="N241" i="7"/>
  <c r="S240" i="7"/>
  <c r="K140" i="12" s="1"/>
  <c r="L140" i="12" s="1"/>
  <c r="M140" i="12" s="1"/>
  <c r="V294" i="13"/>
  <c r="U293" i="13"/>
  <c r="T293" i="13"/>
  <c r="L240" i="7"/>
  <c r="G140" i="12" s="1"/>
  <c r="H140" i="12" s="1"/>
  <c r="I140" i="12" s="1"/>
  <c r="G241" i="7"/>
  <c r="J141" i="12" l="1"/>
  <c r="BO30" i="13"/>
  <c r="BN30" i="13"/>
  <c r="BP30" i="13"/>
  <c r="N141" i="12"/>
  <c r="BQ30" i="13"/>
  <c r="BT30" i="13" s="1"/>
  <c r="BR30" i="13"/>
  <c r="BU30" i="13" s="1"/>
  <c r="BS30" i="13"/>
  <c r="N242" i="7"/>
  <c r="S241" i="7"/>
  <c r="K141" i="12" s="1"/>
  <c r="L141" i="12" s="1"/>
  <c r="M141" i="12" s="1"/>
  <c r="BT29" i="13"/>
  <c r="BU29" i="13"/>
  <c r="T294" i="13"/>
  <c r="V295" i="13"/>
  <c r="U294" i="13"/>
  <c r="G242" i="7"/>
  <c r="L241" i="7"/>
  <c r="G141" i="12" s="1"/>
  <c r="H141" i="12" s="1"/>
  <c r="I141" i="12" s="1"/>
  <c r="BQ31" i="13" l="1"/>
  <c r="BR31" i="13"/>
  <c r="BS31" i="13"/>
  <c r="BO31" i="13"/>
  <c r="BP31" i="13"/>
  <c r="BN31" i="13"/>
  <c r="N142" i="12"/>
  <c r="N243" i="7"/>
  <c r="S242" i="7"/>
  <c r="K142" i="12" s="1"/>
  <c r="L142" i="12" s="1"/>
  <c r="M142" i="12" s="1"/>
  <c r="BV30" i="13"/>
  <c r="J142" i="12"/>
  <c r="U295" i="13"/>
  <c r="V296" i="13"/>
  <c r="T295" i="13"/>
  <c r="L242" i="7"/>
  <c r="G142" i="12" s="1"/>
  <c r="H142" i="12" s="1"/>
  <c r="I142" i="12" s="1"/>
  <c r="G243" i="7"/>
  <c r="BV31" i="13" l="1"/>
  <c r="BQ32" i="13"/>
  <c r="BR32" i="13"/>
  <c r="BS32" i="13"/>
  <c r="BN32" i="13"/>
  <c r="BO32" i="13"/>
  <c r="BP32" i="13"/>
  <c r="J143" i="12"/>
  <c r="N244" i="7"/>
  <c r="S243" i="7"/>
  <c r="K143" i="12" s="1"/>
  <c r="L143" i="12" s="1"/>
  <c r="M143" i="12" s="1"/>
  <c r="BU31" i="13"/>
  <c r="N143" i="12"/>
  <c r="BT31" i="13"/>
  <c r="T296" i="13"/>
  <c r="V297" i="13"/>
  <c r="U296" i="13"/>
  <c r="G244" i="7"/>
  <c r="L243" i="7"/>
  <c r="G143" i="12" s="1"/>
  <c r="H143" i="12" s="1"/>
  <c r="I143" i="12" s="1"/>
  <c r="BN33" i="13" l="1"/>
  <c r="BP33" i="13"/>
  <c r="BO33" i="13"/>
  <c r="BS33" i="13"/>
  <c r="BV33" i="13" s="1"/>
  <c r="BQ33" i="13"/>
  <c r="BT33" i="13" s="1"/>
  <c r="BR33" i="13"/>
  <c r="BU33" i="13" s="1"/>
  <c r="N144" i="12"/>
  <c r="BV32" i="13"/>
  <c r="BU32" i="13"/>
  <c r="N245" i="7"/>
  <c r="S244" i="7"/>
  <c r="K144" i="12" s="1"/>
  <c r="L144" i="12" s="1"/>
  <c r="M144" i="12" s="1"/>
  <c r="J144" i="12"/>
  <c r="BT32" i="13"/>
  <c r="U297" i="13"/>
  <c r="T297" i="13"/>
  <c r="V298" i="13"/>
  <c r="L244" i="7"/>
  <c r="G144" i="12" s="1"/>
  <c r="H144" i="12" s="1"/>
  <c r="I144" i="12" s="1"/>
  <c r="G245" i="7"/>
  <c r="BS34" i="13" l="1"/>
  <c r="BR34" i="13"/>
  <c r="BQ34" i="13"/>
  <c r="BP34" i="13"/>
  <c r="BN34" i="13"/>
  <c r="BO34" i="13"/>
  <c r="J145" i="12"/>
  <c r="N246" i="7"/>
  <c r="S245" i="7"/>
  <c r="K145" i="12" s="1"/>
  <c r="L145" i="12" s="1"/>
  <c r="M145" i="12" s="1"/>
  <c r="N145" i="12"/>
  <c r="U298" i="13"/>
  <c r="T298" i="13"/>
  <c r="V299" i="13"/>
  <c r="G246" i="7"/>
  <c r="L245" i="7"/>
  <c r="G145" i="12" s="1"/>
  <c r="H145" i="12" s="1"/>
  <c r="I145" i="12" s="1"/>
  <c r="N146" i="12" l="1"/>
  <c r="BR35" i="13"/>
  <c r="BQ35" i="13"/>
  <c r="BS35" i="13"/>
  <c r="J146" i="12"/>
  <c r="BN35" i="13"/>
  <c r="BO35" i="13"/>
  <c r="BP35" i="13"/>
  <c r="N247" i="7"/>
  <c r="S246" i="7"/>
  <c r="K146" i="12" s="1"/>
  <c r="L146" i="12" s="1"/>
  <c r="M146" i="12" s="1"/>
  <c r="BU34" i="13"/>
  <c r="BT34" i="13"/>
  <c r="BV34" i="13"/>
  <c r="V300" i="13"/>
  <c r="U299" i="13"/>
  <c r="T299" i="13"/>
  <c r="L246" i="7"/>
  <c r="G146" i="12" s="1"/>
  <c r="H146" i="12" s="1"/>
  <c r="I146" i="12" s="1"/>
  <c r="G247" i="7"/>
  <c r="BT35" i="13" l="1"/>
  <c r="BV35" i="13"/>
  <c r="N147" i="12"/>
  <c r="BR36" i="13"/>
  <c r="BU36" i="13" s="1"/>
  <c r="BQ36" i="13"/>
  <c r="BS36" i="13"/>
  <c r="BV36" i="13" s="1"/>
  <c r="J147" i="12"/>
  <c r="BN36" i="13"/>
  <c r="BP36" i="13"/>
  <c r="BO36" i="13"/>
  <c r="N248" i="7"/>
  <c r="S247" i="7"/>
  <c r="K147" i="12" s="1"/>
  <c r="L147" i="12" s="1"/>
  <c r="M147" i="12" s="1"/>
  <c r="BU35" i="13"/>
  <c r="T300" i="13"/>
  <c r="V301" i="13"/>
  <c r="U300" i="13"/>
  <c r="G248" i="7"/>
  <c r="L247" i="7"/>
  <c r="G147" i="12" s="1"/>
  <c r="H147" i="12" s="1"/>
  <c r="I147" i="12" s="1"/>
  <c r="BT36" i="13" l="1"/>
  <c r="BO37" i="13"/>
  <c r="BN37" i="13"/>
  <c r="BP37" i="13"/>
  <c r="BQ37" i="13"/>
  <c r="BT37" i="13" s="1"/>
  <c r="BR37" i="13"/>
  <c r="BU37" i="13" s="1"/>
  <c r="BS37" i="13"/>
  <c r="BV37" i="13" s="1"/>
  <c r="J148" i="12"/>
  <c r="N249" i="7"/>
  <c r="S248" i="7"/>
  <c r="K148" i="12" s="1"/>
  <c r="L148" i="12" s="1"/>
  <c r="M148" i="12" s="1"/>
  <c r="N148" i="12"/>
  <c r="U301" i="13"/>
  <c r="T301" i="13"/>
  <c r="V302" i="13"/>
  <c r="L248" i="7"/>
  <c r="G148" i="12" s="1"/>
  <c r="H148" i="12" s="1"/>
  <c r="I148" i="12" s="1"/>
  <c r="G249" i="7"/>
  <c r="BO38" i="13" l="1"/>
  <c r="BP38" i="13"/>
  <c r="BN38" i="13"/>
  <c r="BQ38" i="13"/>
  <c r="BS38" i="13"/>
  <c r="BV38" i="13" s="1"/>
  <c r="BR38" i="13"/>
  <c r="N149" i="12"/>
  <c r="N250" i="7"/>
  <c r="S249" i="7"/>
  <c r="K149" i="12" s="1"/>
  <c r="L149" i="12" s="1"/>
  <c r="M149" i="12" s="1"/>
  <c r="J149" i="12"/>
  <c r="V303" i="13"/>
  <c r="U302" i="13"/>
  <c r="T302" i="13"/>
  <c r="G250" i="7"/>
  <c r="L249" i="7"/>
  <c r="G149" i="12" s="1"/>
  <c r="H149" i="12" s="1"/>
  <c r="I149" i="12" s="1"/>
  <c r="BU38" i="13" l="1"/>
  <c r="BT38" i="13"/>
  <c r="BS39" i="13"/>
  <c r="BR39" i="13"/>
  <c r="BQ39" i="13"/>
  <c r="J150" i="12"/>
  <c r="BN39" i="13"/>
  <c r="BO39" i="13"/>
  <c r="BP39" i="13"/>
  <c r="N251" i="7"/>
  <c r="S250" i="7"/>
  <c r="K150" i="12" s="1"/>
  <c r="L150" i="12" s="1"/>
  <c r="M150" i="12" s="1"/>
  <c r="N150" i="12"/>
  <c r="T303" i="13"/>
  <c r="V304" i="13"/>
  <c r="U303" i="13"/>
  <c r="L250" i="7"/>
  <c r="G150" i="12" s="1"/>
  <c r="H150" i="12" s="1"/>
  <c r="I150" i="12" s="1"/>
  <c r="G251" i="7"/>
  <c r="BT39" i="13" l="1"/>
  <c r="N151" i="12"/>
  <c r="BS40" i="13"/>
  <c r="BR40" i="13"/>
  <c r="BQ40" i="13"/>
  <c r="BO40" i="13"/>
  <c r="BP40" i="13"/>
  <c r="BN40" i="13"/>
  <c r="BU39" i="13"/>
  <c r="N252" i="7"/>
  <c r="S251" i="7"/>
  <c r="K151" i="12" s="1"/>
  <c r="L151" i="12" s="1"/>
  <c r="M151" i="12" s="1"/>
  <c r="J151" i="12"/>
  <c r="BV39" i="13"/>
  <c r="T304" i="13"/>
  <c r="U304" i="13"/>
  <c r="V305" i="13"/>
  <c r="G252" i="7"/>
  <c r="L251" i="7"/>
  <c r="G151" i="12" s="1"/>
  <c r="H151" i="12" s="1"/>
  <c r="I151" i="12" s="1"/>
  <c r="BT40" i="13" l="1"/>
  <c r="BO41" i="13"/>
  <c r="BP41" i="13"/>
  <c r="BN41" i="13"/>
  <c r="J152" i="12"/>
  <c r="N152" i="12"/>
  <c r="BR41" i="13"/>
  <c r="BU41" i="13" s="1"/>
  <c r="BQ41" i="13"/>
  <c r="BT41" i="13" s="1"/>
  <c r="BS41" i="13"/>
  <c r="N253" i="7"/>
  <c r="S252" i="7"/>
  <c r="K152" i="12" s="1"/>
  <c r="L152" i="12" s="1"/>
  <c r="M152" i="12" s="1"/>
  <c r="BV40" i="13"/>
  <c r="BU40" i="13"/>
  <c r="T305" i="13"/>
  <c r="V306" i="13"/>
  <c r="U305" i="13"/>
  <c r="L252" i="7"/>
  <c r="G152" i="12" s="1"/>
  <c r="H152" i="12" s="1"/>
  <c r="I152" i="12" s="1"/>
  <c r="G253" i="7"/>
  <c r="J153" i="12" l="1"/>
  <c r="BN42" i="13"/>
  <c r="BP42" i="13"/>
  <c r="BO42" i="13"/>
  <c r="BS42" i="13"/>
  <c r="BV42" i="13" s="1"/>
  <c r="BQ42" i="13"/>
  <c r="BT42" i="13" s="1"/>
  <c r="BR42" i="13"/>
  <c r="N153" i="12"/>
  <c r="N254" i="7"/>
  <c r="S253" i="7"/>
  <c r="K153" i="12" s="1"/>
  <c r="L153" i="12" s="1"/>
  <c r="M153" i="12" s="1"/>
  <c r="BV41" i="13"/>
  <c r="U306" i="13"/>
  <c r="T306" i="13"/>
  <c r="V307" i="13"/>
  <c r="G254" i="7"/>
  <c r="L253" i="7"/>
  <c r="G153" i="12" s="1"/>
  <c r="H153" i="12" s="1"/>
  <c r="I153" i="12" s="1"/>
  <c r="BP43" i="13" l="1"/>
  <c r="BN43" i="13"/>
  <c r="BO43" i="13"/>
  <c r="N154" i="12"/>
  <c r="BQ43" i="13"/>
  <c r="BT43" i="13" s="1"/>
  <c r="BR43" i="13"/>
  <c r="BU43" i="13" s="1"/>
  <c r="BS43" i="13"/>
  <c r="BV43" i="13" s="1"/>
  <c r="N255" i="7"/>
  <c r="S254" i="7"/>
  <c r="K154" i="12" s="1"/>
  <c r="L154" i="12" s="1"/>
  <c r="M154" i="12" s="1"/>
  <c r="BU42" i="13"/>
  <c r="J154" i="12"/>
  <c r="V308" i="13"/>
  <c r="U307" i="13"/>
  <c r="T307" i="13"/>
  <c r="L254" i="7"/>
  <c r="G154" i="12" s="1"/>
  <c r="H154" i="12" s="1"/>
  <c r="I154" i="12" s="1"/>
  <c r="G255" i="7"/>
  <c r="N155" i="12" l="1"/>
  <c r="BQ44" i="13"/>
  <c r="BS44" i="13"/>
  <c r="BR44" i="13"/>
  <c r="J155" i="12"/>
  <c r="BO44" i="13"/>
  <c r="BP44" i="13"/>
  <c r="BN44" i="13"/>
  <c r="N256" i="7"/>
  <c r="S255" i="7"/>
  <c r="K155" i="12" s="1"/>
  <c r="L155" i="12" s="1"/>
  <c r="M155" i="12" s="1"/>
  <c r="T308" i="13"/>
  <c r="V309" i="13"/>
  <c r="U308" i="13"/>
  <c r="G256" i="7"/>
  <c r="L255" i="7"/>
  <c r="G155" i="12" s="1"/>
  <c r="H155" i="12" s="1"/>
  <c r="I155" i="12" s="1"/>
  <c r="BT44" i="13" l="1"/>
  <c r="BS45" i="13"/>
  <c r="BQ45" i="13"/>
  <c r="BR45" i="13"/>
  <c r="BN45" i="13"/>
  <c r="BP45" i="13"/>
  <c r="I156" i="12"/>
  <c r="BO45" i="13"/>
  <c r="J156" i="12"/>
  <c r="N257" i="7"/>
  <c r="S256" i="7"/>
  <c r="K156" i="12" s="1"/>
  <c r="L156" i="12" s="1"/>
  <c r="M156" i="12" s="1"/>
  <c r="N156" i="12"/>
  <c r="BU44" i="13"/>
  <c r="BV44" i="13"/>
  <c r="T309" i="13"/>
  <c r="V310" i="13"/>
  <c r="U309" i="13"/>
  <c r="L256" i="7"/>
  <c r="G156" i="12" s="1"/>
  <c r="H156" i="12" s="1"/>
  <c r="G257" i="7"/>
  <c r="BU45" i="13" l="1"/>
  <c r="N157" i="12"/>
  <c r="BQ46" i="13"/>
  <c r="BS46" i="13"/>
  <c r="BR46" i="13"/>
  <c r="BP46" i="13"/>
  <c r="BO46" i="13"/>
  <c r="BN46" i="13"/>
  <c r="J157" i="12"/>
  <c r="BV45" i="13"/>
  <c r="N258" i="7"/>
  <c r="S257" i="7"/>
  <c r="K157" i="12" s="1"/>
  <c r="L157" i="12" s="1"/>
  <c r="M157" i="12" s="1"/>
  <c r="BT45" i="13"/>
  <c r="V311" i="13"/>
  <c r="U310" i="13"/>
  <c r="T310" i="13"/>
  <c r="G258" i="7"/>
  <c r="L257" i="7"/>
  <c r="G157" i="12" s="1"/>
  <c r="H157" i="12" s="1"/>
  <c r="I157" i="12" s="1"/>
  <c r="BU46" i="13" l="1"/>
  <c r="BT46" i="13"/>
  <c r="BV46" i="13"/>
  <c r="BS47" i="13"/>
  <c r="BR47" i="13"/>
  <c r="BQ47" i="13"/>
  <c r="BT47" i="13" s="1"/>
  <c r="J158" i="12"/>
  <c r="BO47" i="13"/>
  <c r="BN47" i="13"/>
  <c r="BP47" i="13"/>
  <c r="N259" i="7"/>
  <c r="S258" i="7"/>
  <c r="K158" i="12" s="1"/>
  <c r="L158" i="12" s="1"/>
  <c r="M158" i="12" s="1"/>
  <c r="N158" i="12"/>
  <c r="T311" i="13"/>
  <c r="V312" i="13"/>
  <c r="U311" i="13"/>
  <c r="L258" i="7"/>
  <c r="G158" i="12" s="1"/>
  <c r="H158" i="12" s="1"/>
  <c r="I158" i="12" s="1"/>
  <c r="G259" i="7"/>
  <c r="BU47" i="13" l="1"/>
  <c r="BN48" i="13"/>
  <c r="BP48" i="13"/>
  <c r="BO48" i="13"/>
  <c r="BR48" i="13"/>
  <c r="BS48" i="13"/>
  <c r="BV48" i="13" s="1"/>
  <c r="BQ48" i="13"/>
  <c r="BT48" i="13" s="1"/>
  <c r="J159" i="12"/>
  <c r="N159" i="12"/>
  <c r="N260" i="7"/>
  <c r="S259" i="7"/>
  <c r="K159" i="12" s="1"/>
  <c r="L159" i="12" s="1"/>
  <c r="M159" i="12" s="1"/>
  <c r="BV47" i="13"/>
  <c r="T312" i="13"/>
  <c r="U312" i="13"/>
  <c r="V313" i="13"/>
  <c r="G260" i="7"/>
  <c r="L259" i="7"/>
  <c r="G159" i="12" s="1"/>
  <c r="H159" i="12" s="1"/>
  <c r="I159" i="12" s="1"/>
  <c r="BU48" i="13" l="1"/>
  <c r="BN49" i="13"/>
  <c r="BP49" i="13"/>
  <c r="BO49" i="13"/>
  <c r="N160" i="12"/>
  <c r="BS49" i="13"/>
  <c r="BV49" i="13" s="1"/>
  <c r="BQ49" i="13"/>
  <c r="BT49" i="13" s="1"/>
  <c r="BR49" i="13"/>
  <c r="N261" i="7"/>
  <c r="S260" i="7"/>
  <c r="K160" i="12" s="1"/>
  <c r="L160" i="12" s="1"/>
  <c r="M160" i="12" s="1"/>
  <c r="J160" i="12"/>
  <c r="T313" i="13"/>
  <c r="U313" i="13"/>
  <c r="V314" i="13"/>
  <c r="L260" i="7"/>
  <c r="G160" i="12" s="1"/>
  <c r="H160" i="12" s="1"/>
  <c r="I160" i="12" s="1"/>
  <c r="G261" i="7"/>
  <c r="J161" i="12" l="1"/>
  <c r="BO50" i="13"/>
  <c r="BN50" i="13"/>
  <c r="BP50" i="13"/>
  <c r="N161" i="12"/>
  <c r="BS50" i="13"/>
  <c r="BV50" i="13" s="1"/>
  <c r="BR50" i="13"/>
  <c r="BU50" i="13" s="1"/>
  <c r="BQ50" i="13"/>
  <c r="BT50" i="13" s="1"/>
  <c r="N262" i="7"/>
  <c r="S261" i="7"/>
  <c r="K161" i="12" s="1"/>
  <c r="L161" i="12" s="1"/>
  <c r="M161" i="12" s="1"/>
  <c r="BU49" i="13"/>
  <c r="U314" i="13"/>
  <c r="V315" i="13"/>
  <c r="T314" i="13"/>
  <c r="G262" i="7"/>
  <c r="L261" i="7"/>
  <c r="G161" i="12" s="1"/>
  <c r="H161" i="12" s="1"/>
  <c r="I161" i="12" s="1"/>
  <c r="BN51" i="13" l="1"/>
  <c r="BP51" i="13"/>
  <c r="BO51" i="13"/>
  <c r="N162" i="12"/>
  <c r="BR51" i="13"/>
  <c r="BU51" i="13" s="1"/>
  <c r="BQ51" i="13"/>
  <c r="BT51" i="13" s="1"/>
  <c r="BS51" i="13"/>
  <c r="N263" i="7"/>
  <c r="S262" i="7"/>
  <c r="K162" i="12" s="1"/>
  <c r="L162" i="12" s="1"/>
  <c r="M162" i="12" s="1"/>
  <c r="J162" i="12"/>
  <c r="T315" i="13"/>
  <c r="U315" i="13"/>
  <c r="V316" i="13"/>
  <c r="L262" i="7"/>
  <c r="G162" i="12" s="1"/>
  <c r="H162" i="12" s="1"/>
  <c r="I162" i="12" s="1"/>
  <c r="G263" i="7"/>
  <c r="BN52" i="13" l="1"/>
  <c r="BP52" i="13"/>
  <c r="BO52" i="13"/>
  <c r="J163" i="12"/>
  <c r="N163" i="12"/>
  <c r="BQ52" i="13"/>
  <c r="BT52" i="13" s="1"/>
  <c r="BS52" i="13"/>
  <c r="BV52" i="13" s="1"/>
  <c r="BR52" i="13"/>
  <c r="BU52" i="13" s="1"/>
  <c r="N264" i="7"/>
  <c r="S263" i="7"/>
  <c r="K163" i="12" s="1"/>
  <c r="L163" i="12" s="1"/>
  <c r="M163" i="12" s="1"/>
  <c r="BV51" i="13"/>
  <c r="T316" i="13"/>
  <c r="V317" i="13"/>
  <c r="U316" i="13"/>
  <c r="G264" i="7"/>
  <c r="L263" i="7"/>
  <c r="G163" i="12" s="1"/>
  <c r="N164" i="12" l="1"/>
  <c r="BR53" i="13"/>
  <c r="BS53" i="13"/>
  <c r="BQ53" i="13"/>
  <c r="N265" i="7"/>
  <c r="S265" i="7" s="1"/>
  <c r="K165" i="12" s="1"/>
  <c r="L165" i="12" s="1"/>
  <c r="S264" i="7"/>
  <c r="K164" i="12" s="1"/>
  <c r="L164" i="12" s="1"/>
  <c r="M164" i="12" s="1"/>
  <c r="H163" i="12"/>
  <c r="I163" i="12" s="1"/>
  <c r="U317" i="13"/>
  <c r="T317" i="13"/>
  <c r="V318" i="13"/>
  <c r="G265" i="7"/>
  <c r="L264" i="7"/>
  <c r="G164" i="12" s="1"/>
  <c r="M165" i="12" l="1"/>
  <c r="BR54" i="13"/>
  <c r="BQ54" i="13"/>
  <c r="N165" i="12"/>
  <c r="N166" i="12" s="1"/>
  <c r="BS54" i="13"/>
  <c r="BP53" i="13"/>
  <c r="BV53" i="13" s="1"/>
  <c r="BN53" i="13"/>
  <c r="BT53" i="13" s="1"/>
  <c r="BO53" i="13"/>
  <c r="BU53" i="13" s="1"/>
  <c r="J164" i="12"/>
  <c r="H164" i="12"/>
  <c r="I164" i="12" s="1"/>
  <c r="V319" i="13"/>
  <c r="U318" i="13"/>
  <c r="T318" i="13"/>
  <c r="L265" i="7"/>
  <c r="G165" i="12" s="1"/>
  <c r="BS55" i="13" l="1"/>
  <c r="BQ55" i="13"/>
  <c r="BR55" i="13"/>
  <c r="BN54" i="13"/>
  <c r="BT54" i="13" s="1"/>
  <c r="BO54" i="13"/>
  <c r="BU54" i="13" s="1"/>
  <c r="BP54" i="13"/>
  <c r="BV54" i="13" s="1"/>
  <c r="J165" i="12"/>
  <c r="H165" i="12"/>
  <c r="I165" i="12" s="1"/>
  <c r="T319" i="13"/>
  <c r="V320" i="13"/>
  <c r="U319" i="13"/>
  <c r="BN55" i="13" l="1"/>
  <c r="BT55" i="13" s="1"/>
  <c r="BO55" i="13"/>
  <c r="BU55" i="13" s="1"/>
  <c r="BP55" i="13"/>
  <c r="BV55" i="13" s="1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F10" i="13" s="1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O52" i="13" l="1"/>
  <c r="AF14" i="13"/>
  <c r="N7" i="13"/>
  <c r="P9" i="13"/>
  <c r="P49" i="13"/>
  <c r="AG26" i="13"/>
  <c r="AF37" i="13"/>
  <c r="AF45" i="13"/>
  <c r="AH47" i="13"/>
  <c r="O28" i="13"/>
  <c r="N31" i="13"/>
  <c r="N8" i="13"/>
  <c r="O9" i="13"/>
  <c r="P10" i="13"/>
  <c r="N12" i="13"/>
  <c r="O13" i="13"/>
  <c r="P14" i="13"/>
  <c r="N16" i="13"/>
  <c r="O17" i="13"/>
  <c r="P18" i="13"/>
  <c r="N20" i="13"/>
  <c r="O21" i="13"/>
  <c r="P22" i="13"/>
  <c r="N24" i="13"/>
  <c r="O25" i="13"/>
  <c r="P26" i="13"/>
  <c r="N28" i="13"/>
  <c r="O29" i="13"/>
  <c r="P30" i="13"/>
  <c r="N32" i="13"/>
  <c r="O33" i="13"/>
  <c r="P34" i="13"/>
  <c r="N36" i="13"/>
  <c r="O37" i="13"/>
  <c r="P38" i="13"/>
  <c r="N40" i="13"/>
  <c r="O41" i="13"/>
  <c r="P42" i="13"/>
  <c r="N44" i="13"/>
  <c r="O45" i="13"/>
  <c r="P46" i="13"/>
  <c r="N48" i="13"/>
  <c r="O49" i="13"/>
  <c r="P50" i="13"/>
  <c r="N52" i="13"/>
  <c r="O53" i="13"/>
  <c r="P54" i="13"/>
  <c r="N56" i="13"/>
  <c r="P17" i="13"/>
  <c r="O20" i="13"/>
  <c r="P25" i="13"/>
  <c r="N39" i="13"/>
  <c r="P41" i="13"/>
  <c r="O12" i="13"/>
  <c r="N15" i="13"/>
  <c r="N23" i="13"/>
  <c r="P33" i="13"/>
  <c r="O36" i="13"/>
  <c r="O44" i="13"/>
  <c r="N47" i="13"/>
  <c r="N55" i="13"/>
  <c r="AF8" i="13"/>
  <c r="AF12" i="13"/>
  <c r="AF16" i="13"/>
  <c r="AG18" i="13"/>
  <c r="AF21" i="13"/>
  <c r="AH23" i="13"/>
  <c r="AF29" i="13"/>
  <c r="AH31" i="13"/>
  <c r="AG34" i="13"/>
  <c r="AH39" i="13"/>
  <c r="AG42" i="13"/>
  <c r="AG50" i="13"/>
  <c r="AF53" i="13"/>
  <c r="P39" i="13"/>
  <c r="O42" i="13"/>
  <c r="N45" i="13"/>
  <c r="P47" i="13"/>
  <c r="P51" i="13"/>
  <c r="O54" i="13"/>
  <c r="AH19" i="13"/>
  <c r="AF25" i="13"/>
  <c r="AH27" i="13"/>
  <c r="AG30" i="13"/>
  <c r="AF33" i="13"/>
  <c r="AH35" i="13"/>
  <c r="AG38" i="13"/>
  <c r="AF41" i="13"/>
  <c r="AH43" i="13"/>
  <c r="AG46" i="13"/>
  <c r="AF49" i="13"/>
  <c r="AH51" i="13"/>
  <c r="AG54" i="13"/>
  <c r="O7" i="13"/>
  <c r="P8" i="13"/>
  <c r="N10" i="13"/>
  <c r="O11" i="13"/>
  <c r="P12" i="13"/>
  <c r="N14" i="13"/>
  <c r="O15" i="13"/>
  <c r="P16" i="13"/>
  <c r="N18" i="13"/>
  <c r="O19" i="13"/>
  <c r="P20" i="13"/>
  <c r="N22" i="13"/>
  <c r="O23" i="13"/>
  <c r="P24" i="13"/>
  <c r="N26" i="13"/>
  <c r="O27" i="13"/>
  <c r="P28" i="13"/>
  <c r="N30" i="13"/>
  <c r="O31" i="13"/>
  <c r="P32" i="13"/>
  <c r="N34" i="13"/>
  <c r="O35" i="13"/>
  <c r="P36" i="13"/>
  <c r="N38" i="13"/>
  <c r="O39" i="13"/>
  <c r="P40" i="13"/>
  <c r="N42" i="13"/>
  <c r="O43" i="13"/>
  <c r="P44" i="13"/>
  <c r="N46" i="13"/>
  <c r="O47" i="13"/>
  <c r="P48" i="13"/>
  <c r="N50" i="13"/>
  <c r="O51" i="13"/>
  <c r="P52" i="13"/>
  <c r="N54" i="13"/>
  <c r="O55" i="13"/>
  <c r="P56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N41" i="13"/>
  <c r="P43" i="13"/>
  <c r="O46" i="13"/>
  <c r="N49" i="13"/>
  <c r="O50" i="13"/>
  <c r="N53" i="13"/>
  <c r="P55" i="13"/>
  <c r="AG22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AF7" i="13"/>
  <c r="AF11" i="13"/>
  <c r="AF15" i="13"/>
  <c r="AF9" i="13"/>
  <c r="AF13" i="13"/>
  <c r="AF17" i="13"/>
  <c r="P7" i="13"/>
  <c r="N9" i="13"/>
  <c r="O10" i="13"/>
  <c r="P11" i="13"/>
  <c r="N13" i="13"/>
  <c r="O14" i="13"/>
  <c r="P15" i="13"/>
  <c r="N17" i="13"/>
  <c r="O18" i="13"/>
  <c r="P19" i="13"/>
  <c r="N21" i="13"/>
  <c r="O22" i="13"/>
  <c r="P23" i="13"/>
  <c r="N25" i="13"/>
  <c r="O26" i="13"/>
  <c r="P27" i="13"/>
  <c r="N29" i="13"/>
  <c r="O30" i="13"/>
  <c r="P31" i="13"/>
  <c r="N33" i="13"/>
  <c r="O34" i="13"/>
  <c r="P35" i="13"/>
  <c r="N37" i="13"/>
  <c r="O38" i="13"/>
  <c r="AF19" i="13"/>
  <c r="AG20" i="13"/>
  <c r="AH21" i="13"/>
  <c r="AF23" i="13"/>
  <c r="AG24" i="13"/>
  <c r="AH25" i="13"/>
  <c r="AF27" i="13"/>
  <c r="AG28" i="13"/>
  <c r="AH29" i="13"/>
  <c r="AF31" i="13"/>
  <c r="AG32" i="13"/>
  <c r="AH33" i="13"/>
  <c r="AF35" i="13"/>
  <c r="AG36" i="13"/>
  <c r="AH37" i="13"/>
  <c r="AF39" i="13"/>
  <c r="AG40" i="13"/>
  <c r="AH41" i="13"/>
  <c r="AF43" i="13"/>
  <c r="AG44" i="13"/>
  <c r="AH45" i="13"/>
  <c r="AF47" i="13"/>
  <c r="AG48" i="13"/>
  <c r="AH49" i="13"/>
  <c r="AF51" i="13"/>
  <c r="AG52" i="13"/>
  <c r="AH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R7" i="13" l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BH7" i="13" l="1"/>
  <c r="BW7" i="13"/>
  <c r="AU7" i="13"/>
  <c r="AI8" i="13" s="1"/>
  <c r="AR8" i="13" s="1"/>
  <c r="AU8" i="13" s="1"/>
  <c r="AI9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I55" i="13" s="1"/>
  <c r="AE56" i="13"/>
  <c r="AB55" i="13"/>
  <c r="BJ55" i="13" s="1"/>
  <c r="BE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G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F57" i="13"/>
  <c r="AV57" i="13"/>
  <c r="AJ58" i="13" s="1"/>
  <c r="AL9" i="13"/>
  <c r="AO8" i="13"/>
  <c r="F265" i="7" l="1"/>
  <c r="BY7" i="13"/>
  <c r="BX7" i="13"/>
  <c r="AR9" i="13"/>
  <c r="AU9" i="13" s="1"/>
  <c r="AI10" i="13" s="1"/>
  <c r="BH8" i="13"/>
  <c r="BW8" i="13"/>
  <c r="BE8" i="13"/>
  <c r="AE57" i="13"/>
  <c r="AB56" i="13"/>
  <c r="BJ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I56" i="13" s="1"/>
  <c r="BA55" i="13"/>
  <c r="BE9" i="13"/>
  <c r="AO9" i="13"/>
  <c r="AL10" i="13"/>
  <c r="F266" i="7" l="1"/>
  <c r="AR10" i="13"/>
  <c r="BE10" i="13" s="1"/>
  <c r="BX8" i="13"/>
  <c r="BY8" i="13"/>
  <c r="BH9" i="13"/>
  <c r="BW9" i="13"/>
  <c r="AW58" i="13"/>
  <c r="AK59" i="13" s="1"/>
  <c r="AT59" i="13" s="1"/>
  <c r="BG59" i="13" s="1"/>
  <c r="N266" i="7"/>
  <c r="O266" i="7"/>
  <c r="R266" i="7"/>
  <c r="Q266" i="7"/>
  <c r="P266" i="7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I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J57" i="13" s="1"/>
  <c r="AA58" i="13"/>
  <c r="BI58" i="13" s="1"/>
  <c r="BA56" i="13"/>
  <c r="J58" i="13"/>
  <c r="BG58" i="13"/>
  <c r="AV58" i="13"/>
  <c r="AJ59" i="13" s="1"/>
  <c r="BF58" i="13"/>
  <c r="AL11" i="13"/>
  <c r="AO10" i="13"/>
  <c r="J59" i="13" l="1"/>
  <c r="AW59" i="13"/>
  <c r="AK60" i="13" s="1"/>
  <c r="AT60" i="13" s="1"/>
  <c r="BG60" i="13" s="1"/>
  <c r="AA59" i="13"/>
  <c r="BW10" i="13"/>
  <c r="BX10" i="13" s="1"/>
  <c r="AU10" i="13"/>
  <c r="AI11" i="13" s="1"/>
  <c r="AR11" i="13" s="1"/>
  <c r="BE11" i="13" s="1"/>
  <c r="BH10" i="13"/>
  <c r="BY9" i="13"/>
  <c r="BX9" i="13"/>
  <c r="F267" i="7"/>
  <c r="P267" i="7"/>
  <c r="N267" i="7"/>
  <c r="O267" i="7"/>
  <c r="R267" i="7"/>
  <c r="Q267" i="7"/>
  <c r="S266" i="7"/>
  <c r="K166" i="12" s="1"/>
  <c r="L166" i="12" s="1"/>
  <c r="M166" i="12" s="1"/>
  <c r="I267" i="7"/>
  <c r="AW60" i="13"/>
  <c r="AK61" i="13" s="1"/>
  <c r="J60" i="13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BJ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J59" i="13" s="1"/>
  <c r="BA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B58" i="13"/>
  <c r="BJ58" i="13" s="1"/>
  <c r="H267" i="7"/>
  <c r="AL12" i="13"/>
  <c r="AO11" i="13"/>
  <c r="I268" i="7" l="1"/>
  <c r="K268" i="7"/>
  <c r="O268" i="7"/>
  <c r="H268" i="7"/>
  <c r="BY10" i="13"/>
  <c r="BI59" i="13"/>
  <c r="BR56" i="13"/>
  <c r="BQ56" i="13"/>
  <c r="BS56" i="13"/>
  <c r="J268" i="7"/>
  <c r="R268" i="7"/>
  <c r="N268" i="7"/>
  <c r="BH11" i="13"/>
  <c r="BW11" i="13"/>
  <c r="Q268" i="7"/>
  <c r="P268" i="7"/>
  <c r="N167" i="12"/>
  <c r="S267" i="7"/>
  <c r="K167" i="12" s="1"/>
  <c r="L167" i="12" s="1"/>
  <c r="M167" i="12" s="1"/>
  <c r="AW61" i="13"/>
  <c r="AK62" i="13" s="1"/>
  <c r="J61" i="13"/>
  <c r="L267" i="7"/>
  <c r="G167" i="12" s="1"/>
  <c r="G268" i="7"/>
  <c r="L268" i="7" s="1"/>
  <c r="G168" i="12" s="1"/>
  <c r="I59" i="13"/>
  <c r="BF59" i="13"/>
  <c r="S60" i="13"/>
  <c r="AB61" i="13" s="1"/>
  <c r="BJ61" i="13" s="1"/>
  <c r="M60" i="13"/>
  <c r="P60" i="13" s="1"/>
  <c r="H166" i="12"/>
  <c r="I166" i="12" s="1"/>
  <c r="AV60" i="13"/>
  <c r="AJ61" i="13" s="1"/>
  <c r="AS61" i="13" s="1"/>
  <c r="BF60" i="13"/>
  <c r="I60" i="13"/>
  <c r="AU11" i="13"/>
  <c r="AI12" i="13" s="1"/>
  <c r="AR12" i="13" s="1"/>
  <c r="AU12" i="13" s="1"/>
  <c r="AI13" i="13" s="1"/>
  <c r="P59" i="13"/>
  <c r="AO12" i="13"/>
  <c r="AL13" i="13"/>
  <c r="AR13" i="13" l="1"/>
  <c r="AU13" i="13" s="1"/>
  <c r="AI14" i="13" s="1"/>
  <c r="BQ57" i="13"/>
  <c r="BS57" i="13"/>
  <c r="BR57" i="13"/>
  <c r="BE12" i="13"/>
  <c r="BH12" i="13"/>
  <c r="BW12" i="13"/>
  <c r="BO56" i="13"/>
  <c r="BU56" i="13" s="1"/>
  <c r="BP56" i="13"/>
  <c r="BV56" i="13" s="1"/>
  <c r="BN56" i="13"/>
  <c r="BT56" i="13" s="1"/>
  <c r="BY11" i="13"/>
  <c r="BX11" i="13"/>
  <c r="N168" i="12"/>
  <c r="S268" i="7"/>
  <c r="K168" i="12" s="1"/>
  <c r="L168" i="12" s="1"/>
  <c r="M168" i="12" s="1"/>
  <c r="S61" i="13"/>
  <c r="M61" i="13"/>
  <c r="P61" i="13" s="1"/>
  <c r="H167" i="12"/>
  <c r="I167" i="12" s="1"/>
  <c r="L59" i="13"/>
  <c r="O59" i="13" s="1"/>
  <c r="R59" i="13"/>
  <c r="AA60" i="13" s="1"/>
  <c r="BI60" i="13" s="1"/>
  <c r="R60" i="13"/>
  <c r="AA61" i="13" s="1"/>
  <c r="BI61" i="13" s="1"/>
  <c r="L60" i="13"/>
  <c r="J167" i="12"/>
  <c r="H168" i="12"/>
  <c r="AO13" i="13"/>
  <c r="AL14" i="13"/>
  <c r="BW13" i="13" l="1"/>
  <c r="BY13" i="13" s="1"/>
  <c r="BE13" i="13"/>
  <c r="BH13" i="13"/>
  <c r="BQ58" i="13"/>
  <c r="BR58" i="13"/>
  <c r="BS58" i="13"/>
  <c r="BY12" i="13"/>
  <c r="BX12" i="13"/>
  <c r="BP57" i="13"/>
  <c r="BV57" i="13" s="1"/>
  <c r="BN57" i="13"/>
  <c r="BT57" i="13" s="1"/>
  <c r="BO57" i="13"/>
  <c r="BU57" i="13" s="1"/>
  <c r="I168" i="12"/>
  <c r="N169" i="12"/>
  <c r="J168" i="12"/>
  <c r="AR14" i="13"/>
  <c r="BE14" i="13" s="1"/>
  <c r="O60" i="13"/>
  <c r="AL15" i="13"/>
  <c r="AO14" i="13"/>
  <c r="BX13" i="13" l="1"/>
  <c r="BN58" i="13"/>
  <c r="BT58" i="13" s="1"/>
  <c r="BO58" i="13"/>
  <c r="BU58" i="13" s="1"/>
  <c r="BP58" i="13"/>
  <c r="BV58" i="13" s="1"/>
  <c r="BH14" i="13"/>
  <c r="BW14" i="13"/>
  <c r="J169" i="12"/>
  <c r="AU14" i="13"/>
  <c r="AI15" i="13" s="1"/>
  <c r="AR15" i="13" s="1"/>
  <c r="BE15" i="13" s="1"/>
  <c r="AO15" i="13"/>
  <c r="AL16" i="13"/>
  <c r="BH15" i="13" l="1"/>
  <c r="BW15" i="13"/>
  <c r="BX14" i="13"/>
  <c r="BY14" i="13"/>
  <c r="AU15" i="13"/>
  <c r="AI16" i="13" s="1"/>
  <c r="AR16" i="13" s="1"/>
  <c r="AO16" i="13"/>
  <c r="AL17" i="13"/>
  <c r="BH16" i="13" l="1"/>
  <c r="BW16" i="13"/>
  <c r="BY15" i="13"/>
  <c r="BX15" i="13"/>
  <c r="BE16" i="13"/>
  <c r="AU16" i="13"/>
  <c r="AI17" i="13" s="1"/>
  <c r="AR17" i="13" s="1"/>
  <c r="AL18" i="13"/>
  <c r="AO17" i="13"/>
  <c r="BH17" i="13" l="1"/>
  <c r="BW17" i="13"/>
  <c r="BE17" i="13"/>
  <c r="AU17" i="13"/>
  <c r="AI18" i="13" s="1"/>
  <c r="AR18" i="13" s="1"/>
  <c r="BY16" i="13"/>
  <c r="BX16" i="13"/>
  <c r="AO18" i="13"/>
  <c r="AL19" i="13"/>
  <c r="BH18" i="13" l="1"/>
  <c r="BW18" i="13"/>
  <c r="BX17" i="13"/>
  <c r="BY17" i="13"/>
  <c r="AU18" i="13"/>
  <c r="AI19" i="13" s="1"/>
  <c r="AR19" i="13" s="1"/>
  <c r="AU19" i="13" s="1"/>
  <c r="AI20" i="13" s="1"/>
  <c r="BE18" i="13"/>
  <c r="AO19" i="13"/>
  <c r="AL20" i="13"/>
  <c r="AR20" i="13" l="1"/>
  <c r="BH20" i="13" s="1"/>
  <c r="BW20" i="13"/>
  <c r="BH19" i="13"/>
  <c r="BW19" i="13"/>
  <c r="BX18" i="13"/>
  <c r="BY18" i="13"/>
  <c r="BE19" i="13"/>
  <c r="BE20" i="13"/>
  <c r="AU20" i="13"/>
  <c r="AI21" i="13" s="1"/>
  <c r="AO20" i="13"/>
  <c r="AL21" i="13"/>
  <c r="AR21" i="13" l="1"/>
  <c r="BE21" i="13" s="1"/>
  <c r="BY20" i="13"/>
  <c r="BX20" i="13"/>
  <c r="BY19" i="13"/>
  <c r="BX19" i="13"/>
  <c r="AO21" i="13"/>
  <c r="AL22" i="13"/>
  <c r="BW21" i="13" l="1"/>
  <c r="BY21" i="13" s="1"/>
  <c r="BH21" i="13"/>
  <c r="AU21" i="13"/>
  <c r="AI22" i="13" s="1"/>
  <c r="AR22" i="13" s="1"/>
  <c r="AO22" i="13"/>
  <c r="AL23" i="13"/>
  <c r="BX21" i="13" l="1"/>
  <c r="BE22" i="13"/>
  <c r="BH22" i="13"/>
  <c r="BW22" i="13"/>
  <c r="AU22" i="13"/>
  <c r="AI23" i="13" s="1"/>
  <c r="AR23" i="13" s="1"/>
  <c r="AO23" i="13"/>
  <c r="AL24" i="13"/>
  <c r="BY22" i="13" l="1"/>
  <c r="BX22" i="13"/>
  <c r="BE23" i="13"/>
  <c r="BH23" i="13"/>
  <c r="BW23" i="13"/>
  <c r="AU23" i="13"/>
  <c r="AI24" i="13" s="1"/>
  <c r="AR24" i="13" s="1"/>
  <c r="AO24" i="13"/>
  <c r="AL25" i="13"/>
  <c r="BE24" i="13" l="1"/>
  <c r="BH24" i="13"/>
  <c r="BW24" i="13"/>
  <c r="BX23" i="13"/>
  <c r="BY23" i="13"/>
  <c r="AU24" i="13"/>
  <c r="AI25" i="13" s="1"/>
  <c r="AR25" i="13" s="1"/>
  <c r="BE25" i="13" s="1"/>
  <c r="AO25" i="13"/>
  <c r="AL26" i="13"/>
  <c r="BY24" i="13" l="1"/>
  <c r="BX24" i="13"/>
  <c r="BH25" i="13"/>
  <c r="BW25" i="13"/>
  <c r="AU25" i="13"/>
  <c r="AI26" i="13" s="1"/>
  <c r="AR26" i="13" s="1"/>
  <c r="BE26" i="13" s="1"/>
  <c r="AO26" i="13"/>
  <c r="AL27" i="13"/>
  <c r="AU26" i="13" l="1"/>
  <c r="AI27" i="13" s="1"/>
  <c r="AR27" i="13" s="1"/>
  <c r="BE27" i="13" s="1"/>
  <c r="BX25" i="13"/>
  <c r="BY25" i="13"/>
  <c r="BH26" i="13"/>
  <c r="BW26" i="13"/>
  <c r="AL28" i="13"/>
  <c r="AO27" i="13"/>
  <c r="AU27" i="13" l="1"/>
  <c r="AI28" i="13" s="1"/>
  <c r="AR28" i="13" s="1"/>
  <c r="BW27" i="13"/>
  <c r="BY27" i="13" s="1"/>
  <c r="BH27" i="13"/>
  <c r="BY26" i="13"/>
  <c r="BX26" i="13"/>
  <c r="AO28" i="13"/>
  <c r="AL29" i="13"/>
  <c r="BX27" i="13" l="1"/>
  <c r="AU28" i="13"/>
  <c r="AI29" i="13" s="1"/>
  <c r="AR29" i="13" s="1"/>
  <c r="BE29" i="13" s="1"/>
  <c r="BH28" i="13"/>
  <c r="BW28" i="13"/>
  <c r="BE28" i="13"/>
  <c r="AL30" i="13"/>
  <c r="AO29" i="13"/>
  <c r="BH29" i="13" l="1"/>
  <c r="BW29" i="13"/>
  <c r="BY28" i="13"/>
  <c r="BX28" i="13"/>
  <c r="AU29" i="13"/>
  <c r="AI30" i="13" s="1"/>
  <c r="AR30" i="13" s="1"/>
  <c r="AU30" i="13" s="1"/>
  <c r="AI31" i="13" s="1"/>
  <c r="AL31" i="13"/>
  <c r="AO30" i="13"/>
  <c r="BY29" i="13" l="1"/>
  <c r="BX29" i="13"/>
  <c r="BH30" i="13"/>
  <c r="BW30" i="13"/>
  <c r="BE30" i="13"/>
  <c r="AR31" i="13"/>
  <c r="AU31" i="13" s="1"/>
  <c r="AI32" i="13" s="1"/>
  <c r="AR32" i="13" s="1"/>
  <c r="AL32" i="13"/>
  <c r="AO31" i="13"/>
  <c r="BH32" i="13" l="1"/>
  <c r="BW32" i="13"/>
  <c r="BE31" i="13"/>
  <c r="BH31" i="13"/>
  <c r="BW31" i="13"/>
  <c r="BX30" i="13"/>
  <c r="BY30" i="13"/>
  <c r="BE32" i="13"/>
  <c r="AL33" i="13"/>
  <c r="AU32" i="13"/>
  <c r="AI33" i="13" s="1"/>
  <c r="AO32" i="13"/>
  <c r="BX32" i="13" l="1"/>
  <c r="BY32" i="13"/>
  <c r="BX31" i="13"/>
  <c r="BY31" i="13"/>
  <c r="AR33" i="13"/>
  <c r="AU33" i="13" s="1"/>
  <c r="AI34" i="13" s="1"/>
  <c r="AR34" i="13" s="1"/>
  <c r="AL34" i="13"/>
  <c r="AO33" i="13"/>
  <c r="BH34" i="13" l="1"/>
  <c r="BW34" i="13"/>
  <c r="BH33" i="13"/>
  <c r="BW33" i="13"/>
  <c r="BE33" i="13"/>
  <c r="BE34" i="13"/>
  <c r="AL35" i="13"/>
  <c r="AO34" i="13"/>
  <c r="AU34" i="13"/>
  <c r="AI35" i="13" s="1"/>
  <c r="BY34" i="13" l="1"/>
  <c r="BX34" i="13"/>
  <c r="BX33" i="13"/>
  <c r="BY33" i="13"/>
  <c r="AR35" i="13"/>
  <c r="AO35" i="13"/>
  <c r="AL36" i="13"/>
  <c r="BE35" i="13" l="1"/>
  <c r="BH35" i="13"/>
  <c r="BW35" i="13"/>
  <c r="AU35" i="13"/>
  <c r="AI36" i="13" s="1"/>
  <c r="AR36" i="13" s="1"/>
  <c r="BE36" i="13" s="1"/>
  <c r="AO36" i="13"/>
  <c r="AL37" i="13"/>
  <c r="AU36" i="13" l="1"/>
  <c r="AI37" i="13" s="1"/>
  <c r="AR37" i="13" s="1"/>
  <c r="BE37" i="13" s="1"/>
  <c r="BY35" i="13"/>
  <c r="BX35" i="13"/>
  <c r="BH36" i="13"/>
  <c r="BW36" i="13"/>
  <c r="AO37" i="13"/>
  <c r="AL38" i="13"/>
  <c r="BW37" i="13" l="1"/>
  <c r="BX37" i="13" s="1"/>
  <c r="BH37" i="13"/>
  <c r="AU37" i="13"/>
  <c r="AI38" i="13" s="1"/>
  <c r="AR38" i="13" s="1"/>
  <c r="BY36" i="13"/>
  <c r="BX36" i="13"/>
  <c r="AL39" i="13"/>
  <c r="AO38" i="13"/>
  <c r="BY37" i="13" l="1"/>
  <c r="BE38" i="13"/>
  <c r="BH38" i="13"/>
  <c r="BW38" i="13"/>
  <c r="AU38" i="13"/>
  <c r="AI39" i="13" s="1"/>
  <c r="AR39" i="13" s="1"/>
  <c r="AU39" i="13" s="1"/>
  <c r="AI40" i="13" s="1"/>
  <c r="AR40" i="13" s="1"/>
  <c r="AO39" i="13"/>
  <c r="AL40" i="13"/>
  <c r="BE39" i="13" l="1"/>
  <c r="BH40" i="13"/>
  <c r="BW40" i="13"/>
  <c r="BY38" i="13"/>
  <c r="BX38" i="13"/>
  <c r="BH39" i="13"/>
  <c r="BW39" i="13"/>
  <c r="BE40" i="13"/>
  <c r="AO40" i="13"/>
  <c r="AL41" i="13"/>
  <c r="AU40" i="13"/>
  <c r="AI41" i="13" s="1"/>
  <c r="BX40" i="13" l="1"/>
  <c r="BY40" i="13"/>
  <c r="AR41" i="13"/>
  <c r="AU41" i="13" s="1"/>
  <c r="AI42" i="13" s="1"/>
  <c r="BX39" i="13"/>
  <c r="BY39" i="13"/>
  <c r="AL42" i="13"/>
  <c r="AO41" i="13"/>
  <c r="BE41" i="13" l="1"/>
  <c r="BH41" i="13"/>
  <c r="BW41" i="13"/>
  <c r="AR42" i="13"/>
  <c r="AU42" i="13" s="1"/>
  <c r="AI43" i="13" s="1"/>
  <c r="AO42" i="13"/>
  <c r="AL43" i="13"/>
  <c r="AR43" i="13" l="1"/>
  <c r="BH43" i="13" s="1"/>
  <c r="BY41" i="13"/>
  <c r="BX41" i="13"/>
  <c r="BE42" i="13"/>
  <c r="BH42" i="13"/>
  <c r="BW42" i="13"/>
  <c r="BW43" i="13"/>
  <c r="BE43" i="13"/>
  <c r="AO43" i="13"/>
  <c r="AL44" i="13"/>
  <c r="AU43" i="13" l="1"/>
  <c r="AI44" i="13" s="1"/>
  <c r="AR44" i="13" s="1"/>
  <c r="BX43" i="13"/>
  <c r="BY43" i="13"/>
  <c r="BX42" i="13"/>
  <c r="BY42" i="13"/>
  <c r="AL45" i="13"/>
  <c r="AO44" i="13"/>
  <c r="AU44" i="13" l="1"/>
  <c r="AI45" i="13" s="1"/>
  <c r="AR45" i="13" s="1"/>
  <c r="BH44" i="13"/>
  <c r="BW44" i="13"/>
  <c r="BE44" i="13"/>
  <c r="AL46" i="13"/>
  <c r="AO45" i="13"/>
  <c r="BH45" i="13" l="1"/>
  <c r="BW45" i="13"/>
  <c r="BX44" i="13"/>
  <c r="BY44" i="13"/>
  <c r="BE45" i="13"/>
  <c r="AU45" i="13"/>
  <c r="AI46" i="13" s="1"/>
  <c r="AR46" i="13" s="1"/>
  <c r="BE46" i="13" s="1"/>
  <c r="AO46" i="13"/>
  <c r="AL47" i="13"/>
  <c r="AU46" i="13" l="1"/>
  <c r="AI47" i="13" s="1"/>
  <c r="AR47" i="13" s="1"/>
  <c r="BH47" i="13" s="1"/>
  <c r="BY45" i="13"/>
  <c r="BX45" i="13"/>
  <c r="BH46" i="13"/>
  <c r="BW46" i="13"/>
  <c r="AL48" i="13"/>
  <c r="AO47" i="13"/>
  <c r="AU47" i="13" l="1"/>
  <c r="AI48" i="13" s="1"/>
  <c r="AR48" i="13" s="1"/>
  <c r="BW47" i="13"/>
  <c r="BX47" i="13" s="1"/>
  <c r="BE47" i="13"/>
  <c r="BY46" i="13"/>
  <c r="BX46" i="13"/>
  <c r="AL49" i="13"/>
  <c r="AO48" i="13"/>
  <c r="BY47" i="13" l="1"/>
  <c r="BE48" i="13"/>
  <c r="BH48" i="13"/>
  <c r="BW48" i="13"/>
  <c r="AU48" i="13"/>
  <c r="AI49" i="13" s="1"/>
  <c r="AR49" i="13" s="1"/>
  <c r="AU49" i="13" s="1"/>
  <c r="AI50" i="13" s="1"/>
  <c r="AO49" i="13"/>
  <c r="AL50" i="13"/>
  <c r="BE49" i="13" l="1"/>
  <c r="BY48" i="13"/>
  <c r="BX48" i="13"/>
  <c r="BH49" i="13"/>
  <c r="BW49" i="13"/>
  <c r="AR50" i="13"/>
  <c r="AL51" i="13"/>
  <c r="AO50" i="13"/>
  <c r="AU50" i="13" l="1"/>
  <c r="AI51" i="13" s="1"/>
  <c r="AR51" i="13" s="1"/>
  <c r="BE51" i="13" s="1"/>
  <c r="BH50" i="13"/>
  <c r="BW50" i="13"/>
  <c r="BX49" i="13"/>
  <c r="BY49" i="13"/>
  <c r="BE50" i="13"/>
  <c r="AL52" i="13"/>
  <c r="AO51" i="13"/>
  <c r="BY50" i="13" l="1"/>
  <c r="BX50" i="13"/>
  <c r="AU51" i="13"/>
  <c r="AI52" i="13" s="1"/>
  <c r="AR52" i="13" s="1"/>
  <c r="BE52" i="13" s="1"/>
  <c r="BH51" i="13"/>
  <c r="BW51" i="13"/>
  <c r="AO52" i="13"/>
  <c r="AL53" i="13"/>
  <c r="BY51" i="13" l="1"/>
  <c r="BX51" i="13"/>
  <c r="BH52" i="13"/>
  <c r="BW52" i="13"/>
  <c r="AU52" i="13"/>
  <c r="AI53" i="13" s="1"/>
  <c r="AR53" i="13" s="1"/>
  <c r="AO53" i="13"/>
  <c r="AL54" i="13"/>
  <c r="AU53" i="13" l="1"/>
  <c r="AI54" i="13" s="1"/>
  <c r="AR54" i="13" s="1"/>
  <c r="BH53" i="13"/>
  <c r="BW53" i="13"/>
  <c r="BX52" i="13"/>
  <c r="BY52" i="13"/>
  <c r="BE53" i="13"/>
  <c r="AO54" i="13"/>
  <c r="AL55" i="13"/>
  <c r="BH54" i="13" l="1"/>
  <c r="BW54" i="13"/>
  <c r="BE54" i="13"/>
  <c r="AU54" i="13"/>
  <c r="AI55" i="13" s="1"/>
  <c r="AR55" i="13" s="1"/>
  <c r="BX53" i="13"/>
  <c r="BY53" i="13"/>
  <c r="AO55" i="13"/>
  <c r="AL56" i="13"/>
  <c r="AU55" i="13" l="1"/>
  <c r="AI56" i="13" s="1"/>
  <c r="AR56" i="13" s="1"/>
  <c r="BH55" i="13"/>
  <c r="BW55" i="13"/>
  <c r="BY54" i="13"/>
  <c r="BX54" i="13"/>
  <c r="BE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BE56" i="13" l="1"/>
  <c r="BH56" i="13"/>
  <c r="BW56" i="13"/>
  <c r="BX55" i="13"/>
  <c r="BY55" i="13"/>
  <c r="AL57" i="13"/>
  <c r="AL58" i="13" s="1"/>
  <c r="AU56" i="13"/>
  <c r="AI57" i="13" s="1"/>
  <c r="BX56" i="13" l="1"/>
  <c r="BY56" i="13"/>
  <c r="AR57" i="13"/>
  <c r="BE57" i="13" s="1"/>
  <c r="AL59" i="13"/>
  <c r="AU57" i="13"/>
  <c r="AI58" i="13" s="1"/>
  <c r="H57" i="13"/>
  <c r="BK57" i="13" s="1"/>
  <c r="BH57" i="13" l="1"/>
  <c r="BW57" i="13"/>
  <c r="AR58" i="13"/>
  <c r="BE58" i="13" s="1"/>
  <c r="AL60" i="13"/>
  <c r="Q57" i="13"/>
  <c r="Z58" i="13" s="1"/>
  <c r="F268" i="7" s="1"/>
  <c r="K57" i="13"/>
  <c r="N57" i="13" s="1"/>
  <c r="H58" i="13"/>
  <c r="BK58" i="13" s="1"/>
  <c r="BY57" i="13" l="1"/>
  <c r="BX57" i="13"/>
  <c r="AU58" i="13"/>
  <c r="AI59" i="13" s="1"/>
  <c r="AR59" i="13" s="1"/>
  <c r="BH58" i="13"/>
  <c r="BW58" i="13"/>
  <c r="AL61" i="13"/>
  <c r="BA58" i="13"/>
  <c r="K58" i="13"/>
  <c r="N58" i="13" s="1"/>
  <c r="Q58" i="13"/>
  <c r="Z59" i="13" s="1"/>
  <c r="F269" i="7" s="1"/>
  <c r="BH59" i="13" l="1"/>
  <c r="BE59" i="13"/>
  <c r="BX58" i="13"/>
  <c r="BY58" i="13"/>
  <c r="N269" i="7"/>
  <c r="Q269" i="7"/>
  <c r="Q270" i="7" s="1"/>
  <c r="R269" i="7"/>
  <c r="O269" i="7"/>
  <c r="P269" i="7"/>
  <c r="I269" i="7"/>
  <c r="AL62" i="13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K269" i="7"/>
  <c r="J269" i="7"/>
  <c r="H269" i="7"/>
  <c r="G269" i="7"/>
  <c r="K270" i="7"/>
  <c r="BA59" i="13"/>
  <c r="AU59" i="13"/>
  <c r="AI60" i="13" s="1"/>
  <c r="AR60" i="13" s="1"/>
  <c r="H59" i="13"/>
  <c r="BK59" i="13" s="1"/>
  <c r="P270" i="7" l="1"/>
  <c r="N270" i="7"/>
  <c r="R270" i="7"/>
  <c r="O270" i="7"/>
  <c r="S269" i="7"/>
  <c r="K169" i="12" s="1"/>
  <c r="L169" i="12" s="1"/>
  <c r="M169" i="12" s="1"/>
  <c r="I270" i="7"/>
  <c r="G270" i="7"/>
  <c r="L269" i="7"/>
  <c r="G169" i="12" s="1"/>
  <c r="J270" i="7"/>
  <c r="H270" i="7"/>
  <c r="BE60" i="13"/>
  <c r="K59" i="13"/>
  <c r="N59" i="13" s="1"/>
  <c r="Q59" i="13"/>
  <c r="Z60" i="13" s="1"/>
  <c r="F270" i="7" s="1"/>
  <c r="BR59" i="13" l="1"/>
  <c r="BQ59" i="13"/>
  <c r="BS59" i="13"/>
  <c r="BH60" i="13"/>
  <c r="N170" i="12"/>
  <c r="S270" i="7"/>
  <c r="K170" i="12" s="1"/>
  <c r="L170" i="12" s="1"/>
  <c r="M170" i="12" s="1"/>
  <c r="H169" i="12"/>
  <c r="I169" i="12" s="1"/>
  <c r="L270" i="7"/>
  <c r="G170" i="12" s="1"/>
  <c r="N271" i="7"/>
  <c r="BA60" i="13"/>
  <c r="H60" i="13"/>
  <c r="BK60" i="13" s="1"/>
  <c r="AU60" i="13"/>
  <c r="AI61" i="13" s="1"/>
  <c r="BR60" i="13" l="1"/>
  <c r="BQ60" i="13"/>
  <c r="BS60" i="13"/>
  <c r="BN59" i="13"/>
  <c r="BT59" i="13" s="1"/>
  <c r="BO59" i="13"/>
  <c r="BU59" i="13" s="1"/>
  <c r="BP59" i="13"/>
  <c r="BV59" i="13" s="1"/>
  <c r="N171" i="12"/>
  <c r="O271" i="7"/>
  <c r="I271" i="7"/>
  <c r="Q271" i="7"/>
  <c r="P271" i="7"/>
  <c r="R271" i="7"/>
  <c r="H170" i="12"/>
  <c r="I170" i="12" s="1"/>
  <c r="J170" i="12"/>
  <c r="K271" i="7"/>
  <c r="G271" i="7"/>
  <c r="J271" i="7"/>
  <c r="H271" i="7"/>
  <c r="BE61" i="13"/>
  <c r="Q60" i="13"/>
  <c r="Z61" i="13" s="1"/>
  <c r="K60" i="13"/>
  <c r="N60" i="13" s="1"/>
  <c r="BO60" i="13" l="1"/>
  <c r="BU60" i="13" s="1"/>
  <c r="BP60" i="13"/>
  <c r="BV60" i="13" s="1"/>
  <c r="BN60" i="13"/>
  <c r="BT60" i="13" s="1"/>
  <c r="BH61" i="13"/>
  <c r="BW59" i="13"/>
  <c r="S271" i="7"/>
  <c r="K171" i="12" s="1"/>
  <c r="L171" i="12" s="1"/>
  <c r="M171" i="12" s="1"/>
  <c r="J171" i="12"/>
  <c r="L271" i="7"/>
  <c r="G171" i="12" s="1"/>
  <c r="H171" i="12" s="1"/>
  <c r="I171" i="12" s="1"/>
  <c r="H61" i="13"/>
  <c r="AU61" i="13"/>
  <c r="AI62" i="13" s="1"/>
  <c r="N172" i="12" l="1"/>
  <c r="BR61" i="13"/>
  <c r="BS61" i="13"/>
  <c r="BQ61" i="13"/>
  <c r="BP61" i="13"/>
  <c r="BN61" i="13"/>
  <c r="AR62" i="13" s="1"/>
  <c r="BO61" i="13"/>
  <c r="BX59" i="13"/>
  <c r="BY59" i="13"/>
  <c r="BW60" i="13"/>
  <c r="BA61" i="13"/>
  <c r="J172" i="12"/>
  <c r="Q61" i="13"/>
  <c r="Z62" i="13" s="1"/>
  <c r="K61" i="13"/>
  <c r="N61" i="13" s="1"/>
  <c r="BY60" i="13" l="1"/>
  <c r="BX60" i="13"/>
  <c r="BT61" i="13"/>
  <c r="BU61" i="13"/>
  <c r="BV61" i="13"/>
  <c r="BH62" i="13"/>
  <c r="H62" i="13"/>
  <c r="AU62" i="13"/>
  <c r="AI63" i="13" s="1"/>
  <c r="BW61" i="13" l="1"/>
  <c r="Q62" i="13"/>
  <c r="K62" i="13"/>
  <c r="BX61" i="13" l="1"/>
  <c r="BY61" i="13"/>
  <c r="N62" i="13"/>
  <c r="N272" i="7" l="1"/>
  <c r="R272" i="7"/>
  <c r="Q272" i="7"/>
  <c r="O272" i="7"/>
  <c r="P272" i="7"/>
  <c r="H272" i="7"/>
  <c r="AV61" i="13"/>
  <c r="AJ62" i="13" s="1"/>
  <c r="I61" i="13"/>
  <c r="K272" i="7"/>
  <c r="J272" i="7"/>
  <c r="G272" i="7"/>
  <c r="I272" i="7"/>
  <c r="S272" i="7" l="1"/>
  <c r="K172" i="12" s="1"/>
  <c r="L172" i="12" s="1"/>
  <c r="M172" i="12" s="1"/>
  <c r="R61" i="13"/>
  <c r="BK61" i="13"/>
  <c r="BL62" i="13" s="1"/>
  <c r="L61" i="13"/>
  <c r="O61" i="13" s="1"/>
  <c r="L272" i="7"/>
  <c r="G172" i="12" s="1"/>
  <c r="BS62" i="13" l="1"/>
  <c r="BQ62" i="13"/>
  <c r="BR62" i="13"/>
  <c r="N173" i="12"/>
  <c r="H172" i="12"/>
  <c r="I172" i="12" s="1"/>
  <c r="AA62" i="13"/>
  <c r="BC61" i="13"/>
  <c r="AS62" i="13" s="1"/>
  <c r="BN62" i="13" l="1"/>
  <c r="BO62" i="13"/>
  <c r="BU62" i="13" s="1"/>
  <c r="BP62" i="13"/>
  <c r="BV62" i="13" s="1"/>
  <c r="BF61" i="13"/>
  <c r="J173" i="12"/>
  <c r="BD61" i="13"/>
  <c r="AT62" i="13" s="1"/>
  <c r="AB62" i="13"/>
  <c r="F272" i="7" s="1"/>
  <c r="O273" i="7" l="1"/>
  <c r="N273" i="7"/>
  <c r="Q273" i="7"/>
  <c r="P273" i="7"/>
  <c r="I273" i="7"/>
  <c r="J273" i="7"/>
  <c r="R273" i="7"/>
  <c r="G273" i="7"/>
  <c r="K273" i="7"/>
  <c r="H273" i="7"/>
  <c r="BT62" i="13"/>
  <c r="BW62" i="13" s="1"/>
  <c r="BJ62" i="13"/>
  <c r="AV62" i="13"/>
  <c r="AJ63" i="13" s="1"/>
  <c r="BI62" i="13"/>
  <c r="I62" i="13"/>
  <c r="L62" i="13" s="1"/>
  <c r="BG61" i="13"/>
  <c r="S273" i="7" l="1"/>
  <c r="K173" i="12" s="1"/>
  <c r="L173" i="12" s="1"/>
  <c r="M173" i="12" s="1"/>
  <c r="BQ63" i="13" s="1"/>
  <c r="L273" i="7"/>
  <c r="G173" i="12" s="1"/>
  <c r="H173" i="12" s="1"/>
  <c r="I173" i="12" s="1"/>
  <c r="BX62" i="13"/>
  <c r="BY62" i="13"/>
  <c r="O62" i="13"/>
  <c r="R62" i="13"/>
  <c r="J62" i="13"/>
  <c r="AW62" i="13"/>
  <c r="AK63" i="13" s="1"/>
  <c r="BS63" i="13" l="1"/>
  <c r="BR63" i="13"/>
  <c r="N174" i="12"/>
  <c r="BN63" i="13"/>
  <c r="BT63" i="13" s="1"/>
  <c r="BO63" i="13"/>
  <c r="BP63" i="13"/>
  <c r="J174" i="12"/>
  <c r="S62" i="13"/>
  <c r="M62" i="13"/>
  <c r="BK62" i="13"/>
  <c r="BL63" i="13" s="1"/>
  <c r="BV63" i="13" l="1"/>
  <c r="BU63" i="13"/>
  <c r="P62" i="13"/>
  <c r="Z63" i="13"/>
  <c r="BC62" i="13"/>
  <c r="AS63" i="13" s="1"/>
  <c r="BF62" i="13" l="1"/>
  <c r="AB63" i="13"/>
  <c r="BD62" i="13"/>
  <c r="AT63" i="13" s="1"/>
  <c r="BA62" i="13"/>
  <c r="BB62" i="13"/>
  <c r="AR63" i="13" s="1"/>
  <c r="AA63" i="13"/>
  <c r="F273" i="7" s="1"/>
  <c r="BI63" i="13" l="1"/>
  <c r="BJ63" i="13"/>
  <c r="BC63" i="13"/>
  <c r="BF63" i="13" s="1"/>
  <c r="BE62" i="13"/>
  <c r="I63" i="13"/>
  <c r="AV63" i="13"/>
  <c r="AJ64" i="13" s="1"/>
  <c r="AS64" i="13" s="1"/>
  <c r="BG62" i="13"/>
  <c r="BH63" i="13" l="1"/>
  <c r="BW63" i="13"/>
  <c r="N274" i="7"/>
  <c r="O274" i="7"/>
  <c r="R274" i="7"/>
  <c r="Q274" i="7"/>
  <c r="P274" i="7"/>
  <c r="H274" i="7"/>
  <c r="G274" i="7"/>
  <c r="K274" i="7"/>
  <c r="I274" i="7"/>
  <c r="J274" i="7"/>
  <c r="BB63" i="13"/>
  <c r="BE63" i="13" s="1"/>
  <c r="R63" i="13"/>
  <c r="AA64" i="13" s="1"/>
  <c r="L63" i="13"/>
  <c r="O63" i="13" s="1"/>
  <c r="H63" i="13"/>
  <c r="AU63" i="13"/>
  <c r="AI64" i="13" s="1"/>
  <c r="J63" i="13"/>
  <c r="AW63" i="13"/>
  <c r="AK64" i="13" s="1"/>
  <c r="AR64" i="13" l="1"/>
  <c r="BY63" i="13"/>
  <c r="BX63" i="13"/>
  <c r="S274" i="7"/>
  <c r="K174" i="12" s="1"/>
  <c r="L174" i="12" s="1"/>
  <c r="M174" i="12" s="1"/>
  <c r="BI64" i="13"/>
  <c r="L274" i="7"/>
  <c r="G174" i="12" s="1"/>
  <c r="H174" i="12" s="1"/>
  <c r="I174" i="12" s="1"/>
  <c r="S63" i="13"/>
  <c r="AB64" i="13" s="1"/>
  <c r="M63" i="13"/>
  <c r="P63" i="13" s="1"/>
  <c r="Q63" i="13"/>
  <c r="Z64" i="13" s="1"/>
  <c r="K63" i="13"/>
  <c r="BK63" i="13"/>
  <c r="BL64" i="13" s="1"/>
  <c r="BD63" i="13"/>
  <c r="BG63" i="13" s="1"/>
  <c r="AV64" i="13"/>
  <c r="AJ65" i="13" s="1"/>
  <c r="I64" i="13"/>
  <c r="BA63" i="13"/>
  <c r="AT64" i="13" l="1"/>
  <c r="BS64" i="13"/>
  <c r="BR64" i="13"/>
  <c r="BQ64" i="13"/>
  <c r="BO64" i="13"/>
  <c r="BP64" i="13"/>
  <c r="BN64" i="13"/>
  <c r="BH64" i="13"/>
  <c r="F274" i="7"/>
  <c r="N175" i="12"/>
  <c r="N63" i="13"/>
  <c r="R64" i="13"/>
  <c r="L64" i="13"/>
  <c r="O64" i="13" s="1"/>
  <c r="AU64" i="13"/>
  <c r="AI65" i="13" s="1"/>
  <c r="H64" i="13"/>
  <c r="J175" i="12"/>
  <c r="BU64" i="13" l="1"/>
  <c r="BT64" i="13"/>
  <c r="BV64" i="13"/>
  <c r="N275" i="7"/>
  <c r="O275" i="7"/>
  <c r="Q275" i="7"/>
  <c r="P275" i="7"/>
  <c r="R275" i="7"/>
  <c r="AW64" i="13"/>
  <c r="AK65" i="13" s="1"/>
  <c r="BJ64" i="13"/>
  <c r="J64" i="13"/>
  <c r="BK64" i="13" s="1"/>
  <c r="BL65" i="13" s="1"/>
  <c r="AA65" i="13"/>
  <c r="Q64" i="13"/>
  <c r="Z65" i="13" s="1"/>
  <c r="K64" i="13"/>
  <c r="BC64" i="13"/>
  <c r="AS65" i="13" s="1"/>
  <c r="G275" i="7"/>
  <c r="I275" i="7"/>
  <c r="J275" i="7"/>
  <c r="K275" i="7"/>
  <c r="H275" i="7"/>
  <c r="BB64" i="13"/>
  <c r="BE64" i="13" s="1"/>
  <c r="AR65" i="13" l="1"/>
  <c r="BH65" i="13" s="1"/>
  <c r="BW64" i="13"/>
  <c r="BY64" i="13" s="1"/>
  <c r="S275" i="7"/>
  <c r="K175" i="12" s="1"/>
  <c r="L175" i="12" s="1"/>
  <c r="M175" i="12" s="1"/>
  <c r="N64" i="13"/>
  <c r="BI65" i="13"/>
  <c r="S64" i="13"/>
  <c r="AB65" i="13" s="1"/>
  <c r="F275" i="7" s="1"/>
  <c r="BD64" i="13"/>
  <c r="AT65" i="13" s="1"/>
  <c r="M64" i="13"/>
  <c r="P64" i="13" s="1"/>
  <c r="BA64" i="13"/>
  <c r="L275" i="7"/>
  <c r="G175" i="12" s="1"/>
  <c r="BF64" i="13"/>
  <c r="BS65" i="13" l="1"/>
  <c r="BR65" i="13"/>
  <c r="BQ65" i="13"/>
  <c r="K276" i="7"/>
  <c r="BX64" i="13"/>
  <c r="R276" i="7"/>
  <c r="O276" i="7"/>
  <c r="Q276" i="7"/>
  <c r="N276" i="7"/>
  <c r="P276" i="7"/>
  <c r="N176" i="12"/>
  <c r="BJ65" i="13"/>
  <c r="BG64" i="13"/>
  <c r="J276" i="7"/>
  <c r="H276" i="7"/>
  <c r="G276" i="7"/>
  <c r="I276" i="7"/>
  <c r="AU65" i="13"/>
  <c r="AI66" i="13" s="1"/>
  <c r="H65" i="13"/>
  <c r="AV65" i="13"/>
  <c r="AJ66" i="13" s="1"/>
  <c r="I65" i="13"/>
  <c r="H175" i="12"/>
  <c r="I175" i="12" s="1"/>
  <c r="BP65" i="13" l="1"/>
  <c r="BV65" i="13" s="1"/>
  <c r="BN65" i="13"/>
  <c r="BO65" i="13"/>
  <c r="BU65" i="13" s="1"/>
  <c r="S276" i="7"/>
  <c r="K176" i="12" s="1"/>
  <c r="L176" i="12" s="1"/>
  <c r="M176" i="12" s="1"/>
  <c r="L276" i="7"/>
  <c r="G176" i="12" s="1"/>
  <c r="BD65" i="13"/>
  <c r="BG65" i="13" s="1"/>
  <c r="J65" i="13"/>
  <c r="BK65" i="13" s="1"/>
  <c r="BL66" i="13" s="1"/>
  <c r="AW65" i="13"/>
  <c r="AK66" i="13" s="1"/>
  <c r="BA65" i="13"/>
  <c r="BB65" i="13"/>
  <c r="BE65" i="13" s="1"/>
  <c r="J176" i="12"/>
  <c r="Q65" i="13"/>
  <c r="Z66" i="13" s="1"/>
  <c r="K65" i="13"/>
  <c r="BC65" i="13"/>
  <c r="BF65" i="13" s="1"/>
  <c r="L65" i="13"/>
  <c r="O65" i="13" s="1"/>
  <c r="R65" i="13"/>
  <c r="AA66" i="13" s="1"/>
  <c r="AR66" i="13" l="1"/>
  <c r="BS66" i="13"/>
  <c r="BQ66" i="13"/>
  <c r="BR66" i="13"/>
  <c r="BT65" i="13"/>
  <c r="BW65" i="13" s="1"/>
  <c r="BX65" i="13" s="1"/>
  <c r="AT66" i="13"/>
  <c r="AS66" i="13"/>
  <c r="BI66" i="13" s="1"/>
  <c r="N177" i="12"/>
  <c r="N65" i="13"/>
  <c r="H176" i="12"/>
  <c r="I176" i="12" s="1"/>
  <c r="M65" i="13"/>
  <c r="P65" i="13" s="1"/>
  <c r="S65" i="13"/>
  <c r="AB66" i="13" s="1"/>
  <c r="F276" i="7" s="1"/>
  <c r="BN66" i="13" l="1"/>
  <c r="BT66" i="13" s="1"/>
  <c r="BO66" i="13"/>
  <c r="BU66" i="13" s="1"/>
  <c r="BP66" i="13"/>
  <c r="BV66" i="13" s="1"/>
  <c r="BY65" i="13"/>
  <c r="R277" i="7"/>
  <c r="Q277" i="7"/>
  <c r="N277" i="7"/>
  <c r="O277" i="7"/>
  <c r="P277" i="7"/>
  <c r="J66" i="13"/>
  <c r="M66" i="13" s="1"/>
  <c r="P66" i="13" s="1"/>
  <c r="BJ66" i="13"/>
  <c r="H66" i="13"/>
  <c r="K66" i="13" s="1"/>
  <c r="BH66" i="13"/>
  <c r="J177" i="12"/>
  <c r="AU66" i="13"/>
  <c r="AI67" i="13" s="1"/>
  <c r="AW66" i="13"/>
  <c r="AK67" i="13" s="1"/>
  <c r="AV66" i="13"/>
  <c r="AJ67" i="13" s="1"/>
  <c r="I66" i="13"/>
  <c r="K277" i="7"/>
  <c r="G277" i="7"/>
  <c r="J277" i="7"/>
  <c r="I277" i="7"/>
  <c r="H277" i="7"/>
  <c r="BB66" i="13"/>
  <c r="BE66" i="13" s="1"/>
  <c r="AR67" i="13" l="1"/>
  <c r="BW66" i="13"/>
  <c r="S277" i="7"/>
  <c r="K177" i="12" s="1"/>
  <c r="L177" i="12" s="1"/>
  <c r="M177" i="12" s="1"/>
  <c r="BK66" i="13"/>
  <c r="BL67" i="13" s="1"/>
  <c r="S66" i="13"/>
  <c r="AB67" i="13" s="1"/>
  <c r="Q66" i="13"/>
  <c r="Z67" i="13" s="1"/>
  <c r="N66" i="13"/>
  <c r="BA66" i="13"/>
  <c r="BD66" i="13"/>
  <c r="AT67" i="13" s="1"/>
  <c r="L277" i="7"/>
  <c r="G177" i="12" s="1"/>
  <c r="L66" i="13"/>
  <c r="O66" i="13" s="1"/>
  <c r="R66" i="13"/>
  <c r="AA67" i="13" s="1"/>
  <c r="BC66" i="13"/>
  <c r="BF66" i="13" s="1"/>
  <c r="AS67" i="13" l="1"/>
  <c r="BI67" i="13" s="1"/>
  <c r="BQ67" i="13"/>
  <c r="BR67" i="13"/>
  <c r="BS67" i="13"/>
  <c r="F277" i="7"/>
  <c r="BX66" i="13"/>
  <c r="BY66" i="13"/>
  <c r="N178" i="12"/>
  <c r="BJ67" i="13"/>
  <c r="BH67" i="13"/>
  <c r="BB67" i="13"/>
  <c r="BE67" i="13" s="1"/>
  <c r="H67" i="13"/>
  <c r="K67" i="13" s="1"/>
  <c r="BG66" i="13"/>
  <c r="AU67" i="13"/>
  <c r="AI68" i="13" s="1"/>
  <c r="H177" i="12"/>
  <c r="I177" i="12" s="1"/>
  <c r="BN67" i="13" l="1"/>
  <c r="AR68" i="13" s="1"/>
  <c r="BO67" i="13"/>
  <c r="BU67" i="13" s="1"/>
  <c r="BP67" i="13"/>
  <c r="BV67" i="13" s="1"/>
  <c r="Q278" i="7"/>
  <c r="R278" i="7"/>
  <c r="O278" i="7"/>
  <c r="P278" i="7"/>
  <c r="N278" i="7"/>
  <c r="N67" i="13"/>
  <c r="Q67" i="13"/>
  <c r="Z68" i="13" s="1"/>
  <c r="J67" i="13"/>
  <c r="AW67" i="13"/>
  <c r="AK68" i="13" s="1"/>
  <c r="BA67" i="13"/>
  <c r="BC67" i="13"/>
  <c r="BF67" i="13" s="1"/>
  <c r="AV67" i="13"/>
  <c r="AJ68" i="13" s="1"/>
  <c r="I67" i="13"/>
  <c r="H278" i="7"/>
  <c r="I278" i="7"/>
  <c r="J278" i="7"/>
  <c r="G278" i="7"/>
  <c r="K278" i="7"/>
  <c r="J178" i="12"/>
  <c r="BT67" i="13" l="1"/>
  <c r="BW67" i="13" s="1"/>
  <c r="BX67" i="13" s="1"/>
  <c r="AS68" i="13"/>
  <c r="S278" i="7"/>
  <c r="K178" i="12" s="1"/>
  <c r="L178" i="12" s="1"/>
  <c r="M178" i="12" s="1"/>
  <c r="AU68" i="13"/>
  <c r="AI69" i="13" s="1"/>
  <c r="BH68" i="13"/>
  <c r="H68" i="13"/>
  <c r="Q68" i="13" s="1"/>
  <c r="S67" i="13"/>
  <c r="AB68" i="13" s="1"/>
  <c r="M67" i="13"/>
  <c r="P67" i="13" s="1"/>
  <c r="BD67" i="13"/>
  <c r="BG67" i="13" s="1"/>
  <c r="L67" i="13"/>
  <c r="R67" i="13"/>
  <c r="AA68" i="13" s="1"/>
  <c r="BK67" i="13"/>
  <c r="BL68" i="13" s="1"/>
  <c r="L278" i="7"/>
  <c r="G178" i="12" s="1"/>
  <c r="F278" i="7" l="1"/>
  <c r="BS68" i="13"/>
  <c r="BQ68" i="13"/>
  <c r="BR68" i="13"/>
  <c r="AT68" i="13"/>
  <c r="BY67" i="13"/>
  <c r="N179" i="12"/>
  <c r="K68" i="13"/>
  <c r="N68" i="13" s="1"/>
  <c r="BI68" i="13"/>
  <c r="O67" i="13"/>
  <c r="Z69" i="13"/>
  <c r="H178" i="12"/>
  <c r="I178" i="12" s="1"/>
  <c r="AV68" i="13"/>
  <c r="AJ69" i="13" s="1"/>
  <c r="I68" i="13"/>
  <c r="BO68" i="13" l="1"/>
  <c r="BU68" i="13" s="1"/>
  <c r="BP68" i="13"/>
  <c r="BV68" i="13" s="1"/>
  <c r="BN68" i="13"/>
  <c r="P279" i="7"/>
  <c r="Q279" i="7"/>
  <c r="N279" i="7"/>
  <c r="R279" i="7"/>
  <c r="O279" i="7"/>
  <c r="J68" i="13"/>
  <c r="S68" i="13" s="1"/>
  <c r="BJ68" i="13"/>
  <c r="BD68" i="13"/>
  <c r="AW68" i="13"/>
  <c r="AK69" i="13" s="1"/>
  <c r="BB68" i="13"/>
  <c r="BC68" i="13"/>
  <c r="BF68" i="13" s="1"/>
  <c r="I279" i="7"/>
  <c r="G279" i="7"/>
  <c r="H279" i="7"/>
  <c r="K279" i="7"/>
  <c r="J279" i="7"/>
  <c r="J179" i="12"/>
  <c r="R68" i="13"/>
  <c r="AA69" i="13" s="1"/>
  <c r="L68" i="13"/>
  <c r="AS69" i="13" l="1"/>
  <c r="BI69" i="13" s="1"/>
  <c r="BT68" i="13"/>
  <c r="BW68" i="13" s="1"/>
  <c r="AR69" i="13"/>
  <c r="BH69" i="13" s="1"/>
  <c r="AT69" i="13"/>
  <c r="S279" i="7"/>
  <c r="K179" i="12" s="1"/>
  <c r="L179" i="12" s="1"/>
  <c r="M179" i="12" s="1"/>
  <c r="M68" i="13"/>
  <c r="P68" i="13" s="1"/>
  <c r="BK68" i="13"/>
  <c r="BL69" i="13" s="1"/>
  <c r="O68" i="13"/>
  <c r="BE68" i="13"/>
  <c r="BA68" i="13"/>
  <c r="AB69" i="13"/>
  <c r="F279" i="7" s="1"/>
  <c r="BB69" i="13"/>
  <c r="BG68" i="13"/>
  <c r="L279" i="7"/>
  <c r="G179" i="12" s="1"/>
  <c r="BQ69" i="13" l="1"/>
  <c r="BR69" i="13"/>
  <c r="BS69" i="13"/>
  <c r="H280" i="7"/>
  <c r="BX68" i="13"/>
  <c r="BY68" i="13"/>
  <c r="O280" i="7"/>
  <c r="P280" i="7"/>
  <c r="R280" i="7"/>
  <c r="N180" i="12"/>
  <c r="Q280" i="7"/>
  <c r="N280" i="7"/>
  <c r="BJ69" i="13"/>
  <c r="BE69" i="13"/>
  <c r="K280" i="7"/>
  <c r="H69" i="13"/>
  <c r="Q69" i="13" s="1"/>
  <c r="Z70" i="13" s="1"/>
  <c r="AU69" i="13"/>
  <c r="AI70" i="13" s="1"/>
  <c r="I280" i="7"/>
  <c r="AV69" i="13"/>
  <c r="AJ70" i="13" s="1"/>
  <c r="G280" i="7"/>
  <c r="J280" i="7"/>
  <c r="J69" i="13"/>
  <c r="AW69" i="13"/>
  <c r="AK70" i="13" s="1"/>
  <c r="BA69" i="13"/>
  <c r="BC69" i="13"/>
  <c r="BF69" i="13" s="1"/>
  <c r="I69" i="13"/>
  <c r="R69" i="13" s="1"/>
  <c r="AA70" i="13" s="1"/>
  <c r="H179" i="12"/>
  <c r="I179" i="12" s="1"/>
  <c r="BP69" i="13" l="1"/>
  <c r="BV69" i="13" s="1"/>
  <c r="BN69" i="13"/>
  <c r="BT69" i="13" s="1"/>
  <c r="BO69" i="13"/>
  <c r="BU69" i="13" s="1"/>
  <c r="S280" i="7"/>
  <c r="K180" i="12" s="1"/>
  <c r="L180" i="12" s="1"/>
  <c r="M180" i="12" s="1"/>
  <c r="K69" i="13"/>
  <c r="L280" i="7"/>
  <c r="G180" i="12" s="1"/>
  <c r="H180" i="12" s="1"/>
  <c r="I180" i="12" s="1"/>
  <c r="BD69" i="13"/>
  <c r="S69" i="13"/>
  <c r="AB70" i="13" s="1"/>
  <c r="F280" i="7" s="1"/>
  <c r="Q281" i="7" s="1"/>
  <c r="M69" i="13"/>
  <c r="P69" i="13" s="1"/>
  <c r="L69" i="13"/>
  <c r="O69" i="13" s="1"/>
  <c r="BK69" i="13"/>
  <c r="BL70" i="13" s="1"/>
  <c r="J180" i="12"/>
  <c r="N181" i="12" l="1"/>
  <c r="BS70" i="13"/>
  <c r="BR70" i="13"/>
  <c r="BQ70" i="13"/>
  <c r="AT70" i="13"/>
  <c r="BN70" i="13"/>
  <c r="BO70" i="13"/>
  <c r="BP70" i="13"/>
  <c r="AR70" i="13"/>
  <c r="BH70" i="13" s="1"/>
  <c r="AS70" i="13"/>
  <c r="BI70" i="13" s="1"/>
  <c r="BW69" i="13"/>
  <c r="P281" i="7"/>
  <c r="R281" i="7"/>
  <c r="O281" i="7"/>
  <c r="N281" i="7"/>
  <c r="N69" i="13"/>
  <c r="BB70" i="13"/>
  <c r="BG69" i="13"/>
  <c r="K281" i="7"/>
  <c r="H281" i="7"/>
  <c r="I281" i="7"/>
  <c r="G281" i="7"/>
  <c r="J281" i="7"/>
  <c r="J181" i="12"/>
  <c r="AU70" i="13" l="1"/>
  <c r="AI71" i="13" s="1"/>
  <c r="AR71" i="13" s="1"/>
  <c r="I70" i="13"/>
  <c r="L70" i="13" s="1"/>
  <c r="O70" i="13" s="1"/>
  <c r="H70" i="13"/>
  <c r="Q70" i="13" s="1"/>
  <c r="Z71" i="13" s="1"/>
  <c r="BE70" i="13"/>
  <c r="AV70" i="13"/>
  <c r="AJ71" i="13" s="1"/>
  <c r="BY69" i="13"/>
  <c r="BX69" i="13"/>
  <c r="BV70" i="13"/>
  <c r="BT70" i="13"/>
  <c r="BU70" i="13"/>
  <c r="S281" i="7"/>
  <c r="K181" i="12" s="1"/>
  <c r="L181" i="12" s="1"/>
  <c r="M181" i="12" s="1"/>
  <c r="J70" i="13"/>
  <c r="BJ70" i="13"/>
  <c r="AW70" i="13"/>
  <c r="AK71" i="13" s="1"/>
  <c r="BC70" i="13"/>
  <c r="BF70" i="13" s="1"/>
  <c r="L281" i="7"/>
  <c r="G181" i="12" s="1"/>
  <c r="R70" i="13" l="1"/>
  <c r="AA71" i="13" s="1"/>
  <c r="AS71" i="13"/>
  <c r="BR71" i="13"/>
  <c r="BQ71" i="13"/>
  <c r="BS71" i="13"/>
  <c r="K70" i="13"/>
  <c r="N70" i="13" s="1"/>
  <c r="BK70" i="13"/>
  <c r="BL71" i="13" s="1"/>
  <c r="BW70" i="13"/>
  <c r="N182" i="12"/>
  <c r="M70" i="13"/>
  <c r="P70" i="13" s="1"/>
  <c r="BH71" i="13"/>
  <c r="S70" i="13"/>
  <c r="AB71" i="13" s="1"/>
  <c r="BD70" i="13"/>
  <c r="BG70" i="13" s="1"/>
  <c r="BA70" i="13"/>
  <c r="BB71" i="13"/>
  <c r="BE71" i="13" s="1"/>
  <c r="AU71" i="13"/>
  <c r="AI72" i="13" s="1"/>
  <c r="H71" i="13"/>
  <c r="H181" i="12"/>
  <c r="I181" i="12" s="1"/>
  <c r="F281" i="7" l="1"/>
  <c r="P282" i="7" s="1"/>
  <c r="BI71" i="13"/>
  <c r="AT71" i="13"/>
  <c r="BN71" i="13"/>
  <c r="BT71" i="13" s="1"/>
  <c r="BO71" i="13"/>
  <c r="BU71" i="13" s="1"/>
  <c r="BP71" i="13"/>
  <c r="BV71" i="13" s="1"/>
  <c r="BX70" i="13"/>
  <c r="BY70" i="13"/>
  <c r="Q282" i="7"/>
  <c r="O282" i="7"/>
  <c r="R282" i="7"/>
  <c r="N282" i="7"/>
  <c r="G282" i="7"/>
  <c r="AV71" i="13"/>
  <c r="AJ72" i="13" s="1"/>
  <c r="I71" i="13"/>
  <c r="R71" i="13" s="1"/>
  <c r="H282" i="7"/>
  <c r="K282" i="7"/>
  <c r="I282" i="7"/>
  <c r="J282" i="7"/>
  <c r="J182" i="12"/>
  <c r="K71" i="13"/>
  <c r="Q71" i="13"/>
  <c r="Z72" i="13" s="1"/>
  <c r="AR72" i="13" l="1"/>
  <c r="BH72" i="13" s="1"/>
  <c r="BW71" i="13"/>
  <c r="S282" i="7"/>
  <c r="K182" i="12" s="1"/>
  <c r="L182" i="12" s="1"/>
  <c r="M182" i="12" s="1"/>
  <c r="L71" i="13"/>
  <c r="O71" i="13" s="1"/>
  <c r="J71" i="13"/>
  <c r="S71" i="13" s="1"/>
  <c r="BJ71" i="13"/>
  <c r="N71" i="13"/>
  <c r="BD71" i="13"/>
  <c r="BG71" i="13" s="1"/>
  <c r="AW71" i="13"/>
  <c r="AK72" i="13" s="1"/>
  <c r="AA72" i="13"/>
  <c r="BC71" i="13"/>
  <c r="AS72" i="13" s="1"/>
  <c r="L282" i="7"/>
  <c r="G182" i="12" s="1"/>
  <c r="BA71" i="13"/>
  <c r="BR72" i="13" l="1"/>
  <c r="BQ72" i="13"/>
  <c r="BS72" i="13"/>
  <c r="AT72" i="13"/>
  <c r="H72" i="13"/>
  <c r="K72" i="13" s="1"/>
  <c r="AU72" i="13"/>
  <c r="AI73" i="13" s="1"/>
  <c r="BX71" i="13"/>
  <c r="BY71" i="13"/>
  <c r="N183" i="12"/>
  <c r="BI72" i="13"/>
  <c r="BK71" i="13"/>
  <c r="BL72" i="13" s="1"/>
  <c r="M71" i="13"/>
  <c r="AB72" i="13"/>
  <c r="F282" i="7" s="1"/>
  <c r="BF71" i="13"/>
  <c r="AV72" i="13"/>
  <c r="AJ73" i="13" s="1"/>
  <c r="H182" i="12"/>
  <c r="I182" i="12" s="1"/>
  <c r="BB72" i="13"/>
  <c r="BE72" i="13" s="1"/>
  <c r="BO72" i="13" l="1"/>
  <c r="BU72" i="13" s="1"/>
  <c r="BP72" i="13"/>
  <c r="BV72" i="13" s="1"/>
  <c r="BN72" i="13"/>
  <c r="BT72" i="13" s="1"/>
  <c r="Q72" i="13"/>
  <c r="Z73" i="13" s="1"/>
  <c r="N283" i="7"/>
  <c r="O283" i="7"/>
  <c r="Q283" i="7"/>
  <c r="R283" i="7"/>
  <c r="P283" i="7"/>
  <c r="I283" i="7"/>
  <c r="N72" i="13"/>
  <c r="P71" i="13"/>
  <c r="AW72" i="13"/>
  <c r="AK73" i="13" s="1"/>
  <c r="BJ72" i="13"/>
  <c r="J72" i="13"/>
  <c r="S72" i="13" s="1"/>
  <c r="I72" i="13"/>
  <c r="L72" i="13" s="1"/>
  <c r="O72" i="13" s="1"/>
  <c r="K283" i="7"/>
  <c r="J283" i="7"/>
  <c r="G283" i="7"/>
  <c r="H283" i="7"/>
  <c r="J183" i="12"/>
  <c r="AR73" i="13" l="1"/>
  <c r="BW72" i="13"/>
  <c r="S283" i="7"/>
  <c r="K183" i="12" s="1"/>
  <c r="L183" i="12" s="1"/>
  <c r="M183" i="12" s="1"/>
  <c r="M72" i="13"/>
  <c r="BK72" i="13"/>
  <c r="BL73" i="13" s="1"/>
  <c r="BD72" i="13"/>
  <c r="BG72" i="13" s="1"/>
  <c r="AB73" i="13"/>
  <c r="BC72" i="13"/>
  <c r="AS73" i="13" s="1"/>
  <c r="R72" i="13"/>
  <c r="AA73" i="13" s="1"/>
  <c r="BA72" i="13"/>
  <c r="L283" i="7"/>
  <c r="G183" i="12" s="1"/>
  <c r="H183" i="12" s="1"/>
  <c r="I183" i="12" s="1"/>
  <c r="BR73" i="13" l="1"/>
  <c r="BQ73" i="13"/>
  <c r="BS73" i="13"/>
  <c r="AT73" i="13"/>
  <c r="BJ73" i="13" s="1"/>
  <c r="BP73" i="13"/>
  <c r="BN73" i="13"/>
  <c r="BO73" i="13"/>
  <c r="F283" i="7"/>
  <c r="BY72" i="13"/>
  <c r="BX72" i="13"/>
  <c r="N184" i="12"/>
  <c r="H73" i="13"/>
  <c r="Q73" i="13" s="1"/>
  <c r="Z74" i="13" s="1"/>
  <c r="BH73" i="13"/>
  <c r="P72" i="13"/>
  <c r="AU73" i="13"/>
  <c r="AI74" i="13" s="1"/>
  <c r="BF72" i="13"/>
  <c r="BI73" i="13"/>
  <c r="BB73" i="13"/>
  <c r="J184" i="12"/>
  <c r="AR74" i="13" l="1"/>
  <c r="BH74" i="13" s="1"/>
  <c r="BT73" i="13"/>
  <c r="BU73" i="13"/>
  <c r="BV73" i="13"/>
  <c r="Q284" i="7"/>
  <c r="R284" i="7"/>
  <c r="O284" i="7"/>
  <c r="P284" i="7"/>
  <c r="N284" i="7"/>
  <c r="G284" i="7"/>
  <c r="K73" i="13"/>
  <c r="N73" i="13" s="1"/>
  <c r="BD73" i="13"/>
  <c r="BG73" i="13" s="1"/>
  <c r="AW73" i="13"/>
  <c r="AK74" i="13" s="1"/>
  <c r="AT74" i="13" s="1"/>
  <c r="J73" i="13"/>
  <c r="S73" i="13" s="1"/>
  <c r="AB74" i="13" s="1"/>
  <c r="J284" i="7"/>
  <c r="AV73" i="13"/>
  <c r="AJ74" i="13" s="1"/>
  <c r="I73" i="13"/>
  <c r="H284" i="7"/>
  <c r="I284" i="7"/>
  <c r="K284" i="7"/>
  <c r="BE73" i="13"/>
  <c r="BW73" i="13" l="1"/>
  <c r="S284" i="7"/>
  <c r="K184" i="12" s="1"/>
  <c r="L184" i="12" s="1"/>
  <c r="M184" i="12" s="1"/>
  <c r="M73" i="13"/>
  <c r="P73" i="13" s="1"/>
  <c r="L284" i="7"/>
  <c r="G184" i="12" s="1"/>
  <c r="BA73" i="13"/>
  <c r="BC73" i="13"/>
  <c r="AS74" i="13" s="1"/>
  <c r="R73" i="13"/>
  <c r="AA74" i="13" s="1"/>
  <c r="F284" i="7" s="1"/>
  <c r="L73" i="13"/>
  <c r="BK73" i="13"/>
  <c r="H74" i="13"/>
  <c r="AU74" i="13"/>
  <c r="AI75" i="13" s="1"/>
  <c r="BQ74" i="13" l="1"/>
  <c r="BR74" i="13"/>
  <c r="BS74" i="13"/>
  <c r="BX73" i="13"/>
  <c r="BY73" i="13"/>
  <c r="BB74" i="13"/>
  <c r="BE74" i="13" s="1"/>
  <c r="BL74" i="13"/>
  <c r="N185" i="12"/>
  <c r="AW74" i="13"/>
  <c r="AK75" i="13" s="1"/>
  <c r="BJ74" i="13"/>
  <c r="O73" i="13"/>
  <c r="J74" i="13"/>
  <c r="S74" i="13" s="1"/>
  <c r="BI74" i="13"/>
  <c r="H184" i="12"/>
  <c r="I184" i="12" s="1"/>
  <c r="BF73" i="13"/>
  <c r="Q74" i="13"/>
  <c r="Z75" i="13" s="1"/>
  <c r="K74" i="13"/>
  <c r="BN74" i="13" l="1"/>
  <c r="AR75" i="13" s="1"/>
  <c r="BO74" i="13"/>
  <c r="BU74" i="13" s="1"/>
  <c r="BP74" i="13"/>
  <c r="Q285" i="7"/>
  <c r="O285" i="7"/>
  <c r="P285" i="7"/>
  <c r="R285" i="7"/>
  <c r="N285" i="7"/>
  <c r="N74" i="13"/>
  <c r="M74" i="13"/>
  <c r="P74" i="13" s="1"/>
  <c r="J185" i="12"/>
  <c r="AB75" i="13"/>
  <c r="BD74" i="13"/>
  <c r="BC74" i="13"/>
  <c r="BF74" i="13" s="1"/>
  <c r="BA74" i="13"/>
  <c r="I74" i="13"/>
  <c r="AV74" i="13"/>
  <c r="AJ75" i="13" s="1"/>
  <c r="J285" i="7"/>
  <c r="H285" i="7"/>
  <c r="I285" i="7"/>
  <c r="G285" i="7"/>
  <c r="K285" i="7"/>
  <c r="AT75" i="13" l="1"/>
  <c r="BV74" i="13"/>
  <c r="AU75" i="13"/>
  <c r="AI76" i="13" s="1"/>
  <c r="BT74" i="13"/>
  <c r="AS75" i="13"/>
  <c r="AV75" i="13" s="1"/>
  <c r="AJ76" i="13" s="1"/>
  <c r="H75" i="13"/>
  <c r="Q75" i="13" s="1"/>
  <c r="S285" i="7"/>
  <c r="K185" i="12" s="1"/>
  <c r="L185" i="12" s="1"/>
  <c r="M185" i="12" s="1"/>
  <c r="BH75" i="13"/>
  <c r="BG74" i="13"/>
  <c r="L285" i="7"/>
  <c r="G185" i="12" s="1"/>
  <c r="H185" i="12" s="1"/>
  <c r="I185" i="12" s="1"/>
  <c r="BK74" i="13"/>
  <c r="R74" i="13"/>
  <c r="AA75" i="13" s="1"/>
  <c r="F285" i="7" s="1"/>
  <c r="L74" i="13"/>
  <c r="BR75" i="13" l="1"/>
  <c r="BS75" i="13"/>
  <c r="BQ75" i="13"/>
  <c r="BW74" i="13"/>
  <c r="BX74" i="13" s="1"/>
  <c r="BN75" i="13"/>
  <c r="BO75" i="13"/>
  <c r="BP75" i="13"/>
  <c r="K75" i="13"/>
  <c r="N75" i="13" s="1"/>
  <c r="BB75" i="13"/>
  <c r="BL75" i="13"/>
  <c r="N186" i="12"/>
  <c r="O74" i="13"/>
  <c r="I75" i="13"/>
  <c r="R75" i="13" s="1"/>
  <c r="BI75" i="13"/>
  <c r="J75" i="13"/>
  <c r="M75" i="13" s="1"/>
  <c r="P75" i="13" s="1"/>
  <c r="BJ75" i="13"/>
  <c r="J186" i="12"/>
  <c r="AW75" i="13"/>
  <c r="AK76" i="13" s="1"/>
  <c r="Z76" i="13"/>
  <c r="AR76" i="13" l="1"/>
  <c r="BH76" i="13" s="1"/>
  <c r="BY74" i="13"/>
  <c r="BE75" i="13"/>
  <c r="BT75" i="13"/>
  <c r="BU75" i="13"/>
  <c r="BV75" i="13"/>
  <c r="P286" i="7"/>
  <c r="N286" i="7"/>
  <c r="O286" i="7"/>
  <c r="Q286" i="7"/>
  <c r="R286" i="7"/>
  <c r="BK75" i="13"/>
  <c r="BL76" i="13" s="1"/>
  <c r="S75" i="13"/>
  <c r="AB76" i="13" s="1"/>
  <c r="L75" i="13"/>
  <c r="O75" i="13" s="1"/>
  <c r="BA75" i="13"/>
  <c r="BC75" i="13"/>
  <c r="AS76" i="13" s="1"/>
  <c r="BD75" i="13"/>
  <c r="BG75" i="13" s="1"/>
  <c r="AA76" i="13"/>
  <c r="H286" i="7"/>
  <c r="K286" i="7"/>
  <c r="J286" i="7"/>
  <c r="I286" i="7"/>
  <c r="G286" i="7"/>
  <c r="BB76" i="13"/>
  <c r="BE76" i="13" l="1"/>
  <c r="AU76" i="13"/>
  <c r="AI77" i="13" s="1"/>
  <c r="H76" i="13"/>
  <c r="Q76" i="13" s="1"/>
  <c r="Z77" i="13" s="1"/>
  <c r="F286" i="7"/>
  <c r="G287" i="7" s="1"/>
  <c r="AT76" i="13"/>
  <c r="BW75" i="13"/>
  <c r="S286" i="7"/>
  <c r="K186" i="12" s="1"/>
  <c r="L186" i="12" s="1"/>
  <c r="M186" i="12" s="1"/>
  <c r="BI76" i="13"/>
  <c r="BF75" i="13"/>
  <c r="L286" i="7"/>
  <c r="G186" i="12" s="1"/>
  <c r="K76" i="13" l="1"/>
  <c r="N76" i="13" s="1"/>
  <c r="BR76" i="13"/>
  <c r="BQ76" i="13"/>
  <c r="BS76" i="13"/>
  <c r="BX75" i="13"/>
  <c r="BY75" i="13"/>
  <c r="N187" i="12"/>
  <c r="Q287" i="7"/>
  <c r="N287" i="7"/>
  <c r="O287" i="7"/>
  <c r="R287" i="7"/>
  <c r="P287" i="7"/>
  <c r="AW76" i="13"/>
  <c r="AK77" i="13" s="1"/>
  <c r="BJ76" i="13"/>
  <c r="J76" i="13"/>
  <c r="M76" i="13" s="1"/>
  <c r="P76" i="13" s="1"/>
  <c r="BC76" i="13"/>
  <c r="BF76" i="13" s="1"/>
  <c r="I287" i="7"/>
  <c r="K287" i="7"/>
  <c r="J287" i="7"/>
  <c r="AV76" i="13"/>
  <c r="AJ77" i="13" s="1"/>
  <c r="I76" i="13"/>
  <c r="H186" i="12"/>
  <c r="I186" i="12" s="1"/>
  <c r="H287" i="7"/>
  <c r="BO76" i="13" l="1"/>
  <c r="BU76" i="13" s="1"/>
  <c r="BP76" i="13"/>
  <c r="BN76" i="13"/>
  <c r="S287" i="7"/>
  <c r="K187" i="12" s="1"/>
  <c r="L187" i="12" s="1"/>
  <c r="M187" i="12" s="1"/>
  <c r="S76" i="13"/>
  <c r="AB77" i="13" s="1"/>
  <c r="J187" i="12"/>
  <c r="L287" i="7"/>
  <c r="G187" i="12" s="1"/>
  <c r="H187" i="12" s="1"/>
  <c r="I187" i="12" s="1"/>
  <c r="BD76" i="13"/>
  <c r="BG76" i="13" s="1"/>
  <c r="BA76" i="13"/>
  <c r="R76" i="13"/>
  <c r="AA77" i="13" s="1"/>
  <c r="L76" i="13"/>
  <c r="BK76" i="13"/>
  <c r="BL77" i="13" s="1"/>
  <c r="AS77" i="13" l="1"/>
  <c r="I77" i="13" s="1"/>
  <c r="R77" i="13" s="1"/>
  <c r="AA78" i="13" s="1"/>
  <c r="BQ77" i="13"/>
  <c r="BS77" i="13"/>
  <c r="BR77" i="13"/>
  <c r="AT77" i="13"/>
  <c r="BV76" i="13"/>
  <c r="BP77" i="13"/>
  <c r="BN77" i="13"/>
  <c r="BO77" i="13"/>
  <c r="BT76" i="13"/>
  <c r="AR77" i="13"/>
  <c r="F287" i="7"/>
  <c r="N188" i="12"/>
  <c r="O76" i="13"/>
  <c r="J188" i="12"/>
  <c r="BD77" i="13"/>
  <c r="BW76" i="13" l="1"/>
  <c r="BY76" i="13" s="1"/>
  <c r="BI77" i="13"/>
  <c r="AV77" i="13"/>
  <c r="AJ78" i="13" s="1"/>
  <c r="BV77" i="13"/>
  <c r="BT77" i="13"/>
  <c r="BU77" i="13"/>
  <c r="O288" i="7"/>
  <c r="N288" i="7"/>
  <c r="Q288" i="7"/>
  <c r="P288" i="7"/>
  <c r="R288" i="7"/>
  <c r="AU77" i="13"/>
  <c r="AI78" i="13" s="1"/>
  <c r="BH77" i="13"/>
  <c r="L77" i="13"/>
  <c r="O77" i="13" s="1"/>
  <c r="J77" i="13"/>
  <c r="BJ77" i="13"/>
  <c r="AW77" i="13"/>
  <c r="AK78" i="13" s="1"/>
  <c r="AT78" i="13" s="1"/>
  <c r="BG77" i="13"/>
  <c r="BB77" i="13"/>
  <c r="BE77" i="13" s="1"/>
  <c r="BC77" i="13"/>
  <c r="H77" i="13"/>
  <c r="H288" i="7"/>
  <c r="J288" i="7"/>
  <c r="K288" i="7"/>
  <c r="I288" i="7"/>
  <c r="G288" i="7"/>
  <c r="BX76" i="13" l="1"/>
  <c r="AS78" i="13"/>
  <c r="AR78" i="13"/>
  <c r="BW77" i="13"/>
  <c r="S288" i="7"/>
  <c r="K188" i="12" s="1"/>
  <c r="L188" i="12" s="1"/>
  <c r="M188" i="12" s="1"/>
  <c r="S77" i="13"/>
  <c r="AB78" i="13" s="1"/>
  <c r="M77" i="13"/>
  <c r="P77" i="13" s="1"/>
  <c r="BA77" i="13"/>
  <c r="BF77" i="13"/>
  <c r="K77" i="13"/>
  <c r="Q77" i="13"/>
  <c r="Z78" i="13" s="1"/>
  <c r="BK77" i="13"/>
  <c r="BL78" i="13" s="1"/>
  <c r="L288" i="7"/>
  <c r="G188" i="12" s="1"/>
  <c r="AW78" i="13"/>
  <c r="AK79" i="13" s="1"/>
  <c r="J78" i="13"/>
  <c r="BR78" i="13" l="1"/>
  <c r="BQ78" i="13"/>
  <c r="BS78" i="13"/>
  <c r="F288" i="7"/>
  <c r="BY77" i="13"/>
  <c r="BX77" i="13"/>
  <c r="N189" i="12"/>
  <c r="BJ78" i="13"/>
  <c r="BH78" i="13"/>
  <c r="I78" i="13"/>
  <c r="R78" i="13" s="1"/>
  <c r="BI78" i="13"/>
  <c r="N77" i="13"/>
  <c r="AU78" i="13"/>
  <c r="AI79" i="13" s="1"/>
  <c r="H78" i="13"/>
  <c r="AV78" i="13"/>
  <c r="AJ79" i="13" s="1"/>
  <c r="BB78" i="13"/>
  <c r="H188" i="12"/>
  <c r="I188" i="12" s="1"/>
  <c r="S78" i="13"/>
  <c r="AB79" i="13" s="1"/>
  <c r="M78" i="13"/>
  <c r="P78" i="13" s="1"/>
  <c r="BD78" i="13"/>
  <c r="BG78" i="13" s="1"/>
  <c r="J189" i="12" l="1"/>
  <c r="BN78" i="13"/>
  <c r="BT78" i="13" s="1"/>
  <c r="BO78" i="13"/>
  <c r="BU78" i="13" s="1"/>
  <c r="BP78" i="13"/>
  <c r="P289" i="7"/>
  <c r="O289" i="7"/>
  <c r="Q289" i="7"/>
  <c r="R289" i="7"/>
  <c r="N289" i="7"/>
  <c r="BK78" i="13"/>
  <c r="BL79" i="13" s="1"/>
  <c r="L78" i="13"/>
  <c r="O78" i="13" s="1"/>
  <c r="Q78" i="13"/>
  <c r="Z79" i="13" s="1"/>
  <c r="K78" i="13"/>
  <c r="AA79" i="13"/>
  <c r="BE78" i="13"/>
  <c r="K289" i="7"/>
  <c r="G289" i="7"/>
  <c r="I289" i="7"/>
  <c r="J289" i="7"/>
  <c r="H289" i="7"/>
  <c r="BC78" i="13"/>
  <c r="BF78" i="13" s="1"/>
  <c r="BA78" i="13"/>
  <c r="AS79" i="13" l="1"/>
  <c r="AR79" i="13"/>
  <c r="AU79" i="13" s="1"/>
  <c r="AI80" i="13" s="1"/>
  <c r="BV78" i="13"/>
  <c r="BW78" i="13" s="1"/>
  <c r="AT79" i="13"/>
  <c r="BJ79" i="13" s="1"/>
  <c r="F289" i="7"/>
  <c r="G290" i="7" s="1"/>
  <c r="S289" i="7"/>
  <c r="K189" i="12" s="1"/>
  <c r="L189" i="12" s="1"/>
  <c r="M189" i="12" s="1"/>
  <c r="N78" i="13"/>
  <c r="BB79" i="13"/>
  <c r="L289" i="7"/>
  <c r="G189" i="12" s="1"/>
  <c r="BD79" i="13"/>
  <c r="H79" i="13" l="1"/>
  <c r="K79" i="13" s="1"/>
  <c r="N79" i="13" s="1"/>
  <c r="J79" i="13"/>
  <c r="M79" i="13" s="1"/>
  <c r="P79" i="13" s="1"/>
  <c r="BH79" i="13"/>
  <c r="BR79" i="13"/>
  <c r="BQ79" i="13"/>
  <c r="BS79" i="13"/>
  <c r="BE79" i="13"/>
  <c r="BG79" i="13"/>
  <c r="AW79" i="13"/>
  <c r="AK80" i="13" s="1"/>
  <c r="BX78" i="13"/>
  <c r="BY78" i="13"/>
  <c r="N290" i="7"/>
  <c r="P290" i="7"/>
  <c r="N190" i="12"/>
  <c r="Q290" i="7"/>
  <c r="R290" i="7"/>
  <c r="O290" i="7"/>
  <c r="AV79" i="13"/>
  <c r="AJ80" i="13" s="1"/>
  <c r="BI79" i="13"/>
  <c r="H189" i="12"/>
  <c r="I189" i="12" s="1"/>
  <c r="K290" i="7"/>
  <c r="I290" i="7"/>
  <c r="I79" i="13"/>
  <c r="R79" i="13" s="1"/>
  <c r="H290" i="7"/>
  <c r="J290" i="7"/>
  <c r="Q79" i="13" l="1"/>
  <c r="Z80" i="13" s="1"/>
  <c r="S79" i="13"/>
  <c r="AB80" i="13" s="1"/>
  <c r="BN79" i="13"/>
  <c r="BO79" i="13"/>
  <c r="BP79" i="13"/>
  <c r="S290" i="7"/>
  <c r="K190" i="12" s="1"/>
  <c r="L190" i="12" s="1"/>
  <c r="M190" i="12" s="1"/>
  <c r="BK79" i="13"/>
  <c r="BL80" i="13" s="1"/>
  <c r="AA80" i="13"/>
  <c r="BC79" i="13"/>
  <c r="BF79" i="13" s="1"/>
  <c r="BA79" i="13"/>
  <c r="L290" i="7"/>
  <c r="G190" i="12" s="1"/>
  <c r="L79" i="13"/>
  <c r="J190" i="12"/>
  <c r="F290" i="7" l="1"/>
  <c r="BQ80" i="13"/>
  <c r="BR80" i="13"/>
  <c r="BS80" i="13"/>
  <c r="AS80" i="13"/>
  <c r="I80" i="13" s="1"/>
  <c r="BU79" i="13"/>
  <c r="BT79" i="13"/>
  <c r="AR80" i="13"/>
  <c r="H80" i="13" s="1"/>
  <c r="K80" i="13" s="1"/>
  <c r="BV79" i="13"/>
  <c r="AT80" i="13"/>
  <c r="J80" i="13" s="1"/>
  <c r="S80" i="13" s="1"/>
  <c r="N191" i="12"/>
  <c r="O79" i="13"/>
  <c r="H190" i="12"/>
  <c r="I190" i="12" s="1"/>
  <c r="BD80" i="13"/>
  <c r="BB80" i="13"/>
  <c r="BH80" i="13" l="1"/>
  <c r="AU80" i="13"/>
  <c r="AI81" i="13" s="1"/>
  <c r="BW79" i="13"/>
  <c r="BY79" i="13" s="1"/>
  <c r="AW80" i="13"/>
  <c r="AK81" i="13" s="1"/>
  <c r="BJ80" i="13"/>
  <c r="BO80" i="13"/>
  <c r="BU80" i="13" s="1"/>
  <c r="BP80" i="13"/>
  <c r="BV80" i="13" s="1"/>
  <c r="BN80" i="13"/>
  <c r="BE80" i="13"/>
  <c r="N291" i="7"/>
  <c r="P291" i="7"/>
  <c r="O291" i="7"/>
  <c r="Q291" i="7"/>
  <c r="R291" i="7"/>
  <c r="G291" i="7"/>
  <c r="BI80" i="13"/>
  <c r="N80" i="13"/>
  <c r="M80" i="13"/>
  <c r="P80" i="13" s="1"/>
  <c r="K291" i="7"/>
  <c r="BA80" i="13"/>
  <c r="H291" i="7"/>
  <c r="J291" i="7"/>
  <c r="I291" i="7"/>
  <c r="BC80" i="13"/>
  <c r="BF80" i="13" s="1"/>
  <c r="J191" i="12"/>
  <c r="AV80" i="13"/>
  <c r="AJ81" i="13" s="1"/>
  <c r="AB81" i="13"/>
  <c r="Q80" i="13"/>
  <c r="Z81" i="13" s="1"/>
  <c r="BK80" i="13"/>
  <c r="BL81" i="13" s="1"/>
  <c r="R80" i="13"/>
  <c r="AA81" i="13" s="1"/>
  <c r="L80" i="13"/>
  <c r="O80" i="13" s="1"/>
  <c r="BG80" i="13"/>
  <c r="AR81" i="13" l="1"/>
  <c r="H81" i="13" s="1"/>
  <c r="Q81" i="13" s="1"/>
  <c r="BX79" i="13"/>
  <c r="BT80" i="13"/>
  <c r="AS81" i="13"/>
  <c r="AT81" i="13"/>
  <c r="AW81" i="13" s="1"/>
  <c r="AK82" i="13" s="1"/>
  <c r="F291" i="7"/>
  <c r="I292" i="7" s="1"/>
  <c r="BW80" i="13"/>
  <c r="BY80" i="13" s="1"/>
  <c r="S291" i="7"/>
  <c r="K191" i="12" s="1"/>
  <c r="L191" i="12" s="1"/>
  <c r="M191" i="12" s="1"/>
  <c r="L291" i="7"/>
  <c r="G191" i="12" s="1"/>
  <c r="H191" i="12" s="1"/>
  <c r="I191" i="12" s="1"/>
  <c r="BB81" i="13"/>
  <c r="AU81" i="13" l="1"/>
  <c r="AI82" i="13" s="1"/>
  <c r="BJ81" i="13"/>
  <c r="BH81" i="13"/>
  <c r="BS81" i="13"/>
  <c r="BR81" i="13"/>
  <c r="BQ81" i="13"/>
  <c r="BP81" i="13"/>
  <c r="BN81" i="13"/>
  <c r="BO81" i="13"/>
  <c r="J81" i="13"/>
  <c r="S81" i="13" s="1"/>
  <c r="AB82" i="13" s="1"/>
  <c r="BX80" i="13"/>
  <c r="N292" i="7"/>
  <c r="Q292" i="7"/>
  <c r="P292" i="7"/>
  <c r="N192" i="12"/>
  <c r="R292" i="7"/>
  <c r="O292" i="7"/>
  <c r="K81" i="13"/>
  <c r="N81" i="13" s="1"/>
  <c r="I81" i="13"/>
  <c r="R81" i="13" s="1"/>
  <c r="AA82" i="13" s="1"/>
  <c r="BI81" i="13"/>
  <c r="J192" i="12"/>
  <c r="AV81" i="13"/>
  <c r="AJ82" i="13" s="1"/>
  <c r="Z82" i="13"/>
  <c r="BE81" i="13"/>
  <c r="G292" i="7"/>
  <c r="H292" i="7"/>
  <c r="J292" i="7"/>
  <c r="BC81" i="13"/>
  <c r="BF81" i="13" s="1"/>
  <c r="K292" i="7"/>
  <c r="BD81" i="13"/>
  <c r="BG81" i="13" s="1"/>
  <c r="AR82" i="13" l="1"/>
  <c r="BH82" i="13" s="1"/>
  <c r="M81" i="13"/>
  <c r="P81" i="13" s="1"/>
  <c r="AT82" i="13"/>
  <c r="BJ82" i="13" s="1"/>
  <c r="AS82" i="13"/>
  <c r="F292" i="7"/>
  <c r="BV81" i="13"/>
  <c r="BU81" i="13"/>
  <c r="BT81" i="13"/>
  <c r="S292" i="7"/>
  <c r="K192" i="12" s="1"/>
  <c r="L192" i="12" s="1"/>
  <c r="M192" i="12" s="1"/>
  <c r="BK81" i="13"/>
  <c r="BL82" i="13" s="1"/>
  <c r="L81" i="13"/>
  <c r="BA81" i="13"/>
  <c r="L292" i="7"/>
  <c r="G192" i="12" s="1"/>
  <c r="H192" i="12" s="1"/>
  <c r="I192" i="12" s="1"/>
  <c r="H82" i="13" l="1"/>
  <c r="K82" i="13" s="1"/>
  <c r="N82" i="13" s="1"/>
  <c r="AU82" i="13"/>
  <c r="AI83" i="13" s="1"/>
  <c r="N193" i="12"/>
  <c r="BR82" i="13"/>
  <c r="BS82" i="13"/>
  <c r="BQ82" i="13"/>
  <c r="BN82" i="13"/>
  <c r="BO82" i="13"/>
  <c r="BP82" i="13"/>
  <c r="BW81" i="13"/>
  <c r="Q293" i="7"/>
  <c r="N293" i="7"/>
  <c r="P293" i="7"/>
  <c r="O293" i="7"/>
  <c r="R293" i="7"/>
  <c r="H293" i="7"/>
  <c r="G293" i="7"/>
  <c r="J293" i="7"/>
  <c r="K293" i="7"/>
  <c r="I293" i="7"/>
  <c r="O81" i="13"/>
  <c r="I82" i="13"/>
  <c r="R82" i="13" s="1"/>
  <c r="BI82" i="13"/>
  <c r="J193" i="12"/>
  <c r="AV82" i="13"/>
  <c r="AJ83" i="13" s="1"/>
  <c r="AW82" i="13"/>
  <c r="AK83" i="13" s="1"/>
  <c r="J82" i="13"/>
  <c r="BB82" i="13"/>
  <c r="BD82" i="13"/>
  <c r="BG82" i="13" s="1"/>
  <c r="Q82" i="13" l="1"/>
  <c r="Z83" i="13" s="1"/>
  <c r="AR83" i="13"/>
  <c r="BH83" i="13" s="1"/>
  <c r="AT83" i="13"/>
  <c r="BX81" i="13"/>
  <c r="BY81" i="13"/>
  <c r="BU82" i="13"/>
  <c r="BT82" i="13"/>
  <c r="BV82" i="13"/>
  <c r="S293" i="7"/>
  <c r="K193" i="12" s="1"/>
  <c r="L193" i="12" s="1"/>
  <c r="M193" i="12" s="1"/>
  <c r="L293" i="7"/>
  <c r="G193" i="12" s="1"/>
  <c r="H193" i="12" s="1"/>
  <c r="I193" i="12" s="1"/>
  <c r="BK82" i="13"/>
  <c r="BL83" i="13" s="1"/>
  <c r="L82" i="13"/>
  <c r="O82" i="13" s="1"/>
  <c r="BC82" i="13"/>
  <c r="AS83" i="13" s="1"/>
  <c r="AA83" i="13"/>
  <c r="BA82" i="13"/>
  <c r="S82" i="13"/>
  <c r="AB83" i="13" s="1"/>
  <c r="M82" i="13"/>
  <c r="P82" i="13" s="1"/>
  <c r="BE82" i="13"/>
  <c r="BQ83" i="13" l="1"/>
  <c r="BS83" i="13"/>
  <c r="BR83" i="13"/>
  <c r="BN83" i="13"/>
  <c r="BO83" i="13"/>
  <c r="BP83" i="13"/>
  <c r="F293" i="7"/>
  <c r="H294" i="7" s="1"/>
  <c r="BW82" i="13"/>
  <c r="BX82" i="13" s="1"/>
  <c r="N194" i="12"/>
  <c r="J83" i="13"/>
  <c r="S83" i="13" s="1"/>
  <c r="BJ83" i="13"/>
  <c r="BI83" i="13"/>
  <c r="BF82" i="13"/>
  <c r="AW83" i="13"/>
  <c r="AK84" i="13" s="1"/>
  <c r="I83" i="13"/>
  <c r="AV83" i="13"/>
  <c r="AJ84" i="13" s="1"/>
  <c r="AU83" i="13"/>
  <c r="AI84" i="13" s="1"/>
  <c r="H83" i="13"/>
  <c r="J194" i="12"/>
  <c r="M83" i="13" l="1"/>
  <c r="P83" i="13" s="1"/>
  <c r="G294" i="7"/>
  <c r="P294" i="7"/>
  <c r="R294" i="7"/>
  <c r="I294" i="7"/>
  <c r="K294" i="7"/>
  <c r="N294" i="7"/>
  <c r="Q294" i="7"/>
  <c r="J294" i="7"/>
  <c r="O294" i="7"/>
  <c r="BY82" i="13"/>
  <c r="BT83" i="13"/>
  <c r="BU83" i="13"/>
  <c r="BV83" i="13"/>
  <c r="BD83" i="13"/>
  <c r="AT84" i="13" s="1"/>
  <c r="AB84" i="13"/>
  <c r="BC83" i="13"/>
  <c r="BF83" i="13" s="1"/>
  <c r="BK83" i="13"/>
  <c r="BL84" i="13" s="1"/>
  <c r="Q83" i="13"/>
  <c r="Z84" i="13" s="1"/>
  <c r="K83" i="13"/>
  <c r="R83" i="13"/>
  <c r="AA84" i="13" s="1"/>
  <c r="L83" i="13"/>
  <c r="O83" i="13" s="1"/>
  <c r="BA83" i="13"/>
  <c r="BB83" i="13"/>
  <c r="BE83" i="13" s="1"/>
  <c r="AR84" i="13" l="1"/>
  <c r="S294" i="7"/>
  <c r="K194" i="12" s="1"/>
  <c r="L194" i="12" s="1"/>
  <c r="M194" i="12" s="1"/>
  <c r="AS84" i="13"/>
  <c r="BI84" i="13" s="1"/>
  <c r="F294" i="7"/>
  <c r="L294" i="7"/>
  <c r="G194" i="12" s="1"/>
  <c r="H194" i="12" s="1"/>
  <c r="I194" i="12" s="1"/>
  <c r="BW83" i="13"/>
  <c r="N83" i="13"/>
  <c r="BJ84" i="13"/>
  <c r="BG83" i="13"/>
  <c r="BS84" i="13" l="1"/>
  <c r="BQ84" i="13"/>
  <c r="BR84" i="13"/>
  <c r="N195" i="12"/>
  <c r="BO84" i="13"/>
  <c r="BP84" i="13"/>
  <c r="BN84" i="13"/>
  <c r="BX83" i="13"/>
  <c r="BY83" i="13"/>
  <c r="R295" i="7"/>
  <c r="Q295" i="7"/>
  <c r="P295" i="7"/>
  <c r="N295" i="7"/>
  <c r="O295" i="7"/>
  <c r="AU84" i="13"/>
  <c r="AI85" i="13" s="1"/>
  <c r="BH84" i="13"/>
  <c r="BD84" i="13"/>
  <c r="BG84" i="13" s="1"/>
  <c r="AW84" i="13"/>
  <c r="AK85" i="13" s="1"/>
  <c r="J84" i="13"/>
  <c r="H84" i="13"/>
  <c r="K84" i="13" s="1"/>
  <c r="BA84" i="13"/>
  <c r="BC84" i="13"/>
  <c r="BF84" i="13" s="1"/>
  <c r="K295" i="7"/>
  <c r="H295" i="7"/>
  <c r="I295" i="7"/>
  <c r="J295" i="7"/>
  <c r="G295" i="7"/>
  <c r="J195" i="12"/>
  <c r="AV84" i="13"/>
  <c r="AJ85" i="13" s="1"/>
  <c r="I84" i="13"/>
  <c r="BT84" i="13" l="1"/>
  <c r="BU84" i="13"/>
  <c r="BV84" i="13"/>
  <c r="AT85" i="13"/>
  <c r="AS85" i="13"/>
  <c r="S295" i="7"/>
  <c r="K195" i="12" s="1"/>
  <c r="L195" i="12" s="1"/>
  <c r="M195" i="12" s="1"/>
  <c r="Q84" i="13"/>
  <c r="Z85" i="13" s="1"/>
  <c r="N84" i="13"/>
  <c r="S84" i="13"/>
  <c r="AB85" i="13" s="1"/>
  <c r="M84" i="13"/>
  <c r="P84" i="13" s="1"/>
  <c r="BB84" i="13"/>
  <c r="AR85" i="13" s="1"/>
  <c r="BK84" i="13"/>
  <c r="BL85" i="13" s="1"/>
  <c r="R84" i="13"/>
  <c r="AA85" i="13" s="1"/>
  <c r="L84" i="13"/>
  <c r="O84" i="13" s="1"/>
  <c r="L295" i="7"/>
  <c r="G195" i="12" s="1"/>
  <c r="BW84" i="13" l="1"/>
  <c r="BX84" i="13" s="1"/>
  <c r="BR85" i="13"/>
  <c r="BQ85" i="13"/>
  <c r="BS85" i="13"/>
  <c r="F295" i="7"/>
  <c r="N196" i="12"/>
  <c r="BH85" i="13"/>
  <c r="AW85" i="13"/>
  <c r="AK86" i="13" s="1"/>
  <c r="BJ85" i="13"/>
  <c r="BI85" i="13"/>
  <c r="BE84" i="13"/>
  <c r="AU85" i="13"/>
  <c r="AI86" i="13" s="1"/>
  <c r="J85" i="13"/>
  <c r="S85" i="13" s="1"/>
  <c r="BD85" i="13"/>
  <c r="H195" i="12"/>
  <c r="I195" i="12" s="1"/>
  <c r="I85" i="13"/>
  <c r="AV85" i="13"/>
  <c r="AJ86" i="13" s="1"/>
  <c r="BY84" i="13" l="1"/>
  <c r="BP85" i="13"/>
  <c r="BV85" i="13" s="1"/>
  <c r="BN85" i="13"/>
  <c r="BT85" i="13" s="1"/>
  <c r="BO85" i="13"/>
  <c r="BU85" i="13" s="1"/>
  <c r="O296" i="7"/>
  <c r="N296" i="7"/>
  <c r="P296" i="7"/>
  <c r="Q296" i="7"/>
  <c r="R296" i="7"/>
  <c r="M85" i="13"/>
  <c r="P85" i="13" s="1"/>
  <c r="BB85" i="13"/>
  <c r="BE85" i="13" s="1"/>
  <c r="AB86" i="13"/>
  <c r="H85" i="13"/>
  <c r="Q85" i="13" s="1"/>
  <c r="BG85" i="13"/>
  <c r="BC85" i="13"/>
  <c r="BF85" i="13" s="1"/>
  <c r="R85" i="13"/>
  <c r="AA86" i="13" s="1"/>
  <c r="L85" i="13"/>
  <c r="O85" i="13" s="1"/>
  <c r="J196" i="12"/>
  <c r="H296" i="7"/>
  <c r="J296" i="7"/>
  <c r="G296" i="7"/>
  <c r="I296" i="7"/>
  <c r="K296" i="7"/>
  <c r="AR86" i="13" l="1"/>
  <c r="AT86" i="13"/>
  <c r="J86" i="13" s="1"/>
  <c r="S86" i="13" s="1"/>
  <c r="AS86" i="13"/>
  <c r="BW85" i="13"/>
  <c r="S296" i="7"/>
  <c r="K196" i="12" s="1"/>
  <c r="L196" i="12" s="1"/>
  <c r="M196" i="12" s="1"/>
  <c r="BK85" i="13"/>
  <c r="BL86" i="13" s="1"/>
  <c r="K85" i="13"/>
  <c r="Z86" i="13"/>
  <c r="F296" i="7" s="1"/>
  <c r="BA85" i="13"/>
  <c r="L296" i="7"/>
  <c r="G196" i="12" s="1"/>
  <c r="BQ86" i="13" l="1"/>
  <c r="BR86" i="13"/>
  <c r="BS86" i="13"/>
  <c r="AW86" i="13"/>
  <c r="AK87" i="13" s="1"/>
  <c r="BJ86" i="13"/>
  <c r="BX85" i="13"/>
  <c r="BY85" i="13"/>
  <c r="N197" i="12"/>
  <c r="N85" i="13"/>
  <c r="AU86" i="13"/>
  <c r="AI87" i="13" s="1"/>
  <c r="BH86" i="13"/>
  <c r="AV86" i="13"/>
  <c r="AJ87" i="13" s="1"/>
  <c r="BI86" i="13"/>
  <c r="M86" i="13"/>
  <c r="P86" i="13" s="1"/>
  <c r="H86" i="13"/>
  <c r="Q86" i="13" s="1"/>
  <c r="BB86" i="13"/>
  <c r="BE86" i="13" s="1"/>
  <c r="I86" i="13"/>
  <c r="R86" i="13" s="1"/>
  <c r="AB87" i="13"/>
  <c r="H196" i="12"/>
  <c r="I196" i="12" s="1"/>
  <c r="BD86" i="13"/>
  <c r="BN86" i="13" l="1"/>
  <c r="AR87" i="13" s="1"/>
  <c r="BO86" i="13"/>
  <c r="BP86" i="13"/>
  <c r="P297" i="7"/>
  <c r="Q297" i="7"/>
  <c r="N297" i="7"/>
  <c r="R297" i="7"/>
  <c r="O297" i="7"/>
  <c r="K297" i="7"/>
  <c r="K86" i="13"/>
  <c r="I297" i="7"/>
  <c r="G297" i="7"/>
  <c r="H297" i="7"/>
  <c r="BK86" i="13"/>
  <c r="BL87" i="13" s="1"/>
  <c r="Z87" i="13"/>
  <c r="J297" i="7"/>
  <c r="L86" i="13"/>
  <c r="O86" i="13" s="1"/>
  <c r="BA86" i="13"/>
  <c r="BC86" i="13"/>
  <c r="AA87" i="13"/>
  <c r="J197" i="12"/>
  <c r="BG86" i="13"/>
  <c r="AS87" i="13" l="1"/>
  <c r="BI87" i="13" s="1"/>
  <c r="BT86" i="13"/>
  <c r="BU86" i="13"/>
  <c r="BV86" i="13"/>
  <c r="AT87" i="13"/>
  <c r="AW87" i="13" s="1"/>
  <c r="AK88" i="13" s="1"/>
  <c r="F297" i="7"/>
  <c r="K298" i="7" s="1"/>
  <c r="S297" i="7"/>
  <c r="K197" i="12" s="1"/>
  <c r="L197" i="12" s="1"/>
  <c r="M197" i="12" s="1"/>
  <c r="BH87" i="13"/>
  <c r="N86" i="13"/>
  <c r="L297" i="7"/>
  <c r="G197" i="12" s="1"/>
  <c r="BD87" i="13"/>
  <c r="BF86" i="13"/>
  <c r="H87" i="13"/>
  <c r="AU87" i="13"/>
  <c r="AI88" i="13" s="1"/>
  <c r="BS87" i="13" l="1"/>
  <c r="BR87" i="13"/>
  <c r="BQ87" i="13"/>
  <c r="BW86" i="13"/>
  <c r="BY86" i="13" s="1"/>
  <c r="BG87" i="13"/>
  <c r="BJ87" i="13"/>
  <c r="J87" i="13"/>
  <c r="M87" i="13" s="1"/>
  <c r="P87" i="13" s="1"/>
  <c r="N298" i="7"/>
  <c r="R298" i="7"/>
  <c r="P298" i="7"/>
  <c r="N198" i="12"/>
  <c r="O298" i="7"/>
  <c r="Q298" i="7"/>
  <c r="H197" i="12"/>
  <c r="I197" i="12" s="1"/>
  <c r="H298" i="7"/>
  <c r="J298" i="7"/>
  <c r="G298" i="7"/>
  <c r="I298" i="7"/>
  <c r="AV87" i="13"/>
  <c r="AJ88" i="13" s="1"/>
  <c r="BA87" i="13"/>
  <c r="I87" i="13"/>
  <c r="BB87" i="13"/>
  <c r="BE87" i="13" s="1"/>
  <c r="K87" i="13"/>
  <c r="Q87" i="13"/>
  <c r="Z88" i="13" s="1"/>
  <c r="BK87" i="13" l="1"/>
  <c r="BL88" i="13" s="1"/>
  <c r="BX86" i="13"/>
  <c r="BN87" i="13"/>
  <c r="BO87" i="13"/>
  <c r="BU87" i="13" s="1"/>
  <c r="BP87" i="13"/>
  <c r="S87" i="13"/>
  <c r="AB88" i="13" s="1"/>
  <c r="S298" i="7"/>
  <c r="K198" i="12" s="1"/>
  <c r="L198" i="12" s="1"/>
  <c r="M198" i="12" s="1"/>
  <c r="N87" i="13"/>
  <c r="J198" i="12"/>
  <c r="L298" i="7"/>
  <c r="G198" i="12" s="1"/>
  <c r="BC87" i="13"/>
  <c r="BF87" i="13" s="1"/>
  <c r="L87" i="13"/>
  <c r="O87" i="13" s="1"/>
  <c r="R87" i="13"/>
  <c r="AA88" i="13" s="1"/>
  <c r="N199" i="12" l="1"/>
  <c r="BR88" i="13"/>
  <c r="BS88" i="13"/>
  <c r="BQ88" i="13"/>
  <c r="AS88" i="13"/>
  <c r="F298" i="7"/>
  <c r="BT87" i="13"/>
  <c r="AR88" i="13"/>
  <c r="H88" i="13" s="1"/>
  <c r="Q88" i="13" s="1"/>
  <c r="BV87" i="13"/>
  <c r="AT88" i="13"/>
  <c r="H198" i="12"/>
  <c r="I198" i="12" s="1"/>
  <c r="BB88" i="13"/>
  <c r="BW87" i="13" l="1"/>
  <c r="BX87" i="13" s="1"/>
  <c r="BO88" i="13"/>
  <c r="BU88" i="13" s="1"/>
  <c r="BP88" i="13"/>
  <c r="BV88" i="13" s="1"/>
  <c r="BN88" i="13"/>
  <c r="BT88" i="13" s="1"/>
  <c r="P299" i="7"/>
  <c r="R299" i="7"/>
  <c r="N299" i="7"/>
  <c r="Q299" i="7"/>
  <c r="O299" i="7"/>
  <c r="J299" i="7"/>
  <c r="BE88" i="13"/>
  <c r="AU88" i="13"/>
  <c r="AI89" i="13" s="1"/>
  <c r="BH88" i="13"/>
  <c r="BC88" i="13"/>
  <c r="BF88" i="13" s="1"/>
  <c r="BI88" i="13"/>
  <c r="AW88" i="13"/>
  <c r="AK89" i="13" s="1"/>
  <c r="BJ88" i="13"/>
  <c r="K88" i="13"/>
  <c r="J88" i="13"/>
  <c r="BD88" i="13"/>
  <c r="BG88" i="13" s="1"/>
  <c r="J199" i="12"/>
  <c r="Z89" i="13"/>
  <c r="AV88" i="13"/>
  <c r="AJ89" i="13" s="1"/>
  <c r="I88" i="13"/>
  <c r="H299" i="7"/>
  <c r="K299" i="7"/>
  <c r="G299" i="7"/>
  <c r="I299" i="7"/>
  <c r="BA88" i="13"/>
  <c r="BY87" i="13" l="1"/>
  <c r="AT89" i="13"/>
  <c r="AR89" i="13"/>
  <c r="BH89" i="13" s="1"/>
  <c r="AS89" i="13"/>
  <c r="I89" i="13" s="1"/>
  <c r="R89" i="13" s="1"/>
  <c r="BW88" i="13"/>
  <c r="S299" i="7"/>
  <c r="K199" i="12" s="1"/>
  <c r="L199" i="12" s="1"/>
  <c r="M199" i="12" s="1"/>
  <c r="N88" i="13"/>
  <c r="S88" i="13"/>
  <c r="AB89" i="13" s="1"/>
  <c r="M88" i="13"/>
  <c r="P88" i="13" s="1"/>
  <c r="L299" i="7"/>
  <c r="G199" i="12" s="1"/>
  <c r="R88" i="13"/>
  <c r="AA89" i="13" s="1"/>
  <c r="BK88" i="13"/>
  <c r="BL89" i="13" s="1"/>
  <c r="L88" i="13"/>
  <c r="O88" i="13" s="1"/>
  <c r="BS89" i="13" l="1"/>
  <c r="BR89" i="13"/>
  <c r="BQ89" i="13"/>
  <c r="F299" i="7"/>
  <c r="BX88" i="13"/>
  <c r="BY88" i="13"/>
  <c r="N200" i="12"/>
  <c r="AU89" i="13"/>
  <c r="AI90" i="13" s="1"/>
  <c r="H89" i="13"/>
  <c r="K89" i="13" s="1"/>
  <c r="N89" i="13" s="1"/>
  <c r="AW89" i="13"/>
  <c r="AK90" i="13" s="1"/>
  <c r="BJ89" i="13"/>
  <c r="BI89" i="13"/>
  <c r="AV89" i="13"/>
  <c r="AJ90" i="13" s="1"/>
  <c r="J89" i="13"/>
  <c r="S89" i="13" s="1"/>
  <c r="L89" i="13"/>
  <c r="O89" i="13" s="1"/>
  <c r="BC89" i="13"/>
  <c r="BF89" i="13" s="1"/>
  <c r="H199" i="12"/>
  <c r="I199" i="12" s="1"/>
  <c r="BD89" i="13"/>
  <c r="BB89" i="13"/>
  <c r="BE89" i="13" s="1"/>
  <c r="BP89" i="13" l="1"/>
  <c r="AT90" i="13" s="1"/>
  <c r="BN89" i="13"/>
  <c r="BT89" i="13" s="1"/>
  <c r="BO89" i="13"/>
  <c r="BU89" i="13" s="1"/>
  <c r="R300" i="7"/>
  <c r="P300" i="7"/>
  <c r="N300" i="7"/>
  <c r="O300" i="7"/>
  <c r="Q300" i="7"/>
  <c r="Q89" i="13"/>
  <c r="Z90" i="13" s="1"/>
  <c r="BK89" i="13"/>
  <c r="BL90" i="13" s="1"/>
  <c r="M89" i="13"/>
  <c r="J200" i="12"/>
  <c r="AA90" i="13"/>
  <c r="AB90" i="13"/>
  <c r="BA89" i="13"/>
  <c r="G300" i="7"/>
  <c r="I300" i="7"/>
  <c r="H300" i="7"/>
  <c r="J300" i="7"/>
  <c r="K300" i="7"/>
  <c r="BG89" i="13"/>
  <c r="BV89" i="13" l="1"/>
  <c r="BW89" i="13" s="1"/>
  <c r="BX89" i="13" s="1"/>
  <c r="AR90" i="13"/>
  <c r="BH90" i="13" s="1"/>
  <c r="AS90" i="13"/>
  <c r="BI90" i="13" s="1"/>
  <c r="F300" i="7"/>
  <c r="J301" i="7" s="1"/>
  <c r="S300" i="7"/>
  <c r="K200" i="12" s="1"/>
  <c r="L200" i="12" s="1"/>
  <c r="M200" i="12" s="1"/>
  <c r="P89" i="13"/>
  <c r="BJ90" i="13"/>
  <c r="BC90" i="13"/>
  <c r="BB90" i="13"/>
  <c r="L300" i="7"/>
  <c r="G200" i="12" s="1"/>
  <c r="J90" i="13"/>
  <c r="AW90" i="13"/>
  <c r="AK91" i="13" s="1"/>
  <c r="BQ90" i="13" l="1"/>
  <c r="BS90" i="13"/>
  <c r="BR90" i="13"/>
  <c r="AU90" i="13"/>
  <c r="AI91" i="13" s="1"/>
  <c r="I90" i="13"/>
  <c r="L90" i="13" s="1"/>
  <c r="O90" i="13" s="1"/>
  <c r="BE90" i="13"/>
  <c r="H90" i="13"/>
  <c r="K90" i="13" s="1"/>
  <c r="N90" i="13" s="1"/>
  <c r="AV90" i="13"/>
  <c r="AJ91" i="13" s="1"/>
  <c r="BF90" i="13"/>
  <c r="BY89" i="13"/>
  <c r="Q301" i="7"/>
  <c r="O301" i="7"/>
  <c r="N301" i="7"/>
  <c r="P301" i="7"/>
  <c r="N201" i="12"/>
  <c r="R301" i="7"/>
  <c r="K301" i="7"/>
  <c r="G301" i="7"/>
  <c r="I301" i="7"/>
  <c r="H301" i="7"/>
  <c r="H200" i="12"/>
  <c r="I200" i="12" s="1"/>
  <c r="S90" i="13"/>
  <c r="AB91" i="13" s="1"/>
  <c r="M90" i="13"/>
  <c r="P90" i="13" s="1"/>
  <c r="BA90" i="13"/>
  <c r="BD90" i="13"/>
  <c r="BG90" i="13" s="1"/>
  <c r="Q90" i="13" l="1"/>
  <c r="Z91" i="13" s="1"/>
  <c r="BN90" i="13"/>
  <c r="BO90" i="13"/>
  <c r="BU90" i="13" s="1"/>
  <c r="BP90" i="13"/>
  <c r="BK90" i="13"/>
  <c r="BL91" i="13" s="1"/>
  <c r="R90" i="13"/>
  <c r="AA91" i="13" s="1"/>
  <c r="S301" i="7"/>
  <c r="K201" i="12" s="1"/>
  <c r="L201" i="12" s="1"/>
  <c r="M201" i="12" s="1"/>
  <c r="L301" i="7"/>
  <c r="G201" i="12" s="1"/>
  <c r="H201" i="12" s="1"/>
  <c r="I201" i="12" s="1"/>
  <c r="J201" i="12"/>
  <c r="F301" i="7" l="1"/>
  <c r="P302" i="7" s="1"/>
  <c r="BR91" i="13"/>
  <c r="BQ91" i="13"/>
  <c r="BS91" i="13"/>
  <c r="BN91" i="13"/>
  <c r="BO91" i="13"/>
  <c r="BP91" i="13"/>
  <c r="AS91" i="13"/>
  <c r="BT90" i="13"/>
  <c r="AR91" i="13"/>
  <c r="BH91" i="13" s="1"/>
  <c r="BV90" i="13"/>
  <c r="AT91" i="13"/>
  <c r="J91" i="13" s="1"/>
  <c r="N202" i="12"/>
  <c r="J202" i="12"/>
  <c r="N302" i="7" l="1"/>
  <c r="O302" i="7"/>
  <c r="G302" i="7"/>
  <c r="J302" i="7"/>
  <c r="Q302" i="7"/>
  <c r="K302" i="7"/>
  <c r="I302" i="7"/>
  <c r="R302" i="7"/>
  <c r="H302" i="7"/>
  <c r="BW90" i="13"/>
  <c r="BX90" i="13" s="1"/>
  <c r="AW91" i="13"/>
  <c r="AK92" i="13" s="1"/>
  <c r="BJ91" i="13"/>
  <c r="BT91" i="13"/>
  <c r="BU91" i="13"/>
  <c r="BV91" i="13"/>
  <c r="AV91" i="13"/>
  <c r="AJ92" i="13" s="1"/>
  <c r="BI91" i="13"/>
  <c r="BD91" i="13"/>
  <c r="H91" i="13"/>
  <c r="I91" i="13"/>
  <c r="AU91" i="13"/>
  <c r="AI92" i="13" s="1"/>
  <c r="S91" i="13"/>
  <c r="AB92" i="13" s="1"/>
  <c r="M91" i="13"/>
  <c r="P91" i="13" s="1"/>
  <c r="S302" i="7" l="1"/>
  <c r="K202" i="12" s="1"/>
  <c r="L202" i="12" s="1"/>
  <c r="M202" i="12" s="1"/>
  <c r="BQ92" i="13" s="1"/>
  <c r="L302" i="7"/>
  <c r="G202" i="12" s="1"/>
  <c r="H202" i="12" s="1"/>
  <c r="I202" i="12" s="1"/>
  <c r="BP92" i="13" s="1"/>
  <c r="BY90" i="13"/>
  <c r="AT92" i="13"/>
  <c r="J92" i="13" s="1"/>
  <c r="BW91" i="13"/>
  <c r="BG91" i="13"/>
  <c r="BC91" i="13"/>
  <c r="AS92" i="13" s="1"/>
  <c r="BB91" i="13"/>
  <c r="BE91" i="13" s="1"/>
  <c r="BA91" i="13"/>
  <c r="Q91" i="13"/>
  <c r="Z92" i="13" s="1"/>
  <c r="K91" i="13"/>
  <c r="L91" i="13"/>
  <c r="O91" i="13" s="1"/>
  <c r="R91" i="13"/>
  <c r="AA92" i="13" s="1"/>
  <c r="BK91" i="13"/>
  <c r="BL92" i="13" s="1"/>
  <c r="N203" i="12" l="1"/>
  <c r="BS92" i="13"/>
  <c r="BV92" i="13" s="1"/>
  <c r="BR92" i="13"/>
  <c r="J203" i="12"/>
  <c r="AW92" i="13"/>
  <c r="AK93" i="13" s="1"/>
  <c r="BO92" i="13"/>
  <c r="BN92" i="13"/>
  <c r="BT92" i="13" s="1"/>
  <c r="BJ92" i="13"/>
  <c r="AR92" i="13"/>
  <c r="BH92" i="13" s="1"/>
  <c r="F302" i="7"/>
  <c r="BX91" i="13"/>
  <c r="BY91" i="13"/>
  <c r="N91" i="13"/>
  <c r="BF91" i="13"/>
  <c r="BI92" i="13"/>
  <c r="M92" i="13"/>
  <c r="P92" i="13" s="1"/>
  <c r="S92" i="13"/>
  <c r="AB93" i="13" s="1"/>
  <c r="BD92" i="13"/>
  <c r="BG92" i="13" s="1"/>
  <c r="BU92" i="13" l="1"/>
  <c r="BW92" i="13" s="1"/>
  <c r="AT93" i="13"/>
  <c r="BJ93" i="13" s="1"/>
  <c r="N303" i="7"/>
  <c r="Q303" i="7"/>
  <c r="P303" i="7"/>
  <c r="O303" i="7"/>
  <c r="R303" i="7"/>
  <c r="I92" i="13"/>
  <c r="AV92" i="13"/>
  <c r="AJ93" i="13" s="1"/>
  <c r="BA92" i="13"/>
  <c r="H303" i="7"/>
  <c r="G303" i="7"/>
  <c r="I303" i="7"/>
  <c r="J303" i="7"/>
  <c r="K303" i="7"/>
  <c r="BB92" i="13"/>
  <c r="BE92" i="13" s="1"/>
  <c r="H92" i="13"/>
  <c r="AU92" i="13"/>
  <c r="AI93" i="13" s="1"/>
  <c r="AR93" i="13" l="1"/>
  <c r="BY92" i="13"/>
  <c r="BX92" i="13"/>
  <c r="S303" i="7"/>
  <c r="K203" i="12" s="1"/>
  <c r="L203" i="12" s="1"/>
  <c r="M203" i="12" s="1"/>
  <c r="R92" i="13"/>
  <c r="AA93" i="13" s="1"/>
  <c r="L92" i="13"/>
  <c r="O92" i="13" s="1"/>
  <c r="K92" i="13"/>
  <c r="Q92" i="13"/>
  <c r="Z93" i="13" s="1"/>
  <c r="BK92" i="13"/>
  <c r="BC92" i="13"/>
  <c r="BF92" i="13" s="1"/>
  <c r="L303" i="7"/>
  <c r="G203" i="12" s="1"/>
  <c r="AW93" i="13"/>
  <c r="AK94" i="13" s="1"/>
  <c r="J93" i="13"/>
  <c r="F303" i="7" l="1"/>
  <c r="BR93" i="13"/>
  <c r="BS93" i="13"/>
  <c r="BQ93" i="13"/>
  <c r="AS93" i="13"/>
  <c r="BI93" i="13" s="1"/>
  <c r="BD93" i="13"/>
  <c r="BG93" i="13" s="1"/>
  <c r="BL93" i="13"/>
  <c r="N204" i="12"/>
  <c r="H93" i="13"/>
  <c r="Q93" i="13" s="1"/>
  <c r="BH93" i="13"/>
  <c r="N92" i="13"/>
  <c r="AU93" i="13"/>
  <c r="AI94" i="13" s="1"/>
  <c r="BB93" i="13"/>
  <c r="BE93" i="13" s="1"/>
  <c r="H203" i="12"/>
  <c r="I203" i="12" s="1"/>
  <c r="S93" i="13"/>
  <c r="AB94" i="13" s="1"/>
  <c r="M93" i="13"/>
  <c r="P93" i="13" s="1"/>
  <c r="BP93" i="13" l="1"/>
  <c r="BN93" i="13"/>
  <c r="BT93" i="13" s="1"/>
  <c r="BO93" i="13"/>
  <c r="BU93" i="13" s="1"/>
  <c r="P304" i="7"/>
  <c r="N304" i="7"/>
  <c r="Q304" i="7"/>
  <c r="R304" i="7"/>
  <c r="O304" i="7"/>
  <c r="K93" i="13"/>
  <c r="N93" i="13" s="1"/>
  <c r="I93" i="13"/>
  <c r="BA93" i="13"/>
  <c r="AV93" i="13"/>
  <c r="AJ94" i="13" s="1"/>
  <c r="J204" i="12"/>
  <c r="J304" i="7"/>
  <c r="H304" i="7"/>
  <c r="K304" i="7"/>
  <c r="I304" i="7"/>
  <c r="G304" i="7"/>
  <c r="Z94" i="13"/>
  <c r="BV93" i="13" l="1"/>
  <c r="BW93" i="13" s="1"/>
  <c r="AT94" i="13"/>
  <c r="BJ94" i="13" s="1"/>
  <c r="AR94" i="13"/>
  <c r="H94" i="13" s="1"/>
  <c r="Q94" i="13" s="1"/>
  <c r="S304" i="7"/>
  <c r="K204" i="12" s="1"/>
  <c r="L204" i="12" s="1"/>
  <c r="M204" i="12" s="1"/>
  <c r="R93" i="13"/>
  <c r="AA94" i="13" s="1"/>
  <c r="F304" i="7" s="1"/>
  <c r="BK93" i="13"/>
  <c r="L93" i="13"/>
  <c r="BC93" i="13"/>
  <c r="AS94" i="13" s="1"/>
  <c r="L304" i="7"/>
  <c r="G204" i="12" s="1"/>
  <c r="BS94" i="13" l="1"/>
  <c r="BR94" i="13"/>
  <c r="BQ94" i="13"/>
  <c r="BH94" i="13"/>
  <c r="AU94" i="13"/>
  <c r="AI95" i="13" s="1"/>
  <c r="AW94" i="13"/>
  <c r="AK95" i="13" s="1"/>
  <c r="J94" i="13"/>
  <c r="M94" i="13" s="1"/>
  <c r="P94" i="13" s="1"/>
  <c r="K94" i="13"/>
  <c r="N94" i="13" s="1"/>
  <c r="BY93" i="13"/>
  <c r="BX93" i="13"/>
  <c r="BB94" i="13"/>
  <c r="BE94" i="13" s="1"/>
  <c r="BL94" i="13"/>
  <c r="N205" i="12"/>
  <c r="O93" i="13"/>
  <c r="BF93" i="13"/>
  <c r="BI94" i="13"/>
  <c r="Z95" i="13"/>
  <c r="H204" i="12"/>
  <c r="I204" i="12" s="1"/>
  <c r="BN94" i="13" l="1"/>
  <c r="BO94" i="13"/>
  <c r="BU94" i="13" s="1"/>
  <c r="BP94" i="13"/>
  <c r="S94" i="13"/>
  <c r="AB95" i="13" s="1"/>
  <c r="Q305" i="7"/>
  <c r="R305" i="7"/>
  <c r="P305" i="7"/>
  <c r="N305" i="7"/>
  <c r="O305" i="7"/>
  <c r="BD94" i="13"/>
  <c r="BG94" i="13" s="1"/>
  <c r="J305" i="7"/>
  <c r="G305" i="7"/>
  <c r="I305" i="7"/>
  <c r="K305" i="7"/>
  <c r="H305" i="7"/>
  <c r="AV94" i="13"/>
  <c r="AJ95" i="13" s="1"/>
  <c r="I94" i="13"/>
  <c r="J205" i="12"/>
  <c r="BT94" i="13" l="1"/>
  <c r="AR95" i="13"/>
  <c r="H95" i="13" s="1"/>
  <c r="K95" i="13" s="1"/>
  <c r="BV94" i="13"/>
  <c r="AT95" i="13"/>
  <c r="S305" i="7"/>
  <c r="K205" i="12" s="1"/>
  <c r="L205" i="12" s="1"/>
  <c r="M205" i="12" s="1"/>
  <c r="L94" i="13"/>
  <c r="BK94" i="13"/>
  <c r="BL95" i="13" s="1"/>
  <c r="R94" i="13"/>
  <c r="AA95" i="13" s="1"/>
  <c r="F305" i="7" s="1"/>
  <c r="BC94" i="13"/>
  <c r="BF94" i="13" s="1"/>
  <c r="BA94" i="13"/>
  <c r="L305" i="7"/>
  <c r="G205" i="12" s="1"/>
  <c r="AU95" i="13" l="1"/>
  <c r="AI96" i="13" s="1"/>
  <c r="AS95" i="13"/>
  <c r="BS95" i="13"/>
  <c r="BR95" i="13"/>
  <c r="BQ95" i="13"/>
  <c r="BW94" i="13"/>
  <c r="BX94" i="13" s="1"/>
  <c r="BH95" i="13"/>
  <c r="N206" i="12"/>
  <c r="O94" i="13"/>
  <c r="AW95" i="13"/>
  <c r="AK96" i="13" s="1"/>
  <c r="BJ95" i="13"/>
  <c r="N95" i="13"/>
  <c r="J95" i="13"/>
  <c r="S95" i="13" s="1"/>
  <c r="Q95" i="13"/>
  <c r="H205" i="12"/>
  <c r="I205" i="12" s="1"/>
  <c r="BB95" i="13"/>
  <c r="BE95" i="13" s="1"/>
  <c r="BY94" i="13" l="1"/>
  <c r="BN95" i="13"/>
  <c r="BO95" i="13"/>
  <c r="BU95" i="13" s="1"/>
  <c r="BP95" i="13"/>
  <c r="BV95" i="13" s="1"/>
  <c r="Q306" i="7"/>
  <c r="N306" i="7"/>
  <c r="P306" i="7"/>
  <c r="O306" i="7"/>
  <c r="R306" i="7"/>
  <c r="AV95" i="13"/>
  <c r="AJ96" i="13" s="1"/>
  <c r="BI95" i="13"/>
  <c r="M95" i="13"/>
  <c r="P95" i="13" s="1"/>
  <c r="I95" i="13"/>
  <c r="BK95" i="13" s="1"/>
  <c r="BL96" i="13" s="1"/>
  <c r="J206" i="12"/>
  <c r="J306" i="7"/>
  <c r="G306" i="7"/>
  <c r="H306" i="7"/>
  <c r="K306" i="7"/>
  <c r="I306" i="7"/>
  <c r="BD95" i="13"/>
  <c r="AB96" i="13"/>
  <c r="Z96" i="13"/>
  <c r="AT96" i="13" l="1"/>
  <c r="BJ96" i="13" s="1"/>
  <c r="BT95" i="13"/>
  <c r="BW95" i="13" s="1"/>
  <c r="AR96" i="13"/>
  <c r="AU96" i="13" s="1"/>
  <c r="AI97" i="13" s="1"/>
  <c r="S306" i="7"/>
  <c r="K206" i="12" s="1"/>
  <c r="L206" i="12" s="1"/>
  <c r="M206" i="12" s="1"/>
  <c r="BA95" i="13"/>
  <c r="BC95" i="13"/>
  <c r="AS96" i="13" s="1"/>
  <c r="R95" i="13"/>
  <c r="AA96" i="13" s="1"/>
  <c r="F306" i="7" s="1"/>
  <c r="L95" i="13"/>
  <c r="L306" i="7"/>
  <c r="G206" i="12" s="1"/>
  <c r="BG95" i="13"/>
  <c r="BB96" i="13"/>
  <c r="H96" i="13" l="1"/>
  <c r="K96" i="13" s="1"/>
  <c r="N96" i="13" s="1"/>
  <c r="BH96" i="13"/>
  <c r="BS96" i="13"/>
  <c r="BR96" i="13"/>
  <c r="BQ96" i="13"/>
  <c r="BY95" i="13"/>
  <c r="BX95" i="13"/>
  <c r="N207" i="12"/>
  <c r="O95" i="13"/>
  <c r="BF95" i="13"/>
  <c r="BI96" i="13"/>
  <c r="BE96" i="13"/>
  <c r="J96" i="13"/>
  <c r="AW96" i="13"/>
  <c r="AK97" i="13" s="1"/>
  <c r="H206" i="12"/>
  <c r="I206" i="12" s="1"/>
  <c r="Q96" i="13" l="1"/>
  <c r="Z97" i="13" s="1"/>
  <c r="BO96" i="13"/>
  <c r="BU96" i="13" s="1"/>
  <c r="BP96" i="13"/>
  <c r="BN96" i="13"/>
  <c r="P307" i="7"/>
  <c r="R307" i="7"/>
  <c r="O307" i="7"/>
  <c r="Q307" i="7"/>
  <c r="N307" i="7"/>
  <c r="I307" i="7"/>
  <c r="H307" i="7"/>
  <c r="J307" i="7"/>
  <c r="K307" i="7"/>
  <c r="G307" i="7"/>
  <c r="AV96" i="13"/>
  <c r="AJ97" i="13" s="1"/>
  <c r="I96" i="13"/>
  <c r="BK96" i="13" s="1"/>
  <c r="BL97" i="13" s="1"/>
  <c r="BD96" i="13"/>
  <c r="S96" i="13"/>
  <c r="AB97" i="13" s="1"/>
  <c r="M96" i="13"/>
  <c r="P96" i="13" s="1"/>
  <c r="BA96" i="13"/>
  <c r="J207" i="12"/>
  <c r="AT97" i="13" l="1"/>
  <c r="BJ97" i="13" s="1"/>
  <c r="BV96" i="13"/>
  <c r="BT96" i="13"/>
  <c r="AR97" i="13"/>
  <c r="BH97" i="13" s="1"/>
  <c r="S307" i="7"/>
  <c r="K207" i="12" s="1"/>
  <c r="L207" i="12" s="1"/>
  <c r="M207" i="12" s="1"/>
  <c r="L307" i="7"/>
  <c r="G207" i="12" s="1"/>
  <c r="H207" i="12" s="1"/>
  <c r="I207" i="12" s="1"/>
  <c r="L96" i="13"/>
  <c r="R96" i="13"/>
  <c r="AA97" i="13" s="1"/>
  <c r="F307" i="7" s="1"/>
  <c r="BC96" i="13"/>
  <c r="BF96" i="13" s="1"/>
  <c r="BG96" i="13"/>
  <c r="BS97" i="13" l="1"/>
  <c r="BR97" i="13"/>
  <c r="BQ97" i="13"/>
  <c r="AS97" i="13"/>
  <c r="BI97" i="13" s="1"/>
  <c r="BW96" i="13"/>
  <c r="BX96" i="13" s="1"/>
  <c r="J208" i="12"/>
  <c r="BP97" i="13"/>
  <c r="BN97" i="13"/>
  <c r="BO97" i="13"/>
  <c r="H97" i="13"/>
  <c r="K97" i="13" s="1"/>
  <c r="AU97" i="13"/>
  <c r="AI98" i="13" s="1"/>
  <c r="N208" i="12"/>
  <c r="O96" i="13"/>
  <c r="BB97" i="13"/>
  <c r="AW97" i="13"/>
  <c r="AK98" i="13" s="1"/>
  <c r="J97" i="13"/>
  <c r="BC97" i="13"/>
  <c r="BY96" i="13" l="1"/>
  <c r="AR98" i="13"/>
  <c r="Q97" i="13"/>
  <c r="Z98" i="13" s="1"/>
  <c r="BU97" i="13"/>
  <c r="BV97" i="13"/>
  <c r="BT97" i="13"/>
  <c r="N308" i="7"/>
  <c r="Q308" i="7"/>
  <c r="O308" i="7"/>
  <c r="R308" i="7"/>
  <c r="P308" i="7"/>
  <c r="N97" i="13"/>
  <c r="I97" i="13"/>
  <c r="AV97" i="13"/>
  <c r="AJ98" i="13" s="1"/>
  <c r="AS98" i="13" s="1"/>
  <c r="I308" i="7"/>
  <c r="G308" i="7"/>
  <c r="J308" i="7"/>
  <c r="H308" i="7"/>
  <c r="K308" i="7"/>
  <c r="S97" i="13"/>
  <c r="AB98" i="13" s="1"/>
  <c r="M97" i="13"/>
  <c r="P97" i="13" s="1"/>
  <c r="BF97" i="13"/>
  <c r="BE97" i="13"/>
  <c r="BD97" i="13"/>
  <c r="BG97" i="13" s="1"/>
  <c r="BA97" i="13"/>
  <c r="AT98" i="13" l="1"/>
  <c r="BJ98" i="13" s="1"/>
  <c r="BH98" i="13"/>
  <c r="BW97" i="13"/>
  <c r="S308" i="7"/>
  <c r="K208" i="12" s="1"/>
  <c r="L208" i="12" s="1"/>
  <c r="M208" i="12" s="1"/>
  <c r="L97" i="13"/>
  <c r="BK97" i="13"/>
  <c r="BL98" i="13" s="1"/>
  <c r="R97" i="13"/>
  <c r="AA98" i="13" s="1"/>
  <c r="L308" i="7"/>
  <c r="G208" i="12" s="1"/>
  <c r="BC98" i="13"/>
  <c r="BF98" i="13" s="1"/>
  <c r="AV98" i="13"/>
  <c r="AJ99" i="13" s="1"/>
  <c r="I98" i="13"/>
  <c r="H98" i="13"/>
  <c r="AU98" i="13"/>
  <c r="AI99" i="13" s="1"/>
  <c r="BS98" i="13" l="1"/>
  <c r="BQ98" i="13"/>
  <c r="BR98" i="13"/>
  <c r="BI98" i="13"/>
  <c r="F308" i="7"/>
  <c r="BY97" i="13"/>
  <c r="BX97" i="13"/>
  <c r="N209" i="12"/>
  <c r="O97" i="13"/>
  <c r="H208" i="12"/>
  <c r="I208" i="12" s="1"/>
  <c r="BD98" i="13"/>
  <c r="BG98" i="13" s="1"/>
  <c r="BB98" i="13"/>
  <c r="BA98" i="13"/>
  <c r="Q98" i="13"/>
  <c r="Z99" i="13" s="1"/>
  <c r="K98" i="13"/>
  <c r="J98" i="13"/>
  <c r="BK98" i="13" s="1"/>
  <c r="BL99" i="13" s="1"/>
  <c r="AW98" i="13"/>
  <c r="AK99" i="13" s="1"/>
  <c r="L98" i="13"/>
  <c r="O98" i="13" s="1"/>
  <c r="R98" i="13"/>
  <c r="AA99" i="13" s="1"/>
  <c r="BN98" i="13" l="1"/>
  <c r="BO98" i="13"/>
  <c r="BP98" i="13"/>
  <c r="AT99" i="13" s="1"/>
  <c r="P309" i="7"/>
  <c r="O309" i="7"/>
  <c r="R309" i="7"/>
  <c r="N309" i="7"/>
  <c r="Q309" i="7"/>
  <c r="N98" i="13"/>
  <c r="J309" i="7"/>
  <c r="K309" i="7"/>
  <c r="I309" i="7"/>
  <c r="G309" i="7"/>
  <c r="H309" i="7"/>
  <c r="J209" i="12"/>
  <c r="M98" i="13"/>
  <c r="P98" i="13" s="1"/>
  <c r="S98" i="13"/>
  <c r="AB99" i="13" s="1"/>
  <c r="F309" i="7" s="1"/>
  <c r="BE98" i="13"/>
  <c r="BV98" i="13" l="1"/>
  <c r="BT98" i="13"/>
  <c r="AR99" i="13"/>
  <c r="H99" i="13" s="1"/>
  <c r="BU98" i="13"/>
  <c r="AS99" i="13"/>
  <c r="I99" i="13" s="1"/>
  <c r="L99" i="13" s="1"/>
  <c r="O99" i="13" s="1"/>
  <c r="P310" i="7"/>
  <c r="O310" i="7"/>
  <c r="Q310" i="7"/>
  <c r="R310" i="7"/>
  <c r="N310" i="7"/>
  <c r="S309" i="7"/>
  <c r="K209" i="12" s="1"/>
  <c r="L209" i="12" s="1"/>
  <c r="M209" i="12" s="1"/>
  <c r="BJ99" i="13"/>
  <c r="L309" i="7"/>
  <c r="G209" i="12" s="1"/>
  <c r="BD99" i="13"/>
  <c r="BG99" i="13" s="1"/>
  <c r="BA99" i="13"/>
  <c r="BB99" i="13"/>
  <c r="J99" i="13"/>
  <c r="AW99" i="13"/>
  <c r="AK100" i="13" s="1"/>
  <c r="H310" i="7"/>
  <c r="G310" i="7"/>
  <c r="J310" i="7"/>
  <c r="K310" i="7"/>
  <c r="I310" i="7"/>
  <c r="BC99" i="13"/>
  <c r="BW98" i="13" l="1"/>
  <c r="BX98" i="13" s="1"/>
  <c r="BQ99" i="13"/>
  <c r="BR99" i="13"/>
  <c r="BS99" i="13"/>
  <c r="AV99" i="13"/>
  <c r="AJ100" i="13" s="1"/>
  <c r="BI99" i="13"/>
  <c r="BF99" i="13"/>
  <c r="AU99" i="13"/>
  <c r="AI100" i="13" s="1"/>
  <c r="BE99" i="13"/>
  <c r="BH99" i="13"/>
  <c r="N210" i="12"/>
  <c r="S310" i="7"/>
  <c r="K210" i="12" s="1"/>
  <c r="L210" i="12" s="1"/>
  <c r="M210" i="12" s="1"/>
  <c r="H209" i="12"/>
  <c r="I209" i="12" s="1"/>
  <c r="R99" i="13"/>
  <c r="AA100" i="13" s="1"/>
  <c r="Q99" i="13"/>
  <c r="Z100" i="13" s="1"/>
  <c r="K99" i="13"/>
  <c r="BK99" i="13"/>
  <c r="BL100" i="13" s="1"/>
  <c r="M99" i="13"/>
  <c r="P99" i="13" s="1"/>
  <c r="S99" i="13"/>
  <c r="AB100" i="13" s="1"/>
  <c r="L310" i="7"/>
  <c r="G210" i="12" s="1"/>
  <c r="BY98" i="13" l="1"/>
  <c r="BS100" i="13"/>
  <c r="BR100" i="13"/>
  <c r="BQ100" i="13"/>
  <c r="BN99" i="13"/>
  <c r="BO99" i="13"/>
  <c r="BP99" i="13"/>
  <c r="F310" i="7"/>
  <c r="N211" i="12"/>
  <c r="N99" i="13"/>
  <c r="J210" i="12"/>
  <c r="H210" i="12"/>
  <c r="I210" i="12" s="1"/>
  <c r="BO100" i="13" l="1"/>
  <c r="BU100" i="13" s="1"/>
  <c r="BP100" i="13"/>
  <c r="BV100" i="13" s="1"/>
  <c r="BN100" i="13"/>
  <c r="BT100" i="13" s="1"/>
  <c r="BV99" i="13"/>
  <c r="AT100" i="13"/>
  <c r="AW100" i="13" s="1"/>
  <c r="AK101" i="13" s="1"/>
  <c r="BT99" i="13"/>
  <c r="AR100" i="13"/>
  <c r="BH100" i="13" s="1"/>
  <c r="BU99" i="13"/>
  <c r="AS100" i="13"/>
  <c r="AV100" i="13" s="1"/>
  <c r="AJ101" i="13" s="1"/>
  <c r="R311" i="7"/>
  <c r="Q311" i="7"/>
  <c r="N311" i="7"/>
  <c r="O311" i="7"/>
  <c r="P311" i="7"/>
  <c r="G311" i="7"/>
  <c r="H311" i="7"/>
  <c r="I311" i="7"/>
  <c r="J311" i="7"/>
  <c r="K311" i="7"/>
  <c r="BD100" i="13"/>
  <c r="BB100" i="13"/>
  <c r="BA100" i="13"/>
  <c r="J211" i="12"/>
  <c r="BC100" i="13"/>
  <c r="AU100" i="13" l="1"/>
  <c r="AI101" i="13" s="1"/>
  <c r="AR101" i="13" s="1"/>
  <c r="I100" i="13"/>
  <c r="R100" i="13" s="1"/>
  <c r="AA101" i="13" s="1"/>
  <c r="BI100" i="13"/>
  <c r="BW99" i="13"/>
  <c r="BX99" i="13" s="1"/>
  <c r="J100" i="13"/>
  <c r="M100" i="13" s="1"/>
  <c r="P100" i="13" s="1"/>
  <c r="AT101" i="13"/>
  <c r="BJ100" i="13"/>
  <c r="BE100" i="13"/>
  <c r="H100" i="13"/>
  <c r="AS101" i="13"/>
  <c r="BW100" i="13"/>
  <c r="S311" i="7"/>
  <c r="K211" i="12" s="1"/>
  <c r="L211" i="12" s="1"/>
  <c r="M211" i="12" s="1"/>
  <c r="L311" i="7"/>
  <c r="G211" i="12" s="1"/>
  <c r="H211" i="12" s="1"/>
  <c r="I211" i="12" s="1"/>
  <c r="BG100" i="13"/>
  <c r="BF100" i="13"/>
  <c r="BK100" i="13" l="1"/>
  <c r="BL101" i="13" s="1"/>
  <c r="BQ101" i="13"/>
  <c r="BR101" i="13"/>
  <c r="BS101" i="13"/>
  <c r="BI101" i="13"/>
  <c r="L100" i="13"/>
  <c r="O100" i="13" s="1"/>
  <c r="Q100" i="13"/>
  <c r="Z101" i="13" s="1"/>
  <c r="BH101" i="13" s="1"/>
  <c r="BP101" i="13"/>
  <c r="BN101" i="13"/>
  <c r="BO101" i="13"/>
  <c r="BY99" i="13"/>
  <c r="S100" i="13"/>
  <c r="AB101" i="13" s="1"/>
  <c r="K100" i="13"/>
  <c r="N100" i="13" s="1"/>
  <c r="BY100" i="13"/>
  <c r="BX100" i="13"/>
  <c r="N212" i="12"/>
  <c r="AW101" i="13"/>
  <c r="AK102" i="13" s="1"/>
  <c r="J101" i="13"/>
  <c r="J212" i="12"/>
  <c r="H101" i="13"/>
  <c r="AU101" i="13"/>
  <c r="AI102" i="13" s="1"/>
  <c r="AV101" i="13"/>
  <c r="AJ102" i="13" s="1"/>
  <c r="I101" i="13"/>
  <c r="F311" i="7" l="1"/>
  <c r="Q312" i="7" s="1"/>
  <c r="BJ101" i="13"/>
  <c r="BU101" i="13"/>
  <c r="BT101" i="13"/>
  <c r="BV101" i="13"/>
  <c r="BB101" i="13"/>
  <c r="BE101" i="13" s="1"/>
  <c r="BA101" i="13"/>
  <c r="BC101" i="13"/>
  <c r="BF101" i="13" s="1"/>
  <c r="M101" i="13"/>
  <c r="P101" i="13" s="1"/>
  <c r="S101" i="13"/>
  <c r="AB102" i="13" s="1"/>
  <c r="BD101" i="13"/>
  <c r="AT102" i="13" s="1"/>
  <c r="L101" i="13"/>
  <c r="O101" i="13" s="1"/>
  <c r="R101" i="13"/>
  <c r="AA102" i="13" s="1"/>
  <c r="K101" i="13"/>
  <c r="Q101" i="13"/>
  <c r="Z102" i="13" s="1"/>
  <c r="BK101" i="13"/>
  <c r="BL102" i="13" s="1"/>
  <c r="AR102" i="13" l="1"/>
  <c r="BH102" i="13" s="1"/>
  <c r="K312" i="7"/>
  <c r="H312" i="7"/>
  <c r="J312" i="7"/>
  <c r="N312" i="7"/>
  <c r="R312" i="7"/>
  <c r="I312" i="7"/>
  <c r="O312" i="7"/>
  <c r="G312" i="7"/>
  <c r="P312" i="7"/>
  <c r="AS102" i="13"/>
  <c r="BI102" i="13" s="1"/>
  <c r="F312" i="7"/>
  <c r="Q313" i="7" s="1"/>
  <c r="BW101" i="13"/>
  <c r="N101" i="13"/>
  <c r="BJ102" i="13"/>
  <c r="BG101" i="13"/>
  <c r="S312" i="7" l="1"/>
  <c r="K212" i="12" s="1"/>
  <c r="L212" i="12" s="1"/>
  <c r="M212" i="12" s="1"/>
  <c r="BQ102" i="13" s="1"/>
  <c r="L312" i="7"/>
  <c r="G212" i="12" s="1"/>
  <c r="H212" i="12" s="1"/>
  <c r="I212" i="12" s="1"/>
  <c r="BP102" i="13" s="1"/>
  <c r="BY101" i="13"/>
  <c r="BX101" i="13"/>
  <c r="N313" i="7"/>
  <c r="P313" i="7"/>
  <c r="O313" i="7"/>
  <c r="R313" i="7"/>
  <c r="H102" i="13"/>
  <c r="Q102" i="13" s="1"/>
  <c r="Z103" i="13" s="1"/>
  <c r="AU102" i="13"/>
  <c r="AI103" i="13" s="1"/>
  <c r="BB102" i="13"/>
  <c r="BE102" i="13" s="1"/>
  <c r="BA102" i="13"/>
  <c r="BC102" i="13"/>
  <c r="BF102" i="13" s="1"/>
  <c r="AV102" i="13"/>
  <c r="AJ103" i="13" s="1"/>
  <c r="I102" i="13"/>
  <c r="AW102" i="13"/>
  <c r="AK103" i="13" s="1"/>
  <c r="J102" i="13"/>
  <c r="BD102" i="13"/>
  <c r="BG102" i="13" s="1"/>
  <c r="H313" i="7"/>
  <c r="J313" i="7"/>
  <c r="K313" i="7"/>
  <c r="G313" i="7"/>
  <c r="I313" i="7"/>
  <c r="BS102" i="13" l="1"/>
  <c r="BV102" i="13" s="1"/>
  <c r="N213" i="12"/>
  <c r="BR102" i="13"/>
  <c r="J213" i="12"/>
  <c r="BN102" i="13"/>
  <c r="BT102" i="13" s="1"/>
  <c r="BO102" i="13"/>
  <c r="AS103" i="13" s="1"/>
  <c r="AT103" i="13"/>
  <c r="S313" i="7"/>
  <c r="K213" i="12" s="1"/>
  <c r="L213" i="12" s="1"/>
  <c r="M213" i="12" s="1"/>
  <c r="K102" i="13"/>
  <c r="BK102" i="13"/>
  <c r="BL103" i="13" s="1"/>
  <c r="M102" i="13"/>
  <c r="P102" i="13" s="1"/>
  <c r="S102" i="13"/>
  <c r="AB103" i="13" s="1"/>
  <c r="L313" i="7"/>
  <c r="G213" i="12" s="1"/>
  <c r="L102" i="13"/>
  <c r="O102" i="13" s="1"/>
  <c r="R102" i="13"/>
  <c r="AA103" i="13" s="1"/>
  <c r="N214" i="12" l="1"/>
  <c r="BQ103" i="13"/>
  <c r="BS103" i="13"/>
  <c r="BR103" i="13"/>
  <c r="AR103" i="13"/>
  <c r="BH103" i="13" s="1"/>
  <c r="BU102" i="13"/>
  <c r="BW102" i="13" s="1"/>
  <c r="F313" i="7"/>
  <c r="J103" i="13"/>
  <c r="M103" i="13" s="1"/>
  <c r="P103" i="13" s="1"/>
  <c r="BJ103" i="13"/>
  <c r="N102" i="13"/>
  <c r="BI103" i="13"/>
  <c r="AW103" i="13"/>
  <c r="AK104" i="13" s="1"/>
  <c r="BB103" i="13"/>
  <c r="I103" i="13"/>
  <c r="AV103" i="13"/>
  <c r="AJ104" i="13" s="1"/>
  <c r="H213" i="12"/>
  <c r="I213" i="12" s="1"/>
  <c r="BE103" i="13" l="1"/>
  <c r="AU103" i="13"/>
  <c r="AI104" i="13" s="1"/>
  <c r="H103" i="13"/>
  <c r="Q103" i="13" s="1"/>
  <c r="Z104" i="13" s="1"/>
  <c r="BN103" i="13"/>
  <c r="BT103" i="13" s="1"/>
  <c r="BO103" i="13"/>
  <c r="BP103" i="13"/>
  <c r="BV103" i="13" s="1"/>
  <c r="BY102" i="13"/>
  <c r="BX102" i="13"/>
  <c r="N314" i="7"/>
  <c r="P314" i="7"/>
  <c r="Q314" i="7"/>
  <c r="R314" i="7"/>
  <c r="O314" i="7"/>
  <c r="S103" i="13"/>
  <c r="AB104" i="13" s="1"/>
  <c r="BD103" i="13"/>
  <c r="J214" i="12"/>
  <c r="BC103" i="13"/>
  <c r="BA103" i="13"/>
  <c r="I314" i="7"/>
  <c r="H314" i="7"/>
  <c r="J314" i="7"/>
  <c r="G314" i="7"/>
  <c r="K314" i="7"/>
  <c r="R103" i="13"/>
  <c r="AA104" i="13" s="1"/>
  <c r="L103" i="13"/>
  <c r="O103" i="13" s="1"/>
  <c r="BK103" i="13" l="1"/>
  <c r="BL104" i="13" s="1"/>
  <c r="K103" i="13"/>
  <c r="AS104" i="13"/>
  <c r="BI104" i="13" s="1"/>
  <c r="BU103" i="13"/>
  <c r="AR104" i="13"/>
  <c r="AU104" i="13" s="1"/>
  <c r="AI105" i="13" s="1"/>
  <c r="AT104" i="13"/>
  <c r="BJ104" i="13" s="1"/>
  <c r="F314" i="7"/>
  <c r="G315" i="7" s="1"/>
  <c r="BW103" i="13"/>
  <c r="BX103" i="13" s="1"/>
  <c r="S314" i="7"/>
  <c r="K214" i="12" s="1"/>
  <c r="L214" i="12" s="1"/>
  <c r="M214" i="12" s="1"/>
  <c r="N103" i="13"/>
  <c r="BF103" i="13"/>
  <c r="BG103" i="13"/>
  <c r="L314" i="7"/>
  <c r="G214" i="12" s="1"/>
  <c r="BB104" i="13"/>
  <c r="BR104" i="13" l="1"/>
  <c r="BQ104" i="13"/>
  <c r="BS104" i="13"/>
  <c r="H104" i="13"/>
  <c r="Q104" i="13" s="1"/>
  <c r="Z105" i="13" s="1"/>
  <c r="BH104" i="13"/>
  <c r="BE104" i="13"/>
  <c r="BY103" i="13"/>
  <c r="R315" i="7"/>
  <c r="O315" i="7"/>
  <c r="N215" i="12"/>
  <c r="Q315" i="7"/>
  <c r="P315" i="7"/>
  <c r="N315" i="7"/>
  <c r="J315" i="7"/>
  <c r="K315" i="7"/>
  <c r="H315" i="7"/>
  <c r="I315" i="7"/>
  <c r="H214" i="12"/>
  <c r="I214" i="12" s="1"/>
  <c r="I104" i="13"/>
  <c r="AV104" i="13"/>
  <c r="AJ105" i="13" s="1"/>
  <c r="J104" i="13"/>
  <c r="AW104" i="13"/>
  <c r="AK105" i="13" s="1"/>
  <c r="K104" i="13" l="1"/>
  <c r="BK104" i="13"/>
  <c r="BL105" i="13" s="1"/>
  <c r="BO104" i="13"/>
  <c r="BP104" i="13"/>
  <c r="BV104" i="13" s="1"/>
  <c r="BN104" i="13"/>
  <c r="S315" i="7"/>
  <c r="K215" i="12" s="1"/>
  <c r="L215" i="12" s="1"/>
  <c r="M215" i="12" s="1"/>
  <c r="N104" i="13"/>
  <c r="L315" i="7"/>
  <c r="G215" i="12" s="1"/>
  <c r="BD104" i="13"/>
  <c r="BG104" i="13" s="1"/>
  <c r="S104" i="13"/>
  <c r="AB105" i="13" s="1"/>
  <c r="M104" i="13"/>
  <c r="P104" i="13" s="1"/>
  <c r="J215" i="12"/>
  <c r="BA104" i="13"/>
  <c r="R104" i="13"/>
  <c r="AA105" i="13" s="1"/>
  <c r="L104" i="13"/>
  <c r="O104" i="13" s="1"/>
  <c r="BC104" i="13"/>
  <c r="BR105" i="13" l="1"/>
  <c r="BQ105" i="13"/>
  <c r="BS105" i="13"/>
  <c r="AS105" i="13"/>
  <c r="BI105" i="13" s="1"/>
  <c r="F315" i="7"/>
  <c r="BU104" i="13"/>
  <c r="AT105" i="13"/>
  <c r="BJ105" i="13" s="1"/>
  <c r="BT104" i="13"/>
  <c r="AR105" i="13"/>
  <c r="BH105" i="13" s="1"/>
  <c r="N216" i="12"/>
  <c r="BB105" i="13"/>
  <c r="H215" i="12"/>
  <c r="I215" i="12" s="1"/>
  <c r="BF104" i="13"/>
  <c r="BW104" i="13" l="1"/>
  <c r="BY104" i="13" s="1"/>
  <c r="BP105" i="13"/>
  <c r="BV105" i="13" s="1"/>
  <c r="BN105" i="13"/>
  <c r="BT105" i="13" s="1"/>
  <c r="BO105" i="13"/>
  <c r="BU105" i="13" s="1"/>
  <c r="H105" i="13"/>
  <c r="K105" i="13" s="1"/>
  <c r="BE105" i="13"/>
  <c r="AU105" i="13"/>
  <c r="AI106" i="13" s="1"/>
  <c r="O316" i="7"/>
  <c r="R316" i="7"/>
  <c r="N316" i="7"/>
  <c r="Q316" i="7"/>
  <c r="P316" i="7"/>
  <c r="I316" i="7"/>
  <c r="J316" i="7"/>
  <c r="K316" i="7"/>
  <c r="J216" i="12"/>
  <c r="H316" i="7"/>
  <c r="G316" i="7"/>
  <c r="J105" i="13"/>
  <c r="AW105" i="13"/>
  <c r="AK106" i="13" s="1"/>
  <c r="AV105" i="13"/>
  <c r="AJ106" i="13" s="1"/>
  <c r="I105" i="13"/>
  <c r="BX104" i="13" l="1"/>
  <c r="AR106" i="13"/>
  <c r="H106" i="13" s="1"/>
  <c r="Q105" i="13"/>
  <c r="Z106" i="13" s="1"/>
  <c r="BW105" i="13"/>
  <c r="BX105" i="13" s="1"/>
  <c r="S316" i="7"/>
  <c r="K216" i="12" s="1"/>
  <c r="L216" i="12" s="1"/>
  <c r="M216" i="12" s="1"/>
  <c r="L316" i="7"/>
  <c r="G216" i="12" s="1"/>
  <c r="H216" i="12" s="1"/>
  <c r="I216" i="12" s="1"/>
  <c r="N105" i="13"/>
  <c r="M105" i="13"/>
  <c r="P105" i="13" s="1"/>
  <c r="S105" i="13"/>
  <c r="AB106" i="13" s="1"/>
  <c r="BD105" i="13"/>
  <c r="BG105" i="13" s="1"/>
  <c r="BK105" i="13"/>
  <c r="BL106" i="13" s="1"/>
  <c r="R105" i="13"/>
  <c r="AA106" i="13" s="1"/>
  <c r="L105" i="13"/>
  <c r="O105" i="13" s="1"/>
  <c r="BC105" i="13"/>
  <c r="BF105" i="13" s="1"/>
  <c r="BA105" i="13"/>
  <c r="BQ106" i="13" l="1"/>
  <c r="BR106" i="13"/>
  <c r="BS106" i="13"/>
  <c r="AT106" i="13"/>
  <c r="AS106" i="13"/>
  <c r="I106" i="13" s="1"/>
  <c r="R106" i="13" s="1"/>
  <c r="AA107" i="13" s="1"/>
  <c r="F316" i="7"/>
  <c r="BN106" i="13"/>
  <c r="BO106" i="13"/>
  <c r="BP106" i="13"/>
  <c r="AU106" i="13"/>
  <c r="AI107" i="13" s="1"/>
  <c r="K106" i="13"/>
  <c r="N106" i="13" s="1"/>
  <c r="Q106" i="13"/>
  <c r="BH106" i="13"/>
  <c r="BY105" i="13"/>
  <c r="N217" i="12"/>
  <c r="J217" i="12"/>
  <c r="BT106" i="13" l="1"/>
  <c r="BU106" i="13"/>
  <c r="BV106" i="13"/>
  <c r="N317" i="7"/>
  <c r="P317" i="7"/>
  <c r="O317" i="7"/>
  <c r="R317" i="7"/>
  <c r="Q317" i="7"/>
  <c r="L106" i="13"/>
  <c r="O106" i="13" s="1"/>
  <c r="J106" i="13"/>
  <c r="S106" i="13" s="1"/>
  <c r="AB107" i="13" s="1"/>
  <c r="BJ106" i="13"/>
  <c r="AV106" i="13"/>
  <c r="AJ107" i="13" s="1"/>
  <c r="BI106" i="13"/>
  <c r="AW106" i="13"/>
  <c r="AK107" i="13" s="1"/>
  <c r="BB106" i="13"/>
  <c r="AR107" i="13" s="1"/>
  <c r="BA106" i="13"/>
  <c r="J317" i="7"/>
  <c r="I317" i="7"/>
  <c r="G317" i="7"/>
  <c r="H317" i="7"/>
  <c r="K317" i="7"/>
  <c r="BC106" i="13"/>
  <c r="Z107" i="13"/>
  <c r="BD106" i="13"/>
  <c r="AT107" i="13" l="1"/>
  <c r="BJ107" i="13" s="1"/>
  <c r="AS107" i="13"/>
  <c r="BI107" i="13" s="1"/>
  <c r="F317" i="7"/>
  <c r="BW106" i="13"/>
  <c r="S317" i="7"/>
  <c r="K217" i="12" s="1"/>
  <c r="L217" i="12" s="1"/>
  <c r="M217" i="12" s="1"/>
  <c r="M106" i="13"/>
  <c r="BK106" i="13"/>
  <c r="BL107" i="13" s="1"/>
  <c r="L317" i="7"/>
  <c r="G217" i="12" s="1"/>
  <c r="H217" i="12" s="1"/>
  <c r="I217" i="12" s="1"/>
  <c r="BG106" i="13"/>
  <c r="BF106" i="13"/>
  <c r="BE106" i="13"/>
  <c r="BR107" i="13" l="1"/>
  <c r="BS107" i="13"/>
  <c r="BQ107" i="13"/>
  <c r="BN107" i="13"/>
  <c r="BO107" i="13"/>
  <c r="BP107" i="13"/>
  <c r="I318" i="7"/>
  <c r="BY106" i="13"/>
  <c r="BX106" i="13"/>
  <c r="R318" i="7"/>
  <c r="P318" i="7"/>
  <c r="O318" i="7"/>
  <c r="Q318" i="7"/>
  <c r="N318" i="7"/>
  <c r="N218" i="12"/>
  <c r="P106" i="13"/>
  <c r="BB107" i="13"/>
  <c r="BE107" i="13" s="1"/>
  <c r="BH107" i="13"/>
  <c r="J218" i="12"/>
  <c r="H318" i="7"/>
  <c r="BA107" i="13"/>
  <c r="AU107" i="13"/>
  <c r="AI108" i="13" s="1"/>
  <c r="H107" i="13"/>
  <c r="G318" i="7"/>
  <c r="J318" i="7"/>
  <c r="AV107" i="13"/>
  <c r="AJ108" i="13" s="1"/>
  <c r="I107" i="13"/>
  <c r="AW107" i="13"/>
  <c r="AK108" i="13" s="1"/>
  <c r="J107" i="13"/>
  <c r="K318" i="7"/>
  <c r="AR108" i="13" l="1"/>
  <c r="BU107" i="13"/>
  <c r="BT107" i="13"/>
  <c r="BV107" i="13"/>
  <c r="S318" i="7"/>
  <c r="K218" i="12" s="1"/>
  <c r="L218" i="12" s="1"/>
  <c r="M218" i="12" s="1"/>
  <c r="L318" i="7"/>
  <c r="G218" i="12" s="1"/>
  <c r="H218" i="12" s="1"/>
  <c r="I218" i="12" s="1"/>
  <c r="L107" i="13"/>
  <c r="O107" i="13" s="1"/>
  <c r="R107" i="13"/>
  <c r="AA108" i="13" s="1"/>
  <c r="M107" i="13"/>
  <c r="P107" i="13" s="1"/>
  <c r="S107" i="13"/>
  <c r="AB108" i="13" s="1"/>
  <c r="K107" i="13"/>
  <c r="Q107" i="13"/>
  <c r="Z108" i="13" s="1"/>
  <c r="BK107" i="13"/>
  <c r="BL108" i="13" s="1"/>
  <c r="BD107" i="13"/>
  <c r="AT108" i="13" s="1"/>
  <c r="BC107" i="13"/>
  <c r="BF107" i="13" s="1"/>
  <c r="F318" i="7" l="1"/>
  <c r="AS108" i="13"/>
  <c r="BI108" i="13" s="1"/>
  <c r="BR108" i="13"/>
  <c r="BQ108" i="13"/>
  <c r="BS108" i="13"/>
  <c r="BO108" i="13"/>
  <c r="BP108" i="13"/>
  <c r="BN108" i="13"/>
  <c r="BW107" i="13"/>
  <c r="N219" i="12"/>
  <c r="J219" i="12"/>
  <c r="AU108" i="13"/>
  <c r="AI109" i="13" s="1"/>
  <c r="BH108" i="13"/>
  <c r="N107" i="13"/>
  <c r="H108" i="13"/>
  <c r="Q108" i="13" s="1"/>
  <c r="Z109" i="13" s="1"/>
  <c r="BJ108" i="13"/>
  <c r="BG107" i="13"/>
  <c r="BB108" i="13"/>
  <c r="BE108" i="13" s="1"/>
  <c r="BT108" i="13" l="1"/>
  <c r="AR109" i="13"/>
  <c r="BY107" i="13"/>
  <c r="BX107" i="13"/>
  <c r="BV108" i="13"/>
  <c r="BU108" i="13"/>
  <c r="R319" i="7"/>
  <c r="P319" i="7"/>
  <c r="O319" i="7"/>
  <c r="Q319" i="7"/>
  <c r="N319" i="7"/>
  <c r="K108" i="13"/>
  <c r="AV108" i="13"/>
  <c r="AJ109" i="13" s="1"/>
  <c r="I108" i="13"/>
  <c r="BC108" i="13"/>
  <c r="J108" i="13"/>
  <c r="AW108" i="13"/>
  <c r="AK109" i="13" s="1"/>
  <c r="G319" i="7"/>
  <c r="H319" i="7"/>
  <c r="K319" i="7"/>
  <c r="J319" i="7"/>
  <c r="I319" i="7"/>
  <c r="AS109" i="13" l="1"/>
  <c r="BW108" i="13"/>
  <c r="S319" i="7"/>
  <c r="K219" i="12" s="1"/>
  <c r="L219" i="12" s="1"/>
  <c r="M219" i="12" s="1"/>
  <c r="N108" i="13"/>
  <c r="H109" i="13"/>
  <c r="K109" i="13" s="1"/>
  <c r="BH109" i="13"/>
  <c r="L108" i="13"/>
  <c r="O108" i="13" s="1"/>
  <c r="R108" i="13"/>
  <c r="AA109" i="13" s="1"/>
  <c r="BF108" i="13"/>
  <c r="M108" i="13"/>
  <c r="P108" i="13" s="1"/>
  <c r="BK108" i="13"/>
  <c r="BL109" i="13" s="1"/>
  <c r="S108" i="13"/>
  <c r="AB109" i="13" s="1"/>
  <c r="BA108" i="13"/>
  <c r="BD108" i="13"/>
  <c r="AT109" i="13" s="1"/>
  <c r="L319" i="7"/>
  <c r="G219" i="12" s="1"/>
  <c r="AU109" i="13"/>
  <c r="AI110" i="13" s="1"/>
  <c r="BB109" i="13"/>
  <c r="BE109" i="13" s="1"/>
  <c r="BQ109" i="13" l="1"/>
  <c r="BS109" i="13"/>
  <c r="BR109" i="13"/>
  <c r="F319" i="7"/>
  <c r="BY108" i="13"/>
  <c r="BX108" i="13"/>
  <c r="N220" i="12"/>
  <c r="Q109" i="13"/>
  <c r="Z110" i="13" s="1"/>
  <c r="N109" i="13"/>
  <c r="BI109" i="13"/>
  <c r="I109" i="13"/>
  <c r="AV109" i="13"/>
  <c r="AJ110" i="13" s="1"/>
  <c r="H219" i="12"/>
  <c r="I219" i="12" s="1"/>
  <c r="BG108" i="13"/>
  <c r="BJ109" i="13"/>
  <c r="BP109" i="13" l="1"/>
  <c r="BV109" i="13" s="1"/>
  <c r="BN109" i="13"/>
  <c r="BO109" i="13"/>
  <c r="BU109" i="13" s="1"/>
  <c r="R320" i="7"/>
  <c r="N320" i="7"/>
  <c r="P320" i="7"/>
  <c r="O320" i="7"/>
  <c r="Q320" i="7"/>
  <c r="G320" i="7"/>
  <c r="H320" i="7"/>
  <c r="J320" i="7"/>
  <c r="I320" i="7"/>
  <c r="K320" i="7"/>
  <c r="J109" i="13"/>
  <c r="AW109" i="13"/>
  <c r="AK110" i="13" s="1"/>
  <c r="BC109" i="13"/>
  <c r="BF109" i="13" s="1"/>
  <c r="R109" i="13"/>
  <c r="AA110" i="13" s="1"/>
  <c r="L109" i="13"/>
  <c r="J220" i="12"/>
  <c r="AS110" i="13" l="1"/>
  <c r="BT109" i="13"/>
  <c r="BW109" i="13" s="1"/>
  <c r="BX109" i="13" s="1"/>
  <c r="AR110" i="13"/>
  <c r="H110" i="13" s="1"/>
  <c r="Q110" i="13" s="1"/>
  <c r="S320" i="7"/>
  <c r="K220" i="12" s="1"/>
  <c r="L220" i="12" s="1"/>
  <c r="M220" i="12" s="1"/>
  <c r="O109" i="13"/>
  <c r="L320" i="7"/>
  <c r="G220" i="12" s="1"/>
  <c r="BD109" i="13"/>
  <c r="BG109" i="13" s="1"/>
  <c r="BA109" i="13"/>
  <c r="BK109" i="13"/>
  <c r="BL110" i="13" s="1"/>
  <c r="M109" i="13"/>
  <c r="P109" i="13" s="1"/>
  <c r="S109" i="13"/>
  <c r="AB110" i="13" s="1"/>
  <c r="F320" i="7" s="1"/>
  <c r="BH110" i="13" l="1"/>
  <c r="AT110" i="13"/>
  <c r="BJ110" i="13" s="1"/>
  <c r="BR110" i="13"/>
  <c r="BQ110" i="13"/>
  <c r="BS110" i="13"/>
  <c r="AU110" i="13"/>
  <c r="AI111" i="13" s="1"/>
  <c r="K321" i="7"/>
  <c r="BY109" i="13"/>
  <c r="N321" i="7"/>
  <c r="O321" i="7"/>
  <c r="R321" i="7"/>
  <c r="P321" i="7"/>
  <c r="N221" i="12"/>
  <c r="Q321" i="7"/>
  <c r="K110" i="13"/>
  <c r="N110" i="13" s="1"/>
  <c r="I110" i="13"/>
  <c r="R110" i="13" s="1"/>
  <c r="BI110" i="13"/>
  <c r="AV110" i="13"/>
  <c r="AJ111" i="13" s="1"/>
  <c r="H220" i="12"/>
  <c r="I220" i="12" s="1"/>
  <c r="H321" i="7"/>
  <c r="G321" i="7"/>
  <c r="I321" i="7"/>
  <c r="J321" i="7"/>
  <c r="BN110" i="13" l="1"/>
  <c r="BT110" i="13" s="1"/>
  <c r="BO110" i="13"/>
  <c r="BU110" i="13" s="1"/>
  <c r="BP110" i="13"/>
  <c r="BV110" i="13" s="1"/>
  <c r="S321" i="7"/>
  <c r="K221" i="12" s="1"/>
  <c r="L221" i="12" s="1"/>
  <c r="M221" i="12" s="1"/>
  <c r="L110" i="13"/>
  <c r="O110" i="13" s="1"/>
  <c r="L321" i="7"/>
  <c r="G221" i="12" s="1"/>
  <c r="H221" i="12" s="1"/>
  <c r="I221" i="12" s="1"/>
  <c r="J221" i="12"/>
  <c r="AW110" i="13"/>
  <c r="AK111" i="13" s="1"/>
  <c r="J110" i="13"/>
  <c r="BK110" i="13" s="1"/>
  <c r="BL111" i="13" s="1"/>
  <c r="BA110" i="13"/>
  <c r="BB110" i="13"/>
  <c r="Z111" i="13"/>
  <c r="AA111" i="13"/>
  <c r="BC110" i="13"/>
  <c r="BD110" i="13"/>
  <c r="BR111" i="13" l="1"/>
  <c r="BQ111" i="13"/>
  <c r="BS111" i="13"/>
  <c r="AS111" i="13"/>
  <c r="BI111" i="13" s="1"/>
  <c r="AR111" i="13"/>
  <c r="BH111" i="13" s="1"/>
  <c r="AT111" i="13"/>
  <c r="BN111" i="13"/>
  <c r="BO111" i="13"/>
  <c r="BP111" i="13"/>
  <c r="BW110" i="13"/>
  <c r="BX110" i="13" s="1"/>
  <c r="N222" i="12"/>
  <c r="J222" i="12"/>
  <c r="M110" i="13"/>
  <c r="S110" i="13"/>
  <c r="AB111" i="13" s="1"/>
  <c r="F321" i="7" s="1"/>
  <c r="BE110" i="13"/>
  <c r="BG110" i="13"/>
  <c r="BF110" i="13"/>
  <c r="BY110" i="13" l="1"/>
  <c r="BU111" i="13"/>
  <c r="BT111" i="13"/>
  <c r="BV111" i="13"/>
  <c r="N322" i="7"/>
  <c r="O322" i="7"/>
  <c r="P322" i="7"/>
  <c r="R322" i="7"/>
  <c r="Q322" i="7"/>
  <c r="P110" i="13"/>
  <c r="BJ111" i="13"/>
  <c r="I322" i="7"/>
  <c r="H322" i="7"/>
  <c r="K322" i="7"/>
  <c r="G322" i="7"/>
  <c r="J322" i="7"/>
  <c r="AW111" i="13"/>
  <c r="AK112" i="13" s="1"/>
  <c r="J111" i="13"/>
  <c r="AV111" i="13"/>
  <c r="AJ112" i="13" s="1"/>
  <c r="I111" i="13"/>
  <c r="H111" i="13"/>
  <c r="AU111" i="13"/>
  <c r="AI112" i="13" s="1"/>
  <c r="BW111" i="13" l="1"/>
  <c r="BX111" i="13" s="1"/>
  <c r="S322" i="7"/>
  <c r="K222" i="12" s="1"/>
  <c r="L222" i="12" s="1"/>
  <c r="M222" i="12" s="1"/>
  <c r="BB111" i="13"/>
  <c r="BE111" i="13" s="1"/>
  <c r="BA111" i="13"/>
  <c r="R111" i="13"/>
  <c r="AA112" i="13" s="1"/>
  <c r="L111" i="13"/>
  <c r="M111" i="13"/>
  <c r="S111" i="13"/>
  <c r="AB112" i="13" s="1"/>
  <c r="BC111" i="13"/>
  <c r="BF111" i="13" s="1"/>
  <c r="K111" i="13"/>
  <c r="Q111" i="13"/>
  <c r="Z112" i="13" s="1"/>
  <c r="BK111" i="13"/>
  <c r="BL112" i="13" s="1"/>
  <c r="BD111" i="13"/>
  <c r="BG111" i="13" s="1"/>
  <c r="L322" i="7"/>
  <c r="G222" i="12" s="1"/>
  <c r="BQ112" i="13" l="1"/>
  <c r="BR112" i="13"/>
  <c r="BS112" i="13"/>
  <c r="AR112" i="13"/>
  <c r="BH112" i="13" s="1"/>
  <c r="AT112" i="13"/>
  <c r="BJ112" i="13" s="1"/>
  <c r="AS112" i="13"/>
  <c r="BI112" i="13" s="1"/>
  <c r="F322" i="7"/>
  <c r="BY111" i="13"/>
  <c r="N223" i="12"/>
  <c r="H222" i="12"/>
  <c r="I222" i="12" s="1"/>
  <c r="N111" i="13"/>
  <c r="O111" i="13"/>
  <c r="P111" i="13"/>
  <c r="BO112" i="13" l="1"/>
  <c r="BU112" i="13" s="1"/>
  <c r="BP112" i="13"/>
  <c r="BV112" i="13" s="1"/>
  <c r="BN112" i="13"/>
  <c r="BT112" i="13" s="1"/>
  <c r="N323" i="7"/>
  <c r="P323" i="7"/>
  <c r="Q323" i="7"/>
  <c r="R323" i="7"/>
  <c r="O323" i="7"/>
  <c r="AW112" i="13"/>
  <c r="AK113" i="13" s="1"/>
  <c r="J112" i="13"/>
  <c r="S112" i="13" s="1"/>
  <c r="AB113" i="13" s="1"/>
  <c r="BC112" i="13"/>
  <c r="BF112" i="13" s="1"/>
  <c r="J223" i="12"/>
  <c r="I112" i="13"/>
  <c r="AV112" i="13"/>
  <c r="AJ113" i="13" s="1"/>
  <c r="G323" i="7"/>
  <c r="I323" i="7"/>
  <c r="H323" i="7"/>
  <c r="K323" i="7"/>
  <c r="J323" i="7"/>
  <c r="BD112" i="13"/>
  <c r="H112" i="13"/>
  <c r="AU112" i="13"/>
  <c r="AI113" i="13" s="1"/>
  <c r="AS113" i="13" l="1"/>
  <c r="AT113" i="13"/>
  <c r="BJ113" i="13" s="1"/>
  <c r="BW112" i="13"/>
  <c r="S323" i="7"/>
  <c r="K223" i="12" s="1"/>
  <c r="L223" i="12" s="1"/>
  <c r="M223" i="12" s="1"/>
  <c r="M112" i="13"/>
  <c r="P112" i="13" s="1"/>
  <c r="K112" i="13"/>
  <c r="Q112" i="13"/>
  <c r="Z113" i="13" s="1"/>
  <c r="BK112" i="13"/>
  <c r="BL113" i="13" s="1"/>
  <c r="BB112" i="13"/>
  <c r="BE112" i="13" s="1"/>
  <c r="BA112" i="13"/>
  <c r="BG112" i="13"/>
  <c r="L112" i="13"/>
  <c r="O112" i="13" s="1"/>
  <c r="R112" i="13"/>
  <c r="AA113" i="13" s="1"/>
  <c r="L323" i="7"/>
  <c r="G223" i="12" s="1"/>
  <c r="AR113" i="13" l="1"/>
  <c r="BS113" i="13"/>
  <c r="BR113" i="13"/>
  <c r="BQ113" i="13"/>
  <c r="F323" i="7"/>
  <c r="BY112" i="13"/>
  <c r="BX112" i="13"/>
  <c r="N224" i="12"/>
  <c r="I113" i="13"/>
  <c r="R113" i="13" s="1"/>
  <c r="BI113" i="13"/>
  <c r="N112" i="13"/>
  <c r="AV113" i="13"/>
  <c r="AJ114" i="13" s="1"/>
  <c r="J113" i="13"/>
  <c r="AW113" i="13"/>
  <c r="AK114" i="13" s="1"/>
  <c r="H223" i="12"/>
  <c r="I223" i="12" s="1"/>
  <c r="BP113" i="13" l="1"/>
  <c r="BV113" i="13" s="1"/>
  <c r="BN113" i="13"/>
  <c r="BT113" i="13" s="1"/>
  <c r="BO113" i="13"/>
  <c r="BU113" i="13" s="1"/>
  <c r="Q324" i="7"/>
  <c r="N324" i="7"/>
  <c r="O324" i="7"/>
  <c r="R324" i="7"/>
  <c r="P324" i="7"/>
  <c r="L113" i="13"/>
  <c r="O113" i="13" s="1"/>
  <c r="AU113" i="13"/>
  <c r="AI114" i="13" s="1"/>
  <c r="BH113" i="13"/>
  <c r="H113" i="13"/>
  <c r="BK113" i="13" s="1"/>
  <c r="BL114" i="13" s="1"/>
  <c r="BB113" i="13"/>
  <c r="G324" i="7"/>
  <c r="I324" i="7"/>
  <c r="J324" i="7"/>
  <c r="H324" i="7"/>
  <c r="K324" i="7"/>
  <c r="S113" i="13"/>
  <c r="AB114" i="13" s="1"/>
  <c r="M113" i="13"/>
  <c r="P113" i="13" s="1"/>
  <c r="BD113" i="13"/>
  <c r="AA114" i="13"/>
  <c r="J224" i="12"/>
  <c r="BC113" i="13"/>
  <c r="AS114" i="13" l="1"/>
  <c r="BI114" i="13" s="1"/>
  <c r="AT114" i="13"/>
  <c r="BJ114" i="13" s="1"/>
  <c r="AR114" i="13"/>
  <c r="BW113" i="13"/>
  <c r="S324" i="7"/>
  <c r="K224" i="12" s="1"/>
  <c r="L224" i="12" s="1"/>
  <c r="M224" i="12" s="1"/>
  <c r="K113" i="13"/>
  <c r="Q113" i="13"/>
  <c r="Z114" i="13" s="1"/>
  <c r="BA113" i="13"/>
  <c r="BG113" i="13"/>
  <c r="L324" i="7"/>
  <c r="G224" i="12" s="1"/>
  <c r="BE113" i="13"/>
  <c r="BF113" i="13"/>
  <c r="BR114" i="13" l="1"/>
  <c r="BS114" i="13"/>
  <c r="BQ114" i="13"/>
  <c r="F324" i="7"/>
  <c r="K325" i="7" s="1"/>
  <c r="BY113" i="13"/>
  <c r="BX113" i="13"/>
  <c r="N225" i="12"/>
  <c r="BH114" i="13"/>
  <c r="N113" i="13"/>
  <c r="BB114" i="13"/>
  <c r="BE114" i="13" s="1"/>
  <c r="H224" i="12"/>
  <c r="I224" i="12" s="1"/>
  <c r="AV114" i="13"/>
  <c r="AJ115" i="13" s="1"/>
  <c r="I114" i="13"/>
  <c r="AU114" i="13"/>
  <c r="AI115" i="13" s="1"/>
  <c r="H114" i="13"/>
  <c r="AW114" i="13"/>
  <c r="AK115" i="13" s="1"/>
  <c r="J114" i="13"/>
  <c r="BC114" i="13"/>
  <c r="BF114" i="13" s="1"/>
  <c r="R325" i="7" l="1"/>
  <c r="I325" i="7"/>
  <c r="BN114" i="13"/>
  <c r="BT114" i="13" s="1"/>
  <c r="BO114" i="13"/>
  <c r="BU114" i="13" s="1"/>
  <c r="BP114" i="13"/>
  <c r="BV114" i="13" s="1"/>
  <c r="Q325" i="7"/>
  <c r="AR115" i="13"/>
  <c r="G325" i="7"/>
  <c r="H325" i="7"/>
  <c r="P325" i="7"/>
  <c r="O325" i="7"/>
  <c r="J325" i="7"/>
  <c r="N325" i="7"/>
  <c r="S114" i="13"/>
  <c r="AB115" i="13" s="1"/>
  <c r="M114" i="13"/>
  <c r="P114" i="13" s="1"/>
  <c r="J225" i="12"/>
  <c r="BK114" i="13"/>
  <c r="BL115" i="13" s="1"/>
  <c r="Q114" i="13"/>
  <c r="Z115" i="13" s="1"/>
  <c r="K114" i="13"/>
  <c r="BD114" i="13"/>
  <c r="BA114" i="13"/>
  <c r="R114" i="13"/>
  <c r="AA115" i="13" s="1"/>
  <c r="L114" i="13"/>
  <c r="O114" i="13" s="1"/>
  <c r="AT115" i="13" l="1"/>
  <c r="BJ115" i="13" s="1"/>
  <c r="S325" i="7"/>
  <c r="K225" i="12" s="1"/>
  <c r="L225" i="12" s="1"/>
  <c r="M225" i="12" s="1"/>
  <c r="AS115" i="13"/>
  <c r="AV115" i="13" s="1"/>
  <c r="AJ116" i="13" s="1"/>
  <c r="L325" i="7"/>
  <c r="G225" i="12" s="1"/>
  <c r="H225" i="12" s="1"/>
  <c r="I225" i="12" s="1"/>
  <c r="F325" i="7"/>
  <c r="BW114" i="13"/>
  <c r="N114" i="13"/>
  <c r="H115" i="13"/>
  <c r="Q115" i="13" s="1"/>
  <c r="BH115" i="13"/>
  <c r="BB115" i="13"/>
  <c r="BE115" i="13" s="1"/>
  <c r="BG114" i="13"/>
  <c r="AU115" i="13"/>
  <c r="AI116" i="13" s="1"/>
  <c r="BQ115" i="13" l="1"/>
  <c r="BS115" i="13"/>
  <c r="BR115" i="13"/>
  <c r="BN115" i="13"/>
  <c r="BO115" i="13"/>
  <c r="BP115" i="13"/>
  <c r="I115" i="13"/>
  <c r="L115" i="13" s="1"/>
  <c r="O115" i="13" s="1"/>
  <c r="N226" i="12"/>
  <c r="BI115" i="13"/>
  <c r="BY114" i="13"/>
  <c r="BX114" i="13"/>
  <c r="R326" i="7"/>
  <c r="O326" i="7"/>
  <c r="N326" i="7"/>
  <c r="P326" i="7"/>
  <c r="Q326" i="7"/>
  <c r="K115" i="13"/>
  <c r="N115" i="13" s="1"/>
  <c r="J226" i="12"/>
  <c r="Z116" i="13"/>
  <c r="J115" i="13"/>
  <c r="AW115" i="13"/>
  <c r="AK116" i="13" s="1"/>
  <c r="BC115" i="13"/>
  <c r="J326" i="7"/>
  <c r="G326" i="7"/>
  <c r="K326" i="7"/>
  <c r="H326" i="7"/>
  <c r="I326" i="7"/>
  <c r="R115" i="13" l="1"/>
  <c r="AA116" i="13" s="1"/>
  <c r="BU115" i="13"/>
  <c r="BV115" i="13"/>
  <c r="BT115" i="13"/>
  <c r="AS116" i="13"/>
  <c r="AR116" i="13"/>
  <c r="AU116" i="13" s="1"/>
  <c r="AI117" i="13" s="1"/>
  <c r="S326" i="7"/>
  <c r="K226" i="12" s="1"/>
  <c r="L226" i="12" s="1"/>
  <c r="M226" i="12" s="1"/>
  <c r="BK115" i="13"/>
  <c r="S115" i="13"/>
  <c r="AB116" i="13" s="1"/>
  <c r="F326" i="7" s="1"/>
  <c r="M115" i="13"/>
  <c r="BD115" i="13"/>
  <c r="AT116" i="13" s="1"/>
  <c r="BA115" i="13"/>
  <c r="BF115" i="13"/>
  <c r="L326" i="7"/>
  <c r="G226" i="12" s="1"/>
  <c r="BW115" i="13" l="1"/>
  <c r="BY115" i="13" s="1"/>
  <c r="BS116" i="13"/>
  <c r="BQ116" i="13"/>
  <c r="BR116" i="13"/>
  <c r="BH116" i="13"/>
  <c r="H116" i="13"/>
  <c r="Q116" i="13" s="1"/>
  <c r="Z117" i="13" s="1"/>
  <c r="J327" i="7"/>
  <c r="BB116" i="13"/>
  <c r="BE116" i="13" s="1"/>
  <c r="BL116" i="13"/>
  <c r="Q327" i="7"/>
  <c r="N327" i="7"/>
  <c r="N227" i="12"/>
  <c r="O327" i="7"/>
  <c r="R327" i="7"/>
  <c r="P327" i="7"/>
  <c r="G327" i="7"/>
  <c r="I327" i="7"/>
  <c r="I116" i="13"/>
  <c r="R116" i="13" s="1"/>
  <c r="BI116" i="13"/>
  <c r="P115" i="13"/>
  <c r="K327" i="7"/>
  <c r="H327" i="7"/>
  <c r="AV116" i="13"/>
  <c r="AJ117" i="13" s="1"/>
  <c r="H226" i="12"/>
  <c r="I226" i="12" s="1"/>
  <c r="BJ116" i="13"/>
  <c r="BG115" i="13"/>
  <c r="BC116" i="13"/>
  <c r="BF116" i="13" s="1"/>
  <c r="BX115" i="13" l="1"/>
  <c r="BO116" i="13"/>
  <c r="BU116" i="13" s="1"/>
  <c r="BP116" i="13"/>
  <c r="BV116" i="13" s="1"/>
  <c r="BN116" i="13"/>
  <c r="K116" i="13"/>
  <c r="N116" i="13" s="1"/>
  <c r="L116" i="13"/>
  <c r="O116" i="13" s="1"/>
  <c r="S327" i="7"/>
  <c r="K227" i="12" s="1"/>
  <c r="L227" i="12" s="1"/>
  <c r="M227" i="12" s="1"/>
  <c r="L327" i="7"/>
  <c r="G227" i="12" s="1"/>
  <c r="H227" i="12" s="1"/>
  <c r="I227" i="12" s="1"/>
  <c r="AA117" i="13"/>
  <c r="J227" i="12"/>
  <c r="J116" i="13"/>
  <c r="AW116" i="13"/>
  <c r="AK117" i="13" s="1"/>
  <c r="BR117" i="13" l="1"/>
  <c r="BS117" i="13"/>
  <c r="BQ117" i="13"/>
  <c r="BP117" i="13"/>
  <c r="BN117" i="13"/>
  <c r="BO117" i="13"/>
  <c r="AS117" i="13"/>
  <c r="I117" i="13" s="1"/>
  <c r="BT116" i="13"/>
  <c r="BW116" i="13" s="1"/>
  <c r="AR117" i="13"/>
  <c r="BH117" i="13" s="1"/>
  <c r="N228" i="12"/>
  <c r="BA116" i="13"/>
  <c r="BD116" i="13"/>
  <c r="AT117" i="13" s="1"/>
  <c r="M116" i="13"/>
  <c r="BK116" i="13"/>
  <c r="BL117" i="13" s="1"/>
  <c r="S116" i="13"/>
  <c r="AB117" i="13" s="1"/>
  <c r="F327" i="7" s="1"/>
  <c r="J228" i="12"/>
  <c r="BI117" i="13" l="1"/>
  <c r="AU117" i="13"/>
  <c r="AI118" i="13" s="1"/>
  <c r="AV117" i="13"/>
  <c r="AJ118" i="13" s="1"/>
  <c r="H117" i="13"/>
  <c r="K117" i="13" s="1"/>
  <c r="BY116" i="13"/>
  <c r="BX116" i="13"/>
  <c r="BU117" i="13"/>
  <c r="BT117" i="13"/>
  <c r="BV117" i="13"/>
  <c r="N328" i="7"/>
  <c r="Q328" i="7"/>
  <c r="P328" i="7"/>
  <c r="R328" i="7"/>
  <c r="O328" i="7"/>
  <c r="G328" i="7"/>
  <c r="P116" i="13"/>
  <c r="I328" i="7"/>
  <c r="H328" i="7"/>
  <c r="J328" i="7"/>
  <c r="K328" i="7"/>
  <c r="BG116" i="13"/>
  <c r="BJ117" i="13"/>
  <c r="BB117" i="13"/>
  <c r="BE117" i="13" s="1"/>
  <c r="R117" i="13"/>
  <c r="L117" i="13"/>
  <c r="O117" i="13" s="1"/>
  <c r="AR118" i="13" l="1"/>
  <c r="Q117" i="13"/>
  <c r="Z118" i="13" s="1"/>
  <c r="BW117" i="13"/>
  <c r="S328" i="7"/>
  <c r="K228" i="12" s="1"/>
  <c r="L228" i="12" s="1"/>
  <c r="M228" i="12" s="1"/>
  <c r="N117" i="13"/>
  <c r="L328" i="7"/>
  <c r="G228" i="12" s="1"/>
  <c r="H228" i="12" s="1"/>
  <c r="I228" i="12" s="1"/>
  <c r="AA118" i="13"/>
  <c r="BD117" i="13"/>
  <c r="BG117" i="13" s="1"/>
  <c r="BA117" i="13"/>
  <c r="J117" i="13"/>
  <c r="AW117" i="13"/>
  <c r="AK118" i="13" s="1"/>
  <c r="BC117" i="13"/>
  <c r="AS118" i="13" s="1"/>
  <c r="BQ118" i="13" l="1"/>
  <c r="BR118" i="13"/>
  <c r="BS118" i="13"/>
  <c r="AT118" i="13"/>
  <c r="J118" i="13" s="1"/>
  <c r="S118" i="13" s="1"/>
  <c r="BN118" i="13"/>
  <c r="BO118" i="13"/>
  <c r="BP118" i="13"/>
  <c r="BY117" i="13"/>
  <c r="BX117" i="13"/>
  <c r="N229" i="12"/>
  <c r="BH118" i="13"/>
  <c r="AU118" i="13"/>
  <c r="AI119" i="13" s="1"/>
  <c r="H118" i="13"/>
  <c r="BI118" i="13"/>
  <c r="BF117" i="13"/>
  <c r="S117" i="13"/>
  <c r="AB118" i="13" s="1"/>
  <c r="F328" i="7" s="1"/>
  <c r="M117" i="13"/>
  <c r="BK117" i="13"/>
  <c r="BL118" i="13" s="1"/>
  <c r="J229" i="12"/>
  <c r="BV118" i="13" l="1"/>
  <c r="BT118" i="13"/>
  <c r="BU118" i="13"/>
  <c r="Q329" i="7"/>
  <c r="R329" i="7"/>
  <c r="P329" i="7"/>
  <c r="O329" i="7"/>
  <c r="N329" i="7"/>
  <c r="G329" i="7"/>
  <c r="AW118" i="13"/>
  <c r="AK119" i="13" s="1"/>
  <c r="K329" i="7"/>
  <c r="H329" i="7"/>
  <c r="I329" i="7"/>
  <c r="J329" i="7"/>
  <c r="P117" i="13"/>
  <c r="BJ118" i="13"/>
  <c r="BD118" i="13"/>
  <c r="BG118" i="13" s="1"/>
  <c r="Q118" i="13"/>
  <c r="K118" i="13"/>
  <c r="I118" i="13"/>
  <c r="BK118" i="13" s="1"/>
  <c r="BL119" i="13" s="1"/>
  <c r="AV118" i="13"/>
  <c r="AJ119" i="13" s="1"/>
  <c r="M118" i="13"/>
  <c r="P118" i="13" s="1"/>
  <c r="AT119" i="13" l="1"/>
  <c r="BW118" i="13"/>
  <c r="S329" i="7"/>
  <c r="K229" i="12" s="1"/>
  <c r="L229" i="12" s="1"/>
  <c r="M229" i="12" s="1"/>
  <c r="L329" i="7"/>
  <c r="G229" i="12" s="1"/>
  <c r="H229" i="12" s="1"/>
  <c r="I229" i="12" s="1"/>
  <c r="N118" i="13"/>
  <c r="AB119" i="13"/>
  <c r="BB118" i="13"/>
  <c r="AR119" i="13" s="1"/>
  <c r="Z119" i="13"/>
  <c r="L118" i="13"/>
  <c r="O118" i="13" s="1"/>
  <c r="R118" i="13"/>
  <c r="AA119" i="13" s="1"/>
  <c r="BA118" i="13"/>
  <c r="BC118" i="13"/>
  <c r="AS119" i="13" s="1"/>
  <c r="BS119" i="13" l="1"/>
  <c r="BR119" i="13"/>
  <c r="BQ119" i="13"/>
  <c r="BN119" i="13"/>
  <c r="BO119" i="13"/>
  <c r="BP119" i="13"/>
  <c r="F329" i="7"/>
  <c r="BY118" i="13"/>
  <c r="BX118" i="13"/>
  <c r="N230" i="12"/>
  <c r="J119" i="13"/>
  <c r="M119" i="13" s="1"/>
  <c r="P119" i="13" s="1"/>
  <c r="BJ119" i="13"/>
  <c r="BD119" i="13"/>
  <c r="BG119" i="13" s="1"/>
  <c r="AW119" i="13"/>
  <c r="AK120" i="13" s="1"/>
  <c r="BH119" i="13"/>
  <c r="BE118" i="13"/>
  <c r="BI119" i="13"/>
  <c r="BF118" i="13"/>
  <c r="J230" i="12"/>
  <c r="AT120" i="13" l="1"/>
  <c r="BU119" i="13"/>
  <c r="BV119" i="13"/>
  <c r="BT119" i="13"/>
  <c r="Q330" i="7"/>
  <c r="O330" i="7"/>
  <c r="N330" i="7"/>
  <c r="P330" i="7"/>
  <c r="R330" i="7"/>
  <c r="S119" i="13"/>
  <c r="AB120" i="13" s="1"/>
  <c r="BC119" i="13"/>
  <c r="BF119" i="13" s="1"/>
  <c r="H119" i="13"/>
  <c r="AU119" i="13"/>
  <c r="AI120" i="13" s="1"/>
  <c r="K330" i="7"/>
  <c r="H330" i="7"/>
  <c r="I330" i="7"/>
  <c r="J330" i="7"/>
  <c r="G330" i="7"/>
  <c r="I119" i="13"/>
  <c r="AV119" i="13"/>
  <c r="AJ120" i="13" s="1"/>
  <c r="AS120" i="13" l="1"/>
  <c r="BW119" i="13"/>
  <c r="S330" i="7"/>
  <c r="K230" i="12" s="1"/>
  <c r="L230" i="12" s="1"/>
  <c r="M230" i="12" s="1"/>
  <c r="AW120" i="13"/>
  <c r="AK121" i="13" s="1"/>
  <c r="BJ120" i="13"/>
  <c r="L119" i="13"/>
  <c r="O119" i="13" s="1"/>
  <c r="R119" i="13"/>
  <c r="AA120" i="13" s="1"/>
  <c r="J120" i="13"/>
  <c r="M120" i="13" s="1"/>
  <c r="P120" i="13" s="1"/>
  <c r="L330" i="7"/>
  <c r="G230" i="12" s="1"/>
  <c r="Q119" i="13"/>
  <c r="Z120" i="13" s="1"/>
  <c r="BK119" i="13"/>
  <c r="BL120" i="13" s="1"/>
  <c r="K119" i="13"/>
  <c r="BA119" i="13"/>
  <c r="BB119" i="13"/>
  <c r="BE119" i="13" s="1"/>
  <c r="BD120" i="13"/>
  <c r="BR120" i="13" l="1"/>
  <c r="BQ120" i="13"/>
  <c r="BS120" i="13"/>
  <c r="AR120" i="13"/>
  <c r="BH120" i="13" s="1"/>
  <c r="F330" i="7"/>
  <c r="BY119" i="13"/>
  <c r="BX119" i="13"/>
  <c r="N231" i="12"/>
  <c r="S120" i="13"/>
  <c r="AB121" i="13" s="1"/>
  <c r="N119" i="13"/>
  <c r="AV120" i="13"/>
  <c r="AJ121" i="13" s="1"/>
  <c r="BI120" i="13"/>
  <c r="I120" i="13"/>
  <c r="L120" i="13" s="1"/>
  <c r="O120" i="13" s="1"/>
  <c r="H230" i="12"/>
  <c r="I230" i="12" s="1"/>
  <c r="BG120" i="13"/>
  <c r="BC120" i="13"/>
  <c r="BO120" i="13" l="1"/>
  <c r="AS121" i="13" s="1"/>
  <c r="BP120" i="13"/>
  <c r="BN120" i="13"/>
  <c r="BT120" i="13" s="1"/>
  <c r="P331" i="7"/>
  <c r="N331" i="7"/>
  <c r="O331" i="7"/>
  <c r="Q331" i="7"/>
  <c r="R331" i="7"/>
  <c r="R120" i="13"/>
  <c r="AA121" i="13" s="1"/>
  <c r="AU120" i="13"/>
  <c r="AI121" i="13" s="1"/>
  <c r="H120" i="13"/>
  <c r="J231" i="12"/>
  <c r="J331" i="7"/>
  <c r="I331" i="7"/>
  <c r="K331" i="7"/>
  <c r="G331" i="7"/>
  <c r="H331" i="7"/>
  <c r="BF120" i="13"/>
  <c r="BU120" i="13" l="1"/>
  <c r="BV120" i="13"/>
  <c r="AT121" i="13"/>
  <c r="AW121" i="13" s="1"/>
  <c r="AK122" i="13" s="1"/>
  <c r="S331" i="7"/>
  <c r="K231" i="12" s="1"/>
  <c r="L231" i="12" s="1"/>
  <c r="M231" i="12" s="1"/>
  <c r="BI121" i="13"/>
  <c r="BA120" i="13"/>
  <c r="BB120" i="13"/>
  <c r="BE120" i="13" s="1"/>
  <c r="K120" i="13"/>
  <c r="BK120" i="13"/>
  <c r="BL121" i="13" s="1"/>
  <c r="Q120" i="13"/>
  <c r="Z121" i="13" s="1"/>
  <c r="F331" i="7" s="1"/>
  <c r="L331" i="7"/>
  <c r="G231" i="12" s="1"/>
  <c r="I121" i="13"/>
  <c r="AV121" i="13"/>
  <c r="AJ122" i="13" s="1"/>
  <c r="BR121" i="13" l="1"/>
  <c r="BQ121" i="13"/>
  <c r="BS121" i="13"/>
  <c r="BW120" i="13"/>
  <c r="BX120" i="13" s="1"/>
  <c r="AR121" i="13"/>
  <c r="AU121" i="13" s="1"/>
  <c r="AI122" i="13" s="1"/>
  <c r="BJ121" i="13"/>
  <c r="J121" i="13"/>
  <c r="S121" i="13" s="1"/>
  <c r="AB122" i="13" s="1"/>
  <c r="N232" i="12"/>
  <c r="N120" i="13"/>
  <c r="H231" i="12"/>
  <c r="I231" i="12" s="1"/>
  <c r="BB121" i="13"/>
  <c r="BC121" i="13"/>
  <c r="L121" i="13"/>
  <c r="O121" i="13" s="1"/>
  <c r="R121" i="13"/>
  <c r="AA122" i="13" s="1"/>
  <c r="M121" i="13" l="1"/>
  <c r="P121" i="13" s="1"/>
  <c r="BY120" i="13"/>
  <c r="BP121" i="13"/>
  <c r="BN121" i="13"/>
  <c r="AR122" i="13" s="1"/>
  <c r="BO121" i="13"/>
  <c r="H121" i="13"/>
  <c r="K121" i="13" s="1"/>
  <c r="N121" i="13" s="1"/>
  <c r="BH121" i="13"/>
  <c r="BE121" i="13"/>
  <c r="R332" i="7"/>
  <c r="Q332" i="7"/>
  <c r="O332" i="7"/>
  <c r="P332" i="7"/>
  <c r="N332" i="7"/>
  <c r="BA121" i="13"/>
  <c r="G332" i="7"/>
  <c r="H332" i="7"/>
  <c r="K332" i="7"/>
  <c r="J332" i="7"/>
  <c r="I332" i="7"/>
  <c r="J232" i="12"/>
  <c r="BD121" i="13"/>
  <c r="BF121" i="13"/>
  <c r="Q121" i="13" l="1"/>
  <c r="Z122" i="13" s="1"/>
  <c r="F332" i="7" s="1"/>
  <c r="J333" i="7" s="1"/>
  <c r="BT121" i="13"/>
  <c r="BU121" i="13"/>
  <c r="AS122" i="13"/>
  <c r="AV122" i="13" s="1"/>
  <c r="AJ123" i="13" s="1"/>
  <c r="BV121" i="13"/>
  <c r="AT122" i="13"/>
  <c r="BJ122" i="13" s="1"/>
  <c r="BK121" i="13"/>
  <c r="BL122" i="13" s="1"/>
  <c r="S332" i="7"/>
  <c r="K232" i="12" s="1"/>
  <c r="L232" i="12" s="1"/>
  <c r="M232" i="12" s="1"/>
  <c r="H122" i="13"/>
  <c r="AU122" i="13"/>
  <c r="AI123" i="13" s="1"/>
  <c r="L332" i="7"/>
  <c r="G232" i="12" s="1"/>
  <c r="BG121" i="13"/>
  <c r="BB122" i="13"/>
  <c r="BH122" i="13" l="1"/>
  <c r="BQ122" i="13"/>
  <c r="BS122" i="13"/>
  <c r="BR122" i="13"/>
  <c r="BW121" i="13"/>
  <c r="BX121" i="13" s="1"/>
  <c r="I122" i="13"/>
  <c r="L122" i="13" s="1"/>
  <c r="O122" i="13" s="1"/>
  <c r="BI122" i="13"/>
  <c r="N233" i="12"/>
  <c r="O333" i="7"/>
  <c r="N333" i="7"/>
  <c r="Q333" i="7"/>
  <c r="R333" i="7"/>
  <c r="P333" i="7"/>
  <c r="H333" i="7"/>
  <c r="I333" i="7"/>
  <c r="G333" i="7"/>
  <c r="K333" i="7"/>
  <c r="Q122" i="13"/>
  <c r="Z123" i="13" s="1"/>
  <c r="K122" i="13"/>
  <c r="J122" i="13"/>
  <c r="AW122" i="13"/>
  <c r="AK123" i="13" s="1"/>
  <c r="H232" i="12"/>
  <c r="I232" i="12" s="1"/>
  <c r="BE122" i="13"/>
  <c r="BC122" i="13"/>
  <c r="BF122" i="13" s="1"/>
  <c r="BA122" i="13"/>
  <c r="BN122" i="13" l="1"/>
  <c r="BO122" i="13"/>
  <c r="BP122" i="13"/>
  <c r="BV122" i="13" s="1"/>
  <c r="BY121" i="13"/>
  <c r="R122" i="13"/>
  <c r="AA123" i="13" s="1"/>
  <c r="BK122" i="13"/>
  <c r="BL123" i="13" s="1"/>
  <c r="S333" i="7"/>
  <c r="K233" i="12" s="1"/>
  <c r="L233" i="12" s="1"/>
  <c r="M233" i="12" s="1"/>
  <c r="L333" i="7"/>
  <c r="G233" i="12" s="1"/>
  <c r="H233" i="12" s="1"/>
  <c r="I233" i="12" s="1"/>
  <c r="N122" i="13"/>
  <c r="BD122" i="13"/>
  <c r="BG122" i="13" s="1"/>
  <c r="J233" i="12"/>
  <c r="S122" i="13"/>
  <c r="AB123" i="13" s="1"/>
  <c r="M122" i="13"/>
  <c r="P122" i="13" s="1"/>
  <c r="BR123" i="13" l="1"/>
  <c r="BQ123" i="13"/>
  <c r="BS123" i="13"/>
  <c r="AT123" i="13"/>
  <c r="BN123" i="13"/>
  <c r="BO123" i="13"/>
  <c r="BP123" i="13"/>
  <c r="F333" i="7"/>
  <c r="N334" i="7" s="1"/>
  <c r="BT122" i="13"/>
  <c r="AR123" i="13"/>
  <c r="H123" i="13" s="1"/>
  <c r="K123" i="13" s="1"/>
  <c r="BU122" i="13"/>
  <c r="AS123" i="13"/>
  <c r="BI123" i="13" s="1"/>
  <c r="N234" i="12"/>
  <c r="J234" i="12"/>
  <c r="BD123" i="13"/>
  <c r="BB123" i="13"/>
  <c r="G334" i="7" l="1"/>
  <c r="I123" i="13"/>
  <c r="R123" i="13" s="1"/>
  <c r="AA124" i="13" s="1"/>
  <c r="BW122" i="13"/>
  <c r="BX122" i="13" s="1"/>
  <c r="K334" i="7"/>
  <c r="AV123" i="13"/>
  <c r="AJ124" i="13" s="1"/>
  <c r="I334" i="7"/>
  <c r="P334" i="7"/>
  <c r="J334" i="7"/>
  <c r="Q334" i="7"/>
  <c r="O334" i="7"/>
  <c r="H334" i="7"/>
  <c r="R334" i="7"/>
  <c r="AU123" i="13"/>
  <c r="AI124" i="13" s="1"/>
  <c r="AR124" i="13" s="1"/>
  <c r="BH123" i="13"/>
  <c r="Q123" i="13"/>
  <c r="Z124" i="13" s="1"/>
  <c r="BT123" i="13"/>
  <c r="BU123" i="13"/>
  <c r="BV123" i="13"/>
  <c r="J123" i="13"/>
  <c r="BJ123" i="13"/>
  <c r="N123" i="13"/>
  <c r="AW123" i="13"/>
  <c r="AK124" i="13" s="1"/>
  <c r="AT124" i="13" s="1"/>
  <c r="BC123" i="13"/>
  <c r="BA123" i="13"/>
  <c r="BE123" i="13"/>
  <c r="BG123" i="13"/>
  <c r="L123" i="13" l="1"/>
  <c r="O123" i="13" s="1"/>
  <c r="AS124" i="13"/>
  <c r="AV124" i="13" s="1"/>
  <c r="AJ125" i="13" s="1"/>
  <c r="BK123" i="13"/>
  <c r="BL124" i="13" s="1"/>
  <c r="L334" i="7"/>
  <c r="G234" i="12" s="1"/>
  <c r="H234" i="12" s="1"/>
  <c r="I234" i="12" s="1"/>
  <c r="BY122" i="13"/>
  <c r="S334" i="7"/>
  <c r="K234" i="12" s="1"/>
  <c r="L234" i="12" s="1"/>
  <c r="M234" i="12" s="1"/>
  <c r="BH124" i="13"/>
  <c r="BW123" i="13"/>
  <c r="S123" i="13"/>
  <c r="AB124" i="13" s="1"/>
  <c r="F334" i="7" s="1"/>
  <c r="M123" i="13"/>
  <c r="P123" i="13" s="1"/>
  <c r="BF123" i="13"/>
  <c r="AU124" i="13"/>
  <c r="AI125" i="13" s="1"/>
  <c r="H124" i="13"/>
  <c r="J124" i="13"/>
  <c r="AW124" i="13"/>
  <c r="AK125" i="13" s="1"/>
  <c r="BI124" i="13" l="1"/>
  <c r="BR124" i="13"/>
  <c r="BQ124" i="13"/>
  <c r="BS124" i="13"/>
  <c r="N235" i="12"/>
  <c r="BO124" i="13"/>
  <c r="BP124" i="13"/>
  <c r="BN124" i="13"/>
  <c r="BY123" i="13"/>
  <c r="BX123" i="13"/>
  <c r="O335" i="7"/>
  <c r="R335" i="7"/>
  <c r="N335" i="7"/>
  <c r="P335" i="7"/>
  <c r="Q335" i="7"/>
  <c r="K335" i="7"/>
  <c r="BJ124" i="13"/>
  <c r="I124" i="13"/>
  <c r="R124" i="13" s="1"/>
  <c r="BC124" i="13"/>
  <c r="BF124" i="13" s="1"/>
  <c r="G335" i="7"/>
  <c r="H335" i="7"/>
  <c r="I335" i="7"/>
  <c r="J335" i="7"/>
  <c r="J235" i="12"/>
  <c r="BD124" i="13"/>
  <c r="S124" i="13"/>
  <c r="AB125" i="13" s="1"/>
  <c r="M124" i="13"/>
  <c r="P124" i="13" s="1"/>
  <c r="K124" i="13"/>
  <c r="Q124" i="13"/>
  <c r="Z125" i="13" s="1"/>
  <c r="BB124" i="13"/>
  <c r="BE124" i="13" s="1"/>
  <c r="BV124" i="13" l="1"/>
  <c r="BU124" i="13"/>
  <c r="BT124" i="13"/>
  <c r="AS125" i="13"/>
  <c r="AR125" i="13"/>
  <c r="AT125" i="13"/>
  <c r="BJ125" i="13" s="1"/>
  <c r="S335" i="7"/>
  <c r="K235" i="12" s="1"/>
  <c r="L235" i="12" s="1"/>
  <c r="M235" i="12" s="1"/>
  <c r="N124" i="13"/>
  <c r="AA125" i="13"/>
  <c r="F335" i="7" s="1"/>
  <c r="L124" i="13"/>
  <c r="O124" i="13" s="1"/>
  <c r="BK124" i="13"/>
  <c r="BL125" i="13" s="1"/>
  <c r="BA124" i="13"/>
  <c r="L335" i="7"/>
  <c r="G235" i="12" s="1"/>
  <c r="H235" i="12" s="1"/>
  <c r="I235" i="12" s="1"/>
  <c r="BG124" i="13"/>
  <c r="BW124" i="13" l="1"/>
  <c r="BY124" i="13" s="1"/>
  <c r="BR125" i="13"/>
  <c r="BS125" i="13"/>
  <c r="BQ125" i="13"/>
  <c r="BP125" i="13"/>
  <c r="BN125" i="13"/>
  <c r="BO125" i="13"/>
  <c r="N236" i="12"/>
  <c r="H125" i="13"/>
  <c r="K125" i="13" s="1"/>
  <c r="BH125" i="13"/>
  <c r="I125" i="13"/>
  <c r="R125" i="13" s="1"/>
  <c r="BI125" i="13"/>
  <c r="BC125" i="13"/>
  <c r="BF125" i="13" s="1"/>
  <c r="AV125" i="13"/>
  <c r="AJ126" i="13" s="1"/>
  <c r="AU125" i="13"/>
  <c r="AI126" i="13" s="1"/>
  <c r="BB125" i="13"/>
  <c r="BE125" i="13" s="1"/>
  <c r="AW125" i="13"/>
  <c r="AK126" i="13" s="1"/>
  <c r="J125" i="13"/>
  <c r="J236" i="12"/>
  <c r="BX124" i="13" l="1"/>
  <c r="AR126" i="13"/>
  <c r="AS126" i="13"/>
  <c r="BT125" i="13"/>
  <c r="BU125" i="13"/>
  <c r="BV125" i="13"/>
  <c r="P336" i="7"/>
  <c r="O336" i="7"/>
  <c r="N336" i="7"/>
  <c r="Q336" i="7"/>
  <c r="R336" i="7"/>
  <c r="G336" i="7"/>
  <c r="L125" i="13"/>
  <c r="O125" i="13" s="1"/>
  <c r="N125" i="13"/>
  <c r="Q125" i="13"/>
  <c r="Z126" i="13" s="1"/>
  <c r="K336" i="7"/>
  <c r="H336" i="7"/>
  <c r="I336" i="7"/>
  <c r="J336" i="7"/>
  <c r="AA126" i="13"/>
  <c r="BA125" i="13"/>
  <c r="BD125" i="13"/>
  <c r="BG125" i="13" s="1"/>
  <c r="S125" i="13"/>
  <c r="AB126" i="13" s="1"/>
  <c r="M125" i="13"/>
  <c r="P125" i="13" s="1"/>
  <c r="BK125" i="13"/>
  <c r="BL126" i="13" s="1"/>
  <c r="AT126" i="13" l="1"/>
  <c r="BJ126" i="13" s="1"/>
  <c r="F336" i="7"/>
  <c r="BW125" i="13"/>
  <c r="S336" i="7"/>
  <c r="K236" i="12" s="1"/>
  <c r="L236" i="12" s="1"/>
  <c r="M236" i="12" s="1"/>
  <c r="BI126" i="13"/>
  <c r="AU126" i="13"/>
  <c r="AI127" i="13" s="1"/>
  <c r="BH126" i="13"/>
  <c r="L336" i="7"/>
  <c r="G236" i="12" s="1"/>
  <c r="AV126" i="13"/>
  <c r="AJ127" i="13" s="1"/>
  <c r="I126" i="13"/>
  <c r="H126" i="13"/>
  <c r="BS126" i="13" l="1"/>
  <c r="BR126" i="13"/>
  <c r="BQ126" i="13"/>
  <c r="I337" i="7"/>
  <c r="BY125" i="13"/>
  <c r="BX125" i="13"/>
  <c r="N337" i="7"/>
  <c r="N237" i="12"/>
  <c r="Q337" i="7"/>
  <c r="O337" i="7"/>
  <c r="P337" i="7"/>
  <c r="R337" i="7"/>
  <c r="H236" i="12"/>
  <c r="I236" i="12" s="1"/>
  <c r="K337" i="7"/>
  <c r="H337" i="7"/>
  <c r="G337" i="7"/>
  <c r="R126" i="13"/>
  <c r="AA127" i="13" s="1"/>
  <c r="L126" i="13"/>
  <c r="O126" i="13" s="1"/>
  <c r="J337" i="7"/>
  <c r="Q126" i="13"/>
  <c r="Z127" i="13" s="1"/>
  <c r="K126" i="13"/>
  <c r="BD126" i="13"/>
  <c r="BG126" i="13" s="1"/>
  <c r="BC126" i="13"/>
  <c r="J126" i="13"/>
  <c r="AW126" i="13"/>
  <c r="AK127" i="13" s="1"/>
  <c r="BB126" i="13"/>
  <c r="BA126" i="13"/>
  <c r="BN126" i="13" l="1"/>
  <c r="BO126" i="13"/>
  <c r="BP126" i="13"/>
  <c r="AT127" i="13" s="1"/>
  <c r="S337" i="7"/>
  <c r="K237" i="12" s="1"/>
  <c r="L237" i="12" s="1"/>
  <c r="M237" i="12" s="1"/>
  <c r="N126" i="13"/>
  <c r="J237" i="12"/>
  <c r="L337" i="7"/>
  <c r="G237" i="12" s="1"/>
  <c r="H237" i="12" s="1"/>
  <c r="I237" i="12" s="1"/>
  <c r="M126" i="13"/>
  <c r="P126" i="13" s="1"/>
  <c r="S126" i="13"/>
  <c r="AB127" i="13" s="1"/>
  <c r="F337" i="7" s="1"/>
  <c r="BK126" i="13"/>
  <c r="BL127" i="13" s="1"/>
  <c r="BE126" i="13"/>
  <c r="BF126" i="13"/>
  <c r="BV126" i="13" l="1"/>
  <c r="BS127" i="13"/>
  <c r="BR127" i="13"/>
  <c r="BQ127" i="13"/>
  <c r="BN127" i="13"/>
  <c r="BO127" i="13"/>
  <c r="BP127" i="13"/>
  <c r="BT126" i="13"/>
  <c r="AR127" i="13"/>
  <c r="BH127" i="13" s="1"/>
  <c r="BU126" i="13"/>
  <c r="AS127" i="13"/>
  <c r="BI127" i="13" s="1"/>
  <c r="N338" i="7"/>
  <c r="O338" i="7"/>
  <c r="Q338" i="7"/>
  <c r="P338" i="7"/>
  <c r="N238" i="12"/>
  <c r="R338" i="7"/>
  <c r="BJ127" i="13"/>
  <c r="AW127" i="13"/>
  <c r="AK128" i="13" s="1"/>
  <c r="J127" i="13"/>
  <c r="S127" i="13" s="1"/>
  <c r="BD127" i="13"/>
  <c r="G338" i="7"/>
  <c r="I338" i="7"/>
  <c r="J338" i="7"/>
  <c r="H338" i="7"/>
  <c r="K338" i="7"/>
  <c r="J238" i="12"/>
  <c r="I127" i="13" l="1"/>
  <c r="R127" i="13" s="1"/>
  <c r="AA128" i="13" s="1"/>
  <c r="AV127" i="13"/>
  <c r="AJ128" i="13" s="1"/>
  <c r="BW126" i="13"/>
  <c r="BX126" i="13" s="1"/>
  <c r="H127" i="13"/>
  <c r="K127" i="13" s="1"/>
  <c r="AT128" i="13"/>
  <c r="AU127" i="13"/>
  <c r="AI128" i="13" s="1"/>
  <c r="BT127" i="13"/>
  <c r="BU127" i="13"/>
  <c r="BV127" i="13"/>
  <c r="S338" i="7"/>
  <c r="K238" i="12" s="1"/>
  <c r="L238" i="12" s="1"/>
  <c r="M238" i="12" s="1"/>
  <c r="M127" i="13"/>
  <c r="P127" i="13" s="1"/>
  <c r="AB128" i="13"/>
  <c r="BC127" i="13"/>
  <c r="BF127" i="13" s="1"/>
  <c r="L338" i="7"/>
  <c r="G238" i="12" s="1"/>
  <c r="BA127" i="13"/>
  <c r="BB127" i="13"/>
  <c r="BE127" i="13" s="1"/>
  <c r="BG127" i="13"/>
  <c r="L127" i="13" l="1"/>
  <c r="O127" i="13" s="1"/>
  <c r="BS128" i="13"/>
  <c r="BR128" i="13"/>
  <c r="BQ128" i="13"/>
  <c r="BY126" i="13"/>
  <c r="AS128" i="13"/>
  <c r="BI128" i="13" s="1"/>
  <c r="AR128" i="13"/>
  <c r="Q127" i="13"/>
  <c r="Z128" i="13" s="1"/>
  <c r="F338" i="7" s="1"/>
  <c r="BK127" i="13"/>
  <c r="BL128" i="13" s="1"/>
  <c r="BW127" i="13"/>
  <c r="N239" i="12"/>
  <c r="N127" i="13"/>
  <c r="BJ128" i="13"/>
  <c r="H238" i="12"/>
  <c r="I238" i="12" s="1"/>
  <c r="AW128" i="13"/>
  <c r="AK129" i="13" s="1"/>
  <c r="J128" i="13"/>
  <c r="BH128" i="13" l="1"/>
  <c r="BO128" i="13"/>
  <c r="BU128" i="13" s="1"/>
  <c r="BP128" i="13"/>
  <c r="BN128" i="13"/>
  <c r="BT128" i="13" s="1"/>
  <c r="BY127" i="13"/>
  <c r="BX127" i="13"/>
  <c r="O339" i="7"/>
  <c r="N339" i="7"/>
  <c r="P339" i="7"/>
  <c r="Q339" i="7"/>
  <c r="R339" i="7"/>
  <c r="BB128" i="13"/>
  <c r="BE128" i="13" s="1"/>
  <c r="BA128" i="13"/>
  <c r="BC128" i="13"/>
  <c r="BF128" i="13" s="1"/>
  <c r="K339" i="7"/>
  <c r="H339" i="7"/>
  <c r="G339" i="7"/>
  <c r="J339" i="7"/>
  <c r="I339" i="7"/>
  <c r="M128" i="13"/>
  <c r="P128" i="13" s="1"/>
  <c r="S128" i="13"/>
  <c r="AB129" i="13" s="1"/>
  <c r="J239" i="12"/>
  <c r="AU128" i="13"/>
  <c r="AI129" i="13" s="1"/>
  <c r="H128" i="13"/>
  <c r="BD128" i="13"/>
  <c r="BG128" i="13" s="1"/>
  <c r="AV128" i="13"/>
  <c r="AJ129" i="13" s="1"/>
  <c r="I128" i="13"/>
  <c r="AT129" i="13" l="1"/>
  <c r="AS129" i="13"/>
  <c r="BV128" i="13"/>
  <c r="BW128" i="13" s="1"/>
  <c r="AR129" i="13"/>
  <c r="S339" i="7"/>
  <c r="K239" i="12" s="1"/>
  <c r="L239" i="12" s="1"/>
  <c r="M239" i="12" s="1"/>
  <c r="R128" i="13"/>
  <c r="AA129" i="13" s="1"/>
  <c r="L128" i="13"/>
  <c r="O128" i="13" s="1"/>
  <c r="K128" i="13"/>
  <c r="Q128" i="13"/>
  <c r="Z129" i="13" s="1"/>
  <c r="BK128" i="13"/>
  <c r="BL129" i="13" s="1"/>
  <c r="L339" i="7"/>
  <c r="G239" i="12" s="1"/>
  <c r="BS129" i="13" l="1"/>
  <c r="BR129" i="13"/>
  <c r="BQ129" i="13"/>
  <c r="F339" i="7"/>
  <c r="BY128" i="13"/>
  <c r="BX128" i="13"/>
  <c r="N240" i="12"/>
  <c r="BH129" i="13"/>
  <c r="I129" i="13"/>
  <c r="L129" i="13" s="1"/>
  <c r="O129" i="13" s="1"/>
  <c r="BI129" i="13"/>
  <c r="J129" i="13"/>
  <c r="S129" i="13" s="1"/>
  <c r="AB130" i="13" s="1"/>
  <c r="BJ129" i="13"/>
  <c r="N128" i="13"/>
  <c r="AV129" i="13"/>
  <c r="AJ130" i="13" s="1"/>
  <c r="AW129" i="13"/>
  <c r="AK130" i="13" s="1"/>
  <c r="AU129" i="13"/>
  <c r="AI130" i="13" s="1"/>
  <c r="H129" i="13"/>
  <c r="H239" i="12"/>
  <c r="I239" i="12" s="1"/>
  <c r="BP129" i="13" l="1"/>
  <c r="BV129" i="13" s="1"/>
  <c r="BN129" i="13"/>
  <c r="BT129" i="13" s="1"/>
  <c r="BO129" i="13"/>
  <c r="BU129" i="13" s="1"/>
  <c r="N340" i="7"/>
  <c r="R340" i="7"/>
  <c r="P340" i="7"/>
  <c r="O340" i="7"/>
  <c r="Q340" i="7"/>
  <c r="M129" i="13"/>
  <c r="P129" i="13" s="1"/>
  <c r="R129" i="13"/>
  <c r="AA130" i="13" s="1"/>
  <c r="BB129" i="13"/>
  <c r="BE129" i="13" s="1"/>
  <c r="BA129" i="13"/>
  <c r="J240" i="12"/>
  <c r="J340" i="7"/>
  <c r="G340" i="7"/>
  <c r="K340" i="7"/>
  <c r="I340" i="7"/>
  <c r="H340" i="7"/>
  <c r="Q129" i="13"/>
  <c r="Z130" i="13" s="1"/>
  <c r="K129" i="13"/>
  <c r="BK129" i="13"/>
  <c r="BL130" i="13" s="1"/>
  <c r="BC129" i="13"/>
  <c r="BD129" i="13"/>
  <c r="AT130" i="13" l="1"/>
  <c r="BJ130" i="13" s="1"/>
  <c r="F340" i="7"/>
  <c r="P341" i="7" s="1"/>
  <c r="AS130" i="13"/>
  <c r="BI130" i="13" s="1"/>
  <c r="AR130" i="13"/>
  <c r="BW129" i="13"/>
  <c r="S340" i="7"/>
  <c r="K240" i="12" s="1"/>
  <c r="L240" i="12" s="1"/>
  <c r="M240" i="12" s="1"/>
  <c r="N129" i="13"/>
  <c r="BF129" i="13"/>
  <c r="L340" i="7"/>
  <c r="G240" i="12" s="1"/>
  <c r="BG129" i="13"/>
  <c r="BS130" i="13" l="1"/>
  <c r="BR130" i="13"/>
  <c r="BQ130" i="13"/>
  <c r="BY129" i="13"/>
  <c r="BX129" i="13"/>
  <c r="O341" i="7"/>
  <c r="N341" i="7"/>
  <c r="Q341" i="7"/>
  <c r="R341" i="7"/>
  <c r="N241" i="12"/>
  <c r="BB130" i="13"/>
  <c r="BE130" i="13" s="1"/>
  <c r="BH130" i="13"/>
  <c r="H341" i="7"/>
  <c r="K341" i="7"/>
  <c r="I341" i="7"/>
  <c r="G341" i="7"/>
  <c r="J341" i="7"/>
  <c r="J130" i="13"/>
  <c r="AW130" i="13"/>
  <c r="AK131" i="13" s="1"/>
  <c r="H240" i="12"/>
  <c r="I240" i="12" s="1"/>
  <c r="I130" i="13"/>
  <c r="AV130" i="13"/>
  <c r="AJ131" i="13" s="1"/>
  <c r="AU130" i="13"/>
  <c r="AI131" i="13" s="1"/>
  <c r="H130" i="13"/>
  <c r="BC130" i="13"/>
  <c r="BF130" i="13" s="1"/>
  <c r="BN130" i="13" l="1"/>
  <c r="AR131" i="13" s="1"/>
  <c r="BO130" i="13"/>
  <c r="BU130" i="13" s="1"/>
  <c r="BP130" i="13"/>
  <c r="BV130" i="13" s="1"/>
  <c r="S341" i="7"/>
  <c r="K241" i="12" s="1"/>
  <c r="L241" i="12" s="1"/>
  <c r="M241" i="12" s="1"/>
  <c r="L341" i="7"/>
  <c r="G241" i="12" s="1"/>
  <c r="K130" i="13"/>
  <c r="Q130" i="13"/>
  <c r="Z131" i="13" s="1"/>
  <c r="BK130" i="13"/>
  <c r="BL131" i="13" s="1"/>
  <c r="J241" i="12"/>
  <c r="S130" i="13"/>
  <c r="AB131" i="13" s="1"/>
  <c r="M130" i="13"/>
  <c r="P130" i="13" s="1"/>
  <c r="BA130" i="13"/>
  <c r="BD130" i="13"/>
  <c r="BG130" i="13" s="1"/>
  <c r="L130" i="13"/>
  <c r="O130" i="13" s="1"/>
  <c r="R130" i="13"/>
  <c r="AA131" i="13" s="1"/>
  <c r="AT131" i="13" l="1"/>
  <c r="BJ131" i="13" s="1"/>
  <c r="N242" i="12"/>
  <c r="BQ131" i="13"/>
  <c r="BR131" i="13"/>
  <c r="BS131" i="13"/>
  <c r="BT130" i="13"/>
  <c r="BW130" i="13" s="1"/>
  <c r="AS131" i="13"/>
  <c r="AV131" i="13" s="1"/>
  <c r="AJ132" i="13" s="1"/>
  <c r="F341" i="7"/>
  <c r="BH131" i="13"/>
  <c r="N130" i="13"/>
  <c r="AU131" i="13"/>
  <c r="AI132" i="13" s="1"/>
  <c r="H131" i="13"/>
  <c r="H241" i="12"/>
  <c r="I241" i="12" s="1"/>
  <c r="BI131" i="13" l="1"/>
  <c r="BN131" i="13"/>
  <c r="BT131" i="13" s="1"/>
  <c r="BO131" i="13"/>
  <c r="BU131" i="13" s="1"/>
  <c r="BP131" i="13"/>
  <c r="BV131" i="13" s="1"/>
  <c r="I131" i="13"/>
  <c r="R131" i="13" s="1"/>
  <c r="AA132" i="13" s="1"/>
  <c r="BY130" i="13"/>
  <c r="BX130" i="13"/>
  <c r="P342" i="7"/>
  <c r="N342" i="7"/>
  <c r="R342" i="7"/>
  <c r="O342" i="7"/>
  <c r="Q342" i="7"/>
  <c r="Q131" i="13"/>
  <c r="Z132" i="13" s="1"/>
  <c r="K131" i="13"/>
  <c r="J242" i="12"/>
  <c r="BD131" i="13"/>
  <c r="BG131" i="13" s="1"/>
  <c r="BB131" i="13"/>
  <c r="BA131" i="13"/>
  <c r="BC131" i="13"/>
  <c r="AW131" i="13"/>
  <c r="AK132" i="13" s="1"/>
  <c r="J131" i="13"/>
  <c r="H342" i="7"/>
  <c r="J342" i="7"/>
  <c r="K342" i="7"/>
  <c r="G342" i="7"/>
  <c r="I342" i="7"/>
  <c r="AT132" i="13" l="1"/>
  <c r="AS132" i="13"/>
  <c r="BI132" i="13" s="1"/>
  <c r="BK131" i="13"/>
  <c r="BL132" i="13" s="1"/>
  <c r="L131" i="13"/>
  <c r="O131" i="13" s="1"/>
  <c r="AR132" i="13"/>
  <c r="BH132" i="13" s="1"/>
  <c r="BW131" i="13"/>
  <c r="S342" i="7"/>
  <c r="K242" i="12" s="1"/>
  <c r="L242" i="12" s="1"/>
  <c r="M242" i="12" s="1"/>
  <c r="N131" i="13"/>
  <c r="BF131" i="13"/>
  <c r="BE131" i="13"/>
  <c r="L342" i="7"/>
  <c r="G242" i="12" s="1"/>
  <c r="S131" i="13"/>
  <c r="AB132" i="13" s="1"/>
  <c r="F342" i="7" s="1"/>
  <c r="J343" i="7" s="1"/>
  <c r="M131" i="13"/>
  <c r="P131" i="13" s="1"/>
  <c r="BS132" i="13" l="1"/>
  <c r="BQ132" i="13"/>
  <c r="BR132" i="13"/>
  <c r="BY131" i="13"/>
  <c r="BX131" i="13"/>
  <c r="O343" i="7"/>
  <c r="Q343" i="7"/>
  <c r="R343" i="7"/>
  <c r="P343" i="7"/>
  <c r="N243" i="12"/>
  <c r="N343" i="7"/>
  <c r="BJ132" i="13"/>
  <c r="J132" i="13"/>
  <c r="AW132" i="13"/>
  <c r="AK133" i="13" s="1"/>
  <c r="H132" i="13"/>
  <c r="AU132" i="13"/>
  <c r="AI133" i="13" s="1"/>
  <c r="I343" i="7"/>
  <c r="H343" i="7"/>
  <c r="G343" i="7"/>
  <c r="H242" i="12"/>
  <c r="I242" i="12" s="1"/>
  <c r="AV132" i="13"/>
  <c r="AJ133" i="13" s="1"/>
  <c r="I132" i="13"/>
  <c r="K343" i="7"/>
  <c r="BO132" i="13" l="1"/>
  <c r="BU132" i="13" s="1"/>
  <c r="BP132" i="13"/>
  <c r="BV132" i="13" s="1"/>
  <c r="BN132" i="13"/>
  <c r="BT132" i="13" s="1"/>
  <c r="S343" i="7"/>
  <c r="K243" i="12" s="1"/>
  <c r="L243" i="12" s="1"/>
  <c r="M243" i="12" s="1"/>
  <c r="J243" i="12"/>
  <c r="BK132" i="13"/>
  <c r="BL133" i="13" s="1"/>
  <c r="K132" i="13"/>
  <c r="Q132" i="13"/>
  <c r="Z133" i="13" s="1"/>
  <c r="BB132" i="13"/>
  <c r="BA132" i="13"/>
  <c r="M132" i="13"/>
  <c r="P132" i="13" s="1"/>
  <c r="S132" i="13"/>
  <c r="AB133" i="13" s="1"/>
  <c r="L343" i="7"/>
  <c r="G243" i="12" s="1"/>
  <c r="L132" i="13"/>
  <c r="O132" i="13" s="1"/>
  <c r="R132" i="13"/>
  <c r="AA133" i="13" s="1"/>
  <c r="BD132" i="13"/>
  <c r="BG132" i="13" s="1"/>
  <c r="BC132" i="13"/>
  <c r="BF132" i="13" s="1"/>
  <c r="BR133" i="13" l="1"/>
  <c r="BS133" i="13"/>
  <c r="BQ133" i="13"/>
  <c r="AR133" i="13"/>
  <c r="BH133" i="13" s="1"/>
  <c r="AS133" i="13"/>
  <c r="BI133" i="13" s="1"/>
  <c r="AT133" i="13"/>
  <c r="F343" i="7"/>
  <c r="BW132" i="13"/>
  <c r="N244" i="12"/>
  <c r="N132" i="13"/>
  <c r="BE132" i="13"/>
  <c r="H243" i="12"/>
  <c r="I243" i="12" s="1"/>
  <c r="BP133" i="13" l="1"/>
  <c r="BV133" i="13" s="1"/>
  <c r="BN133" i="13"/>
  <c r="BT133" i="13" s="1"/>
  <c r="BO133" i="13"/>
  <c r="BU133" i="13" s="1"/>
  <c r="BY132" i="13"/>
  <c r="BX132" i="13"/>
  <c r="O344" i="7"/>
  <c r="N344" i="7"/>
  <c r="Q344" i="7"/>
  <c r="P344" i="7"/>
  <c r="R344" i="7"/>
  <c r="J133" i="13"/>
  <c r="M133" i="13" s="1"/>
  <c r="P133" i="13" s="1"/>
  <c r="BJ133" i="13"/>
  <c r="AW133" i="13"/>
  <c r="AK134" i="13" s="1"/>
  <c r="J344" i="7"/>
  <c r="H344" i="7"/>
  <c r="G344" i="7"/>
  <c r="I344" i="7"/>
  <c r="K344" i="7"/>
  <c r="BC133" i="13"/>
  <c r="BF133" i="13" s="1"/>
  <c r="AV133" i="13"/>
  <c r="AJ134" i="13" s="1"/>
  <c r="I133" i="13"/>
  <c r="J244" i="12"/>
  <c r="AU133" i="13"/>
  <c r="AI134" i="13" s="1"/>
  <c r="H133" i="13"/>
  <c r="AS134" i="13" l="1"/>
  <c r="BW133" i="13"/>
  <c r="S344" i="7"/>
  <c r="K244" i="12" s="1"/>
  <c r="L244" i="12" s="1"/>
  <c r="M244" i="12" s="1"/>
  <c r="S133" i="13"/>
  <c r="AB134" i="13" s="1"/>
  <c r="BD133" i="13"/>
  <c r="AT134" i="13" s="1"/>
  <c r="K133" i="13"/>
  <c r="BK133" i="13"/>
  <c r="BL134" i="13" s="1"/>
  <c r="Q133" i="13"/>
  <c r="Z134" i="13" s="1"/>
  <c r="R133" i="13"/>
  <c r="AA134" i="13" s="1"/>
  <c r="L133" i="13"/>
  <c r="O133" i="13" s="1"/>
  <c r="L344" i="7"/>
  <c r="G244" i="12" s="1"/>
  <c r="BA133" i="13"/>
  <c r="BB133" i="13"/>
  <c r="BE133" i="13" s="1"/>
  <c r="AR134" i="13" l="1"/>
  <c r="BH134" i="13" s="1"/>
  <c r="BS134" i="13"/>
  <c r="BR134" i="13"/>
  <c r="BQ134" i="13"/>
  <c r="F344" i="7"/>
  <c r="BY133" i="13"/>
  <c r="BX133" i="13"/>
  <c r="N245" i="12"/>
  <c r="BI134" i="13"/>
  <c r="N133" i="13"/>
  <c r="BJ134" i="13"/>
  <c r="BG133" i="13"/>
  <c r="H244" i="12"/>
  <c r="I244" i="12" s="1"/>
  <c r="AV134" i="13"/>
  <c r="AJ135" i="13" s="1"/>
  <c r="I134" i="13"/>
  <c r="BN134" i="13" l="1"/>
  <c r="BT134" i="13" s="1"/>
  <c r="BO134" i="13"/>
  <c r="BU134" i="13" s="1"/>
  <c r="BP134" i="13"/>
  <c r="BV134" i="13" s="1"/>
  <c r="O345" i="7"/>
  <c r="N345" i="7"/>
  <c r="P345" i="7"/>
  <c r="R345" i="7"/>
  <c r="Q345" i="7"/>
  <c r="AW134" i="13"/>
  <c r="AK135" i="13" s="1"/>
  <c r="J134" i="13"/>
  <c r="BD134" i="13"/>
  <c r="H134" i="13"/>
  <c r="AU134" i="13"/>
  <c r="AI135" i="13" s="1"/>
  <c r="J245" i="12"/>
  <c r="BC134" i="13"/>
  <c r="R134" i="13"/>
  <c r="AA135" i="13" s="1"/>
  <c r="L134" i="13"/>
  <c r="O134" i="13" s="1"/>
  <c r="K345" i="7"/>
  <c r="G345" i="7"/>
  <c r="I345" i="7"/>
  <c r="J345" i="7"/>
  <c r="H345" i="7"/>
  <c r="AT135" i="13" l="1"/>
  <c r="AS135" i="13"/>
  <c r="BI135" i="13" s="1"/>
  <c r="BW134" i="13"/>
  <c r="S345" i="7"/>
  <c r="K245" i="12" s="1"/>
  <c r="L245" i="12" s="1"/>
  <c r="M245" i="12" s="1"/>
  <c r="S134" i="13"/>
  <c r="AB135" i="13" s="1"/>
  <c r="M134" i="13"/>
  <c r="P134" i="13" s="1"/>
  <c r="BG134" i="13"/>
  <c r="BF134" i="13"/>
  <c r="K134" i="13"/>
  <c r="Q134" i="13"/>
  <c r="Z135" i="13" s="1"/>
  <c r="BK134" i="13"/>
  <c r="BL135" i="13" s="1"/>
  <c r="BB134" i="13"/>
  <c r="BE134" i="13" s="1"/>
  <c r="BA134" i="13"/>
  <c r="L345" i="7"/>
  <c r="G245" i="12" s="1"/>
  <c r="BS135" i="13" l="1"/>
  <c r="BR135" i="13"/>
  <c r="BQ135" i="13"/>
  <c r="AR135" i="13"/>
  <c r="F345" i="7"/>
  <c r="BY134" i="13"/>
  <c r="BX134" i="13"/>
  <c r="N246" i="12"/>
  <c r="N134" i="13"/>
  <c r="BJ135" i="13"/>
  <c r="H245" i="12"/>
  <c r="I245" i="12" s="1"/>
  <c r="AW135" i="13"/>
  <c r="AK136" i="13" s="1"/>
  <c r="J135" i="13"/>
  <c r="I135" i="13"/>
  <c r="AV135" i="13"/>
  <c r="AJ136" i="13" s="1"/>
  <c r="BN135" i="13" l="1"/>
  <c r="BT135" i="13" s="1"/>
  <c r="BO135" i="13"/>
  <c r="BU135" i="13" s="1"/>
  <c r="BP135" i="13"/>
  <c r="BV135" i="13" s="1"/>
  <c r="P346" i="7"/>
  <c r="R346" i="7"/>
  <c r="N346" i="7"/>
  <c r="Q346" i="7"/>
  <c r="O346" i="7"/>
  <c r="H135" i="13"/>
  <c r="K135" i="13" s="1"/>
  <c r="BH135" i="13"/>
  <c r="BB135" i="13"/>
  <c r="BE135" i="13" s="1"/>
  <c r="AU135" i="13"/>
  <c r="AI136" i="13" s="1"/>
  <c r="J346" i="7"/>
  <c r="H346" i="7"/>
  <c r="I346" i="7"/>
  <c r="K346" i="7"/>
  <c r="G346" i="7"/>
  <c r="J246" i="12"/>
  <c r="BC135" i="13"/>
  <c r="BF135" i="13" s="1"/>
  <c r="BD135" i="13"/>
  <c r="BG135" i="13" s="1"/>
  <c r="M135" i="13"/>
  <c r="P135" i="13" s="1"/>
  <c r="S135" i="13"/>
  <c r="AB136" i="13" s="1"/>
  <c r="R135" i="13"/>
  <c r="AA136" i="13" s="1"/>
  <c r="L135" i="13"/>
  <c r="O135" i="13" s="1"/>
  <c r="AR136" i="13" l="1"/>
  <c r="AT136" i="13"/>
  <c r="BJ136" i="13" s="1"/>
  <c r="AS136" i="13"/>
  <c r="BI136" i="13" s="1"/>
  <c r="BW135" i="13"/>
  <c r="BX135" i="13" s="1"/>
  <c r="S346" i="7"/>
  <c r="K246" i="12" s="1"/>
  <c r="L246" i="12" s="1"/>
  <c r="M246" i="12" s="1"/>
  <c r="Q135" i="13"/>
  <c r="Z136" i="13" s="1"/>
  <c r="F346" i="7" s="1"/>
  <c r="BK135" i="13"/>
  <c r="BL136" i="13" s="1"/>
  <c r="N135" i="13"/>
  <c r="BA135" i="13"/>
  <c r="L346" i="7"/>
  <c r="G246" i="12" s="1"/>
  <c r="BR136" i="13" l="1"/>
  <c r="BQ136" i="13"/>
  <c r="BS136" i="13"/>
  <c r="BY135" i="13"/>
  <c r="N247" i="12"/>
  <c r="BH136" i="13"/>
  <c r="H246" i="12"/>
  <c r="I246" i="12" s="1"/>
  <c r="I136" i="13"/>
  <c r="AV136" i="13"/>
  <c r="AJ137" i="13" s="1"/>
  <c r="AU136" i="13"/>
  <c r="AI137" i="13" s="1"/>
  <c r="H136" i="13"/>
  <c r="AW136" i="13"/>
  <c r="AK137" i="13" s="1"/>
  <c r="J136" i="13"/>
  <c r="BO136" i="13" l="1"/>
  <c r="BU136" i="13" s="1"/>
  <c r="BP136" i="13"/>
  <c r="BV136" i="13" s="1"/>
  <c r="BN136" i="13"/>
  <c r="BT136" i="13" s="1"/>
  <c r="Q347" i="7"/>
  <c r="O347" i="7"/>
  <c r="P347" i="7"/>
  <c r="R347" i="7"/>
  <c r="N347" i="7"/>
  <c r="H347" i="7"/>
  <c r="J247" i="12"/>
  <c r="G347" i="7"/>
  <c r="J347" i="7"/>
  <c r="I347" i="7"/>
  <c r="K347" i="7"/>
  <c r="BD136" i="13"/>
  <c r="BG136" i="13" s="1"/>
  <c r="M136" i="13"/>
  <c r="P136" i="13" s="1"/>
  <c r="S136" i="13"/>
  <c r="AB137" i="13" s="1"/>
  <c r="K136" i="13"/>
  <c r="BK136" i="13"/>
  <c r="BL137" i="13" s="1"/>
  <c r="Q136" i="13"/>
  <c r="Z137" i="13" s="1"/>
  <c r="R136" i="13"/>
  <c r="AA137" i="13" s="1"/>
  <c r="L136" i="13"/>
  <c r="O136" i="13" s="1"/>
  <c r="BB136" i="13"/>
  <c r="BE136" i="13" s="1"/>
  <c r="BA136" i="13"/>
  <c r="BC136" i="13"/>
  <c r="BF136" i="13" s="1"/>
  <c r="AS137" i="13" l="1"/>
  <c r="F347" i="7"/>
  <c r="P348" i="7" s="1"/>
  <c r="AR137" i="13"/>
  <c r="BH137" i="13" s="1"/>
  <c r="AT137" i="13"/>
  <c r="BW136" i="13"/>
  <c r="BY136" i="13" s="1"/>
  <c r="S347" i="7"/>
  <c r="K247" i="12" s="1"/>
  <c r="L247" i="12" s="1"/>
  <c r="M247" i="12" s="1"/>
  <c r="N136" i="13"/>
  <c r="L347" i="7"/>
  <c r="G247" i="12" s="1"/>
  <c r="H247" i="12" s="1"/>
  <c r="I247" i="12" s="1"/>
  <c r="BR137" i="13" l="1"/>
  <c r="BQ137" i="13"/>
  <c r="BS137" i="13"/>
  <c r="BP137" i="13"/>
  <c r="BN137" i="13"/>
  <c r="BO137" i="13"/>
  <c r="BX136" i="13"/>
  <c r="N348" i="7"/>
  <c r="O348" i="7"/>
  <c r="R348" i="7"/>
  <c r="Q348" i="7"/>
  <c r="N248" i="12"/>
  <c r="AW137" i="13"/>
  <c r="AK138" i="13" s="1"/>
  <c r="BJ137" i="13"/>
  <c r="AV137" i="13"/>
  <c r="AJ138" i="13" s="1"/>
  <c r="BI137" i="13"/>
  <c r="J248" i="12"/>
  <c r="BD137" i="13"/>
  <c r="BG137" i="13" s="1"/>
  <c r="J137" i="13"/>
  <c r="M137" i="13" s="1"/>
  <c r="P137" i="13" s="1"/>
  <c r="I137" i="13"/>
  <c r="R137" i="13" s="1"/>
  <c r="BC137" i="13"/>
  <c r="BF137" i="13" s="1"/>
  <c r="H137" i="13"/>
  <c r="AU137" i="13"/>
  <c r="AI138" i="13" s="1"/>
  <c r="G348" i="7"/>
  <c r="I348" i="7"/>
  <c r="H348" i="7"/>
  <c r="K348" i="7"/>
  <c r="J348" i="7"/>
  <c r="BU137" i="13" l="1"/>
  <c r="AS138" i="13"/>
  <c r="AT138" i="13"/>
  <c r="BT137" i="13"/>
  <c r="BV137" i="13"/>
  <c r="S348" i="7"/>
  <c r="K248" i="12" s="1"/>
  <c r="L248" i="12" s="1"/>
  <c r="M248" i="12" s="1"/>
  <c r="S137" i="13"/>
  <c r="AB138" i="13" s="1"/>
  <c r="AA138" i="13"/>
  <c r="L137" i="13"/>
  <c r="O137" i="13" s="1"/>
  <c r="BA137" i="13"/>
  <c r="BB137" i="13"/>
  <c r="BE137" i="13" s="1"/>
  <c r="Q137" i="13"/>
  <c r="Z138" i="13" s="1"/>
  <c r="BK137" i="13"/>
  <c r="BL138" i="13" s="1"/>
  <c r="K137" i="13"/>
  <c r="L348" i="7"/>
  <c r="G248" i="12" s="1"/>
  <c r="N249" i="12" l="1"/>
  <c r="BQ138" i="13"/>
  <c r="BS138" i="13"/>
  <c r="BR138" i="13"/>
  <c r="AR138" i="13"/>
  <c r="F348" i="7"/>
  <c r="BW137" i="13"/>
  <c r="BX137" i="13" s="1"/>
  <c r="BI138" i="13"/>
  <c r="N137" i="13"/>
  <c r="J138" i="13"/>
  <c r="M138" i="13" s="1"/>
  <c r="P138" i="13" s="1"/>
  <c r="BJ138" i="13"/>
  <c r="AW138" i="13"/>
  <c r="AK139" i="13" s="1"/>
  <c r="H248" i="12"/>
  <c r="I248" i="12" s="1"/>
  <c r="AV138" i="13"/>
  <c r="AJ139" i="13" s="1"/>
  <c r="I138" i="13"/>
  <c r="BN138" i="13" l="1"/>
  <c r="BT138" i="13" s="1"/>
  <c r="BO138" i="13"/>
  <c r="BU138" i="13" s="1"/>
  <c r="BP138" i="13"/>
  <c r="BV138" i="13" s="1"/>
  <c r="BY137" i="13"/>
  <c r="N349" i="7"/>
  <c r="Q349" i="7"/>
  <c r="R349" i="7"/>
  <c r="P349" i="7"/>
  <c r="O349" i="7"/>
  <c r="S138" i="13"/>
  <c r="AB139" i="13" s="1"/>
  <c r="BB138" i="13"/>
  <c r="BE138" i="13" s="1"/>
  <c r="BH138" i="13"/>
  <c r="H138" i="13"/>
  <c r="BK138" i="13" s="1"/>
  <c r="BL139" i="13" s="1"/>
  <c r="AU138" i="13"/>
  <c r="AI139" i="13" s="1"/>
  <c r="L138" i="13"/>
  <c r="O138" i="13" s="1"/>
  <c r="R138" i="13"/>
  <c r="AA139" i="13" s="1"/>
  <c r="BA138" i="13"/>
  <c r="BC138" i="13"/>
  <c r="BF138" i="13" s="1"/>
  <c r="J249" i="12"/>
  <c r="I349" i="7"/>
  <c r="G349" i="7"/>
  <c r="J349" i="7"/>
  <c r="K349" i="7"/>
  <c r="H349" i="7"/>
  <c r="BD138" i="13"/>
  <c r="AS139" i="13" l="1"/>
  <c r="AR139" i="13"/>
  <c r="AT139" i="13"/>
  <c r="BJ139" i="13" s="1"/>
  <c r="BW138" i="13"/>
  <c r="S349" i="7"/>
  <c r="K249" i="12" s="1"/>
  <c r="L249" i="12" s="1"/>
  <c r="M249" i="12" s="1"/>
  <c r="Q138" i="13"/>
  <c r="Z139" i="13" s="1"/>
  <c r="K138" i="13"/>
  <c r="L349" i="7"/>
  <c r="G249" i="12" s="1"/>
  <c r="BG138" i="13"/>
  <c r="BR139" i="13" l="1"/>
  <c r="BS139" i="13"/>
  <c r="BQ139" i="13"/>
  <c r="F349" i="7"/>
  <c r="K350" i="7" s="1"/>
  <c r="BY138" i="13"/>
  <c r="BX138" i="13"/>
  <c r="N250" i="12"/>
  <c r="N138" i="13"/>
  <c r="AV139" i="13"/>
  <c r="AJ140" i="13" s="1"/>
  <c r="BI139" i="13"/>
  <c r="AU139" i="13"/>
  <c r="AI140" i="13" s="1"/>
  <c r="BH139" i="13"/>
  <c r="H139" i="13"/>
  <c r="Q139" i="13" s="1"/>
  <c r="Z140" i="13" s="1"/>
  <c r="I139" i="13"/>
  <c r="L139" i="13" s="1"/>
  <c r="O139" i="13" s="1"/>
  <c r="BC139" i="13"/>
  <c r="BD139" i="13"/>
  <c r="BG139" i="13" s="1"/>
  <c r="J139" i="13"/>
  <c r="AW139" i="13"/>
  <c r="AK140" i="13" s="1"/>
  <c r="H249" i="12"/>
  <c r="I249" i="12" s="1"/>
  <c r="BN139" i="13" l="1"/>
  <c r="BT139" i="13" s="1"/>
  <c r="BO139" i="13"/>
  <c r="BU139" i="13" s="1"/>
  <c r="BP139" i="13"/>
  <c r="AT140" i="13" s="1"/>
  <c r="P350" i="7"/>
  <c r="G350" i="7"/>
  <c r="O350" i="7"/>
  <c r="J350" i="7"/>
  <c r="N350" i="7"/>
  <c r="R350" i="7"/>
  <c r="I350" i="7"/>
  <c r="H350" i="7"/>
  <c r="Q350" i="7"/>
  <c r="BK139" i="13"/>
  <c r="BL140" i="13" s="1"/>
  <c r="K139" i="13"/>
  <c r="R139" i="13"/>
  <c r="AA140" i="13" s="1"/>
  <c r="BA139" i="13"/>
  <c r="BB139" i="13"/>
  <c r="BF139" i="13"/>
  <c r="S139" i="13"/>
  <c r="AB140" i="13" s="1"/>
  <c r="M139" i="13"/>
  <c r="P139" i="13" s="1"/>
  <c r="J250" i="12"/>
  <c r="BV139" i="13" l="1"/>
  <c r="BW139" i="13" s="1"/>
  <c r="BX139" i="13" s="1"/>
  <c r="AS140" i="13"/>
  <c r="I140" i="13" s="1"/>
  <c r="AR140" i="13"/>
  <c r="BH140" i="13" s="1"/>
  <c r="L350" i="7"/>
  <c r="G250" i="12" s="1"/>
  <c r="H250" i="12" s="1"/>
  <c r="I250" i="12" s="1"/>
  <c r="S350" i="7"/>
  <c r="K250" i="12" s="1"/>
  <c r="L250" i="12" s="1"/>
  <c r="M250" i="12" s="1"/>
  <c r="F350" i="7"/>
  <c r="N139" i="13"/>
  <c r="BJ140" i="13"/>
  <c r="BE139" i="13"/>
  <c r="BB140" i="13"/>
  <c r="AW140" i="13"/>
  <c r="AK141" i="13" s="1"/>
  <c r="J140" i="13"/>
  <c r="BR140" i="13" l="1"/>
  <c r="BQ140" i="13"/>
  <c r="BS140" i="13"/>
  <c r="BO140" i="13"/>
  <c r="BP140" i="13"/>
  <c r="BN140" i="13"/>
  <c r="AV140" i="13"/>
  <c r="AJ141" i="13" s="1"/>
  <c r="BI140" i="13"/>
  <c r="N251" i="12"/>
  <c r="BY139" i="13"/>
  <c r="R351" i="7"/>
  <c r="O351" i="7"/>
  <c r="N351" i="7"/>
  <c r="P351" i="7"/>
  <c r="Q351" i="7"/>
  <c r="I351" i="7"/>
  <c r="BE140" i="13"/>
  <c r="G351" i="7"/>
  <c r="H351" i="7"/>
  <c r="K351" i="7"/>
  <c r="J351" i="7"/>
  <c r="AU140" i="13"/>
  <c r="AI141" i="13" s="1"/>
  <c r="H140" i="13"/>
  <c r="K140" i="13" s="1"/>
  <c r="J251" i="12"/>
  <c r="BD140" i="13"/>
  <c r="BG140" i="13" s="1"/>
  <c r="BA140" i="13"/>
  <c r="BC140" i="13"/>
  <c r="S140" i="13"/>
  <c r="AB141" i="13" s="1"/>
  <c r="M140" i="13"/>
  <c r="P140" i="13" s="1"/>
  <c r="R140" i="13"/>
  <c r="AA141" i="13" s="1"/>
  <c r="L140" i="13"/>
  <c r="O140" i="13" s="1"/>
  <c r="BV140" i="13" l="1"/>
  <c r="BU140" i="13"/>
  <c r="BT140" i="13"/>
  <c r="AR141" i="13"/>
  <c r="AU141" i="13" s="1"/>
  <c r="AI142" i="13" s="1"/>
  <c r="AT141" i="13"/>
  <c r="AS141" i="13"/>
  <c r="BI141" i="13" s="1"/>
  <c r="S351" i="7"/>
  <c r="K251" i="12" s="1"/>
  <c r="L251" i="12" s="1"/>
  <c r="M251" i="12" s="1"/>
  <c r="N140" i="13"/>
  <c r="L351" i="7"/>
  <c r="G251" i="12" s="1"/>
  <c r="BK140" i="13"/>
  <c r="BL141" i="13" s="1"/>
  <c r="Q140" i="13"/>
  <c r="Z141" i="13" s="1"/>
  <c r="BF140" i="13"/>
  <c r="BW140" i="13" l="1"/>
  <c r="BY140" i="13" s="1"/>
  <c r="BQ141" i="13"/>
  <c r="BS141" i="13"/>
  <c r="BR141" i="13"/>
  <c r="F351" i="7"/>
  <c r="K352" i="7" s="1"/>
  <c r="N252" i="12"/>
  <c r="J141" i="13"/>
  <c r="S141" i="13" s="1"/>
  <c r="BJ141" i="13"/>
  <c r="BH141" i="13"/>
  <c r="H141" i="13"/>
  <c r="Q141" i="13" s="1"/>
  <c r="H251" i="12"/>
  <c r="I251" i="12" s="1"/>
  <c r="BC141" i="13"/>
  <c r="BF141" i="13" s="1"/>
  <c r="AW141" i="13"/>
  <c r="AK142" i="13" s="1"/>
  <c r="I141" i="13"/>
  <c r="AV141" i="13"/>
  <c r="AJ142" i="13" s="1"/>
  <c r="O352" i="7" l="1"/>
  <c r="BX140" i="13"/>
  <c r="BP141" i="13"/>
  <c r="BV141" i="13" s="1"/>
  <c r="BN141" i="13"/>
  <c r="BO141" i="13"/>
  <c r="BU141" i="13" s="1"/>
  <c r="G352" i="7"/>
  <c r="P352" i="7"/>
  <c r="H352" i="7"/>
  <c r="J352" i="7"/>
  <c r="N352" i="7"/>
  <c r="Q352" i="7"/>
  <c r="R352" i="7"/>
  <c r="I352" i="7"/>
  <c r="M141" i="13"/>
  <c r="P141" i="13" s="1"/>
  <c r="K141" i="13"/>
  <c r="Z142" i="13"/>
  <c r="J252" i="12"/>
  <c r="BB141" i="13"/>
  <c r="BA141" i="13"/>
  <c r="BD141" i="13"/>
  <c r="BG141" i="13" s="1"/>
  <c r="AB142" i="13"/>
  <c r="BK141" i="13"/>
  <c r="BL142" i="13" s="1"/>
  <c r="R141" i="13"/>
  <c r="AA142" i="13" s="1"/>
  <c r="L141" i="13"/>
  <c r="O141" i="13" s="1"/>
  <c r="L352" i="7" l="1"/>
  <c r="G252" i="12" s="1"/>
  <c r="H252" i="12" s="1"/>
  <c r="I252" i="12" s="1"/>
  <c r="AS142" i="13"/>
  <c r="I142" i="13" s="1"/>
  <c r="AT142" i="13"/>
  <c r="BJ142" i="13" s="1"/>
  <c r="BT141" i="13"/>
  <c r="AR142" i="13"/>
  <c r="BH142" i="13" s="1"/>
  <c r="S352" i="7"/>
  <c r="K252" i="12" s="1"/>
  <c r="L252" i="12" s="1"/>
  <c r="M252" i="12" s="1"/>
  <c r="F352" i="7"/>
  <c r="BW141" i="13"/>
  <c r="N141" i="13"/>
  <c r="BE141" i="13"/>
  <c r="N253" i="12" l="1"/>
  <c r="BR142" i="13"/>
  <c r="BQ142" i="13"/>
  <c r="BS142" i="13"/>
  <c r="AV142" i="13"/>
  <c r="AJ143" i="13" s="1"/>
  <c r="BI142" i="13"/>
  <c r="BN142" i="13"/>
  <c r="BO142" i="13"/>
  <c r="BP142" i="13"/>
  <c r="BY141" i="13"/>
  <c r="BX141" i="13"/>
  <c r="R353" i="7"/>
  <c r="Q353" i="7"/>
  <c r="P353" i="7"/>
  <c r="N353" i="7"/>
  <c r="O353" i="7"/>
  <c r="H142" i="13"/>
  <c r="K142" i="13" s="1"/>
  <c r="AU142" i="13"/>
  <c r="AI143" i="13" s="1"/>
  <c r="J142" i="13"/>
  <c r="AW142" i="13"/>
  <c r="AK143" i="13" s="1"/>
  <c r="BB142" i="13"/>
  <c r="BA142" i="13"/>
  <c r="I353" i="7"/>
  <c r="K353" i="7"/>
  <c r="G353" i="7"/>
  <c r="H353" i="7"/>
  <c r="J353" i="7"/>
  <c r="BC142" i="13"/>
  <c r="J253" i="12"/>
  <c r="BD142" i="13"/>
  <c r="BG142" i="13" s="1"/>
  <c r="R142" i="13"/>
  <c r="AA143" i="13" s="1"/>
  <c r="L142" i="13"/>
  <c r="O142" i="13" s="1"/>
  <c r="BU142" i="13" l="1"/>
  <c r="AT143" i="13"/>
  <c r="BT142" i="13"/>
  <c r="BK142" i="13"/>
  <c r="BL143" i="13" s="1"/>
  <c r="AS143" i="13"/>
  <c r="BI143" i="13" s="1"/>
  <c r="BV142" i="13"/>
  <c r="AR143" i="13"/>
  <c r="S353" i="7"/>
  <c r="K253" i="12" s="1"/>
  <c r="L253" i="12" s="1"/>
  <c r="M253" i="12" s="1"/>
  <c r="Q142" i="13"/>
  <c r="Z143" i="13" s="1"/>
  <c r="N142" i="13"/>
  <c r="M142" i="13"/>
  <c r="P142" i="13" s="1"/>
  <c r="S142" i="13"/>
  <c r="AB143" i="13" s="1"/>
  <c r="BE142" i="13"/>
  <c r="L353" i="7"/>
  <c r="G253" i="12" s="1"/>
  <c r="BF142" i="13"/>
  <c r="BR143" i="13" l="1"/>
  <c r="BS143" i="13"/>
  <c r="BQ143" i="13"/>
  <c r="BW142" i="13"/>
  <c r="BX142" i="13" s="1"/>
  <c r="F353" i="7"/>
  <c r="N254" i="12"/>
  <c r="BH143" i="13"/>
  <c r="AW143" i="13"/>
  <c r="AK144" i="13" s="1"/>
  <c r="BJ143" i="13"/>
  <c r="J143" i="13"/>
  <c r="S143" i="13" s="1"/>
  <c r="BD143" i="13"/>
  <c r="BG143" i="13" s="1"/>
  <c r="H253" i="12"/>
  <c r="I253" i="12" s="1"/>
  <c r="I143" i="13"/>
  <c r="AV143" i="13"/>
  <c r="AJ144" i="13" s="1"/>
  <c r="H143" i="13"/>
  <c r="AU143" i="13"/>
  <c r="AI144" i="13" s="1"/>
  <c r="BY142" i="13" l="1"/>
  <c r="BN143" i="13"/>
  <c r="BT143" i="13" s="1"/>
  <c r="BO143" i="13"/>
  <c r="BP143" i="13"/>
  <c r="AT144" i="13" s="1"/>
  <c r="P354" i="7"/>
  <c r="R354" i="7"/>
  <c r="N354" i="7"/>
  <c r="O354" i="7"/>
  <c r="Q354" i="7"/>
  <c r="I354" i="7"/>
  <c r="H354" i="7"/>
  <c r="G354" i="7"/>
  <c r="K354" i="7"/>
  <c r="J354" i="7"/>
  <c r="M143" i="13"/>
  <c r="P143" i="13" s="1"/>
  <c r="BV143" i="13"/>
  <c r="AB144" i="13"/>
  <c r="BC143" i="13"/>
  <c r="BF143" i="13" s="1"/>
  <c r="BB143" i="13"/>
  <c r="BE143" i="13" s="1"/>
  <c r="BA143" i="13"/>
  <c r="J254" i="12"/>
  <c r="Q143" i="13"/>
  <c r="Z144" i="13" s="1"/>
  <c r="K143" i="13"/>
  <c r="BK143" i="13"/>
  <c r="BL144" i="13" s="1"/>
  <c r="L143" i="13"/>
  <c r="O143" i="13" s="1"/>
  <c r="R143" i="13"/>
  <c r="AA144" i="13" s="1"/>
  <c r="AS144" i="13" l="1"/>
  <c r="BI144" i="13" s="1"/>
  <c r="BU143" i="13"/>
  <c r="BW143" i="13" s="1"/>
  <c r="AR144" i="13"/>
  <c r="BH144" i="13" s="1"/>
  <c r="F354" i="7"/>
  <c r="O355" i="7" s="1"/>
  <c r="S354" i="7"/>
  <c r="K254" i="12" s="1"/>
  <c r="L254" i="12" s="1"/>
  <c r="M254" i="12" s="1"/>
  <c r="L354" i="7"/>
  <c r="G254" i="12" s="1"/>
  <c r="H254" i="12" s="1"/>
  <c r="I254" i="12" s="1"/>
  <c r="N143" i="13"/>
  <c r="BJ144" i="13"/>
  <c r="BQ144" i="13" l="1"/>
  <c r="BR144" i="13"/>
  <c r="BS144" i="13"/>
  <c r="BO144" i="13"/>
  <c r="BP144" i="13"/>
  <c r="BN144" i="13"/>
  <c r="BY143" i="13"/>
  <c r="BX143" i="13"/>
  <c r="R355" i="7"/>
  <c r="P355" i="7"/>
  <c r="Q355" i="7"/>
  <c r="N255" i="12"/>
  <c r="N355" i="7"/>
  <c r="AU144" i="13"/>
  <c r="AI145" i="13" s="1"/>
  <c r="J144" i="13"/>
  <c r="M144" i="13" s="1"/>
  <c r="P144" i="13" s="1"/>
  <c r="AW144" i="13"/>
  <c r="AK145" i="13" s="1"/>
  <c r="J255" i="12"/>
  <c r="H144" i="13"/>
  <c r="I144" i="13"/>
  <c r="AV144" i="13"/>
  <c r="AJ145" i="13" s="1"/>
  <c r="BD144" i="13"/>
  <c r="I355" i="7"/>
  <c r="G355" i="7"/>
  <c r="J355" i="7"/>
  <c r="K355" i="7"/>
  <c r="H355" i="7"/>
  <c r="AT145" i="13" l="1"/>
  <c r="BT144" i="13"/>
  <c r="BV144" i="13"/>
  <c r="BU144" i="13"/>
  <c r="S355" i="7"/>
  <c r="K255" i="12" s="1"/>
  <c r="L255" i="12" s="1"/>
  <c r="M255" i="12" s="1"/>
  <c r="S144" i="13"/>
  <c r="AB145" i="13" s="1"/>
  <c r="BK144" i="13"/>
  <c r="BL145" i="13" s="1"/>
  <c r="K144" i="13"/>
  <c r="BA144" i="13"/>
  <c r="BB144" i="13"/>
  <c r="AR145" i="13" s="1"/>
  <c r="Q144" i="13"/>
  <c r="Z145" i="13" s="1"/>
  <c r="L144" i="13"/>
  <c r="O144" i="13" s="1"/>
  <c r="R144" i="13"/>
  <c r="AA145" i="13" s="1"/>
  <c r="BC144" i="13"/>
  <c r="BF144" i="13" s="1"/>
  <c r="L355" i="7"/>
  <c r="G255" i="12" s="1"/>
  <c r="BG144" i="13"/>
  <c r="BS145" i="13" l="1"/>
  <c r="BR145" i="13"/>
  <c r="BQ145" i="13"/>
  <c r="AS145" i="13"/>
  <c r="F355" i="7"/>
  <c r="BW144" i="13"/>
  <c r="N256" i="12"/>
  <c r="BI145" i="13"/>
  <c r="BH145" i="13"/>
  <c r="BJ145" i="13"/>
  <c r="N144" i="13"/>
  <c r="BE144" i="13"/>
  <c r="H145" i="13"/>
  <c r="AW145" i="13"/>
  <c r="AK146" i="13" s="1"/>
  <c r="J145" i="13"/>
  <c r="H255" i="12"/>
  <c r="I255" i="12" s="1"/>
  <c r="BP145" i="13" l="1"/>
  <c r="BN145" i="13"/>
  <c r="BT145" i="13" s="1"/>
  <c r="BO145" i="13"/>
  <c r="BU145" i="13" s="1"/>
  <c r="BY144" i="13"/>
  <c r="BX144" i="13"/>
  <c r="R356" i="7"/>
  <c r="Q356" i="7"/>
  <c r="O356" i="7"/>
  <c r="P356" i="7"/>
  <c r="N356" i="7"/>
  <c r="I145" i="13"/>
  <c r="BK145" i="13" s="1"/>
  <c r="BL146" i="13" s="1"/>
  <c r="AU145" i="13"/>
  <c r="AI146" i="13" s="1"/>
  <c r="BB145" i="13"/>
  <c r="BE145" i="13" s="1"/>
  <c r="AV145" i="13"/>
  <c r="AJ146" i="13" s="1"/>
  <c r="K145" i="13"/>
  <c r="Q145" i="13"/>
  <c r="S145" i="13"/>
  <c r="AB146" i="13" s="1"/>
  <c r="M145" i="13"/>
  <c r="P145" i="13" s="1"/>
  <c r="BD145" i="13"/>
  <c r="I356" i="7"/>
  <c r="H356" i="7"/>
  <c r="K356" i="7"/>
  <c r="G356" i="7"/>
  <c r="J356" i="7"/>
  <c r="J256" i="12"/>
  <c r="AT146" i="13" l="1"/>
  <c r="BJ146" i="13" s="1"/>
  <c r="AR146" i="13"/>
  <c r="BV145" i="13"/>
  <c r="BW145" i="13" s="1"/>
  <c r="S356" i="7"/>
  <c r="K256" i="12" s="1"/>
  <c r="L256" i="12" s="1"/>
  <c r="M256" i="12" s="1"/>
  <c r="L145" i="13"/>
  <c r="O145" i="13" s="1"/>
  <c r="R145" i="13"/>
  <c r="AA146" i="13" s="1"/>
  <c r="N145" i="13"/>
  <c r="Z146" i="13"/>
  <c r="BA145" i="13"/>
  <c r="BC145" i="13"/>
  <c r="AS146" i="13" s="1"/>
  <c r="L356" i="7"/>
  <c r="G256" i="12" s="1"/>
  <c r="BG145" i="13"/>
  <c r="BR146" i="13" l="1"/>
  <c r="BS146" i="13"/>
  <c r="BQ146" i="13"/>
  <c r="F356" i="7"/>
  <c r="BY145" i="13"/>
  <c r="BX145" i="13"/>
  <c r="N257" i="12"/>
  <c r="BI146" i="13"/>
  <c r="BH146" i="13"/>
  <c r="BB146" i="13"/>
  <c r="H146" i="13"/>
  <c r="K146" i="13" s="1"/>
  <c r="AU146" i="13"/>
  <c r="AI147" i="13" s="1"/>
  <c r="BF145" i="13"/>
  <c r="H256" i="12"/>
  <c r="I256" i="12" s="1"/>
  <c r="AV146" i="13"/>
  <c r="AJ147" i="13" s="1"/>
  <c r="I146" i="13"/>
  <c r="AW146" i="13"/>
  <c r="AK147" i="13" s="1"/>
  <c r="J146" i="13"/>
  <c r="BN146" i="13" l="1"/>
  <c r="BT146" i="13" s="1"/>
  <c r="BO146" i="13"/>
  <c r="BU146" i="13" s="1"/>
  <c r="BP146" i="13"/>
  <c r="P357" i="7"/>
  <c r="R357" i="7"/>
  <c r="O357" i="7"/>
  <c r="N357" i="7"/>
  <c r="Q357" i="7"/>
  <c r="G357" i="7"/>
  <c r="N146" i="13"/>
  <c r="J257" i="12"/>
  <c r="Q146" i="13"/>
  <c r="Z147" i="13" s="1"/>
  <c r="K357" i="7"/>
  <c r="I357" i="7"/>
  <c r="J357" i="7"/>
  <c r="H357" i="7"/>
  <c r="BA146" i="13"/>
  <c r="BD146" i="13"/>
  <c r="BG146" i="13" s="1"/>
  <c r="S146" i="13"/>
  <c r="AB147" i="13" s="1"/>
  <c r="M146" i="13"/>
  <c r="P146" i="13" s="1"/>
  <c r="BE146" i="13"/>
  <c r="BC146" i="13"/>
  <c r="BF146" i="13" s="1"/>
  <c r="L146" i="13"/>
  <c r="O146" i="13" s="1"/>
  <c r="R146" i="13"/>
  <c r="AA147" i="13" s="1"/>
  <c r="BK146" i="13"/>
  <c r="BL147" i="13" s="1"/>
  <c r="AT147" i="13" l="1"/>
  <c r="BJ147" i="13" s="1"/>
  <c r="BV146" i="13"/>
  <c r="BW146" i="13" s="1"/>
  <c r="AR147" i="13"/>
  <c r="BH147" i="13" s="1"/>
  <c r="F357" i="7"/>
  <c r="R358" i="7" s="1"/>
  <c r="AS147" i="13"/>
  <c r="S357" i="7"/>
  <c r="K257" i="12" s="1"/>
  <c r="L257" i="12" s="1"/>
  <c r="M257" i="12" s="1"/>
  <c r="L357" i="7"/>
  <c r="G257" i="12" s="1"/>
  <c r="BQ147" i="13" l="1"/>
  <c r="BS147" i="13"/>
  <c r="BR147" i="13"/>
  <c r="AU147" i="13"/>
  <c r="AI148" i="13" s="1"/>
  <c r="H147" i="13"/>
  <c r="Q147" i="13" s="1"/>
  <c r="Z148" i="13" s="1"/>
  <c r="BY146" i="13"/>
  <c r="BX146" i="13"/>
  <c r="O358" i="7"/>
  <c r="P358" i="7"/>
  <c r="Q358" i="7"/>
  <c r="N258" i="12"/>
  <c r="N358" i="7"/>
  <c r="I147" i="13"/>
  <c r="R147" i="13" s="1"/>
  <c r="BI147" i="13"/>
  <c r="H257" i="12"/>
  <c r="I257" i="12" s="1"/>
  <c r="AV147" i="13"/>
  <c r="AJ148" i="13" s="1"/>
  <c r="K358" i="7"/>
  <c r="G358" i="7"/>
  <c r="H358" i="7"/>
  <c r="I358" i="7"/>
  <c r="J358" i="7"/>
  <c r="AW147" i="13"/>
  <c r="AK148" i="13" s="1"/>
  <c r="J147" i="13"/>
  <c r="BB147" i="13"/>
  <c r="BE147" i="13" s="1"/>
  <c r="K147" i="13" l="1"/>
  <c r="BN147" i="13"/>
  <c r="BO147" i="13"/>
  <c r="BP147" i="13"/>
  <c r="BV147" i="13" s="1"/>
  <c r="S358" i="7"/>
  <c r="K258" i="12" s="1"/>
  <c r="L258" i="12" s="1"/>
  <c r="M258" i="12" s="1"/>
  <c r="L147" i="13"/>
  <c r="O147" i="13" s="1"/>
  <c r="N147" i="13"/>
  <c r="J258" i="12"/>
  <c r="AA148" i="13"/>
  <c r="BA147" i="13"/>
  <c r="BC147" i="13"/>
  <c r="M147" i="13"/>
  <c r="P147" i="13" s="1"/>
  <c r="S147" i="13"/>
  <c r="AB148" i="13" s="1"/>
  <c r="BD147" i="13"/>
  <c r="BG147" i="13" s="1"/>
  <c r="L358" i="7"/>
  <c r="G258" i="12" s="1"/>
  <c r="BK147" i="13"/>
  <c r="BL148" i="13" s="1"/>
  <c r="N259" i="12" l="1"/>
  <c r="BS148" i="13"/>
  <c r="BQ148" i="13"/>
  <c r="BR148" i="13"/>
  <c r="AS148" i="13"/>
  <c r="BI148" i="13" s="1"/>
  <c r="BU147" i="13"/>
  <c r="F358" i="7"/>
  <c r="AT148" i="13"/>
  <c r="BJ148" i="13" s="1"/>
  <c r="BT147" i="13"/>
  <c r="AR148" i="13"/>
  <c r="BH148" i="13" s="1"/>
  <c r="BF147" i="13"/>
  <c r="H258" i="12"/>
  <c r="I258" i="12" s="1"/>
  <c r="BW147" i="13" l="1"/>
  <c r="BX147" i="13" s="1"/>
  <c r="BO148" i="13"/>
  <c r="BU148" i="13" s="1"/>
  <c r="BP148" i="13"/>
  <c r="BV148" i="13" s="1"/>
  <c r="BN148" i="13"/>
  <c r="BT148" i="13" s="1"/>
  <c r="Q359" i="7"/>
  <c r="O359" i="7"/>
  <c r="P359" i="7"/>
  <c r="R359" i="7"/>
  <c r="N359" i="7"/>
  <c r="I148" i="13"/>
  <c r="L148" i="13" s="1"/>
  <c r="O148" i="13" s="1"/>
  <c r="AV148" i="13"/>
  <c r="AJ149" i="13" s="1"/>
  <c r="H148" i="13"/>
  <c r="Q148" i="13" s="1"/>
  <c r="Z149" i="13" s="1"/>
  <c r="AU148" i="13"/>
  <c r="AI149" i="13" s="1"/>
  <c r="J148" i="13"/>
  <c r="M148" i="13" s="1"/>
  <c r="P148" i="13" s="1"/>
  <c r="AW148" i="13"/>
  <c r="AK149" i="13" s="1"/>
  <c r="J359" i="7"/>
  <c r="G359" i="7"/>
  <c r="I359" i="7"/>
  <c r="H359" i="7"/>
  <c r="K359" i="7"/>
  <c r="BC148" i="13"/>
  <c r="BF148" i="13" s="1"/>
  <c r="BD148" i="13"/>
  <c r="BG148" i="13" s="1"/>
  <c r="BB148" i="13"/>
  <c r="BA148" i="13"/>
  <c r="J259" i="12"/>
  <c r="K148" i="13" l="1"/>
  <c r="N148" i="13" s="1"/>
  <c r="BY147" i="13"/>
  <c r="AT149" i="13"/>
  <c r="AR149" i="13"/>
  <c r="BH149" i="13" s="1"/>
  <c r="AS149" i="13"/>
  <c r="BW148" i="13"/>
  <c r="S359" i="7"/>
  <c r="K259" i="12" s="1"/>
  <c r="L259" i="12" s="1"/>
  <c r="M259" i="12" s="1"/>
  <c r="S148" i="13"/>
  <c r="AB149" i="13" s="1"/>
  <c r="R148" i="13"/>
  <c r="AA149" i="13" s="1"/>
  <c r="BK148" i="13"/>
  <c r="BL149" i="13" s="1"/>
  <c r="L359" i="7"/>
  <c r="G259" i="12" s="1"/>
  <c r="H259" i="12" s="1"/>
  <c r="I259" i="12" s="1"/>
  <c r="BE148" i="13"/>
  <c r="BR149" i="13" l="1"/>
  <c r="BQ149" i="13"/>
  <c r="BS149" i="13"/>
  <c r="BP149" i="13"/>
  <c r="BN149" i="13"/>
  <c r="BO149" i="13"/>
  <c r="F359" i="7"/>
  <c r="H360" i="7" s="1"/>
  <c r="BY148" i="13"/>
  <c r="BX148" i="13"/>
  <c r="N260" i="12"/>
  <c r="BI149" i="13"/>
  <c r="J149" i="13"/>
  <c r="S149" i="13" s="1"/>
  <c r="BJ149" i="13"/>
  <c r="AW149" i="13"/>
  <c r="AK150" i="13" s="1"/>
  <c r="AU149" i="13"/>
  <c r="AI150" i="13" s="1"/>
  <c r="H149" i="13"/>
  <c r="J260" i="12"/>
  <c r="I149" i="13"/>
  <c r="AV149" i="13"/>
  <c r="AJ150" i="13" s="1"/>
  <c r="I360" i="7" l="1"/>
  <c r="J360" i="7"/>
  <c r="P360" i="7"/>
  <c r="O360" i="7"/>
  <c r="G360" i="7"/>
  <c r="N360" i="7"/>
  <c r="K360" i="7"/>
  <c r="R360" i="7"/>
  <c r="Q360" i="7"/>
  <c r="BT149" i="13"/>
  <c r="BU149" i="13"/>
  <c r="BV149" i="13"/>
  <c r="M149" i="13"/>
  <c r="P149" i="13" s="1"/>
  <c r="BD149" i="13"/>
  <c r="AT150" i="13" s="1"/>
  <c r="AB150" i="13"/>
  <c r="BA149" i="13"/>
  <c r="BB149" i="13"/>
  <c r="BE149" i="13" s="1"/>
  <c r="BC149" i="13"/>
  <c r="BF149" i="13" s="1"/>
  <c r="L149" i="13"/>
  <c r="O149" i="13" s="1"/>
  <c r="R149" i="13"/>
  <c r="AA150" i="13" s="1"/>
  <c r="K149" i="13"/>
  <c r="Q149" i="13"/>
  <c r="Z150" i="13" s="1"/>
  <c r="BK149" i="13"/>
  <c r="BL150" i="13" s="1"/>
  <c r="AR150" i="13" l="1"/>
  <c r="BH150" i="13" s="1"/>
  <c r="AS150" i="13"/>
  <c r="L360" i="7"/>
  <c r="G260" i="12" s="1"/>
  <c r="H260" i="12" s="1"/>
  <c r="I260" i="12" s="1"/>
  <c r="F360" i="7"/>
  <c r="S360" i="7"/>
  <c r="K260" i="12" s="1"/>
  <c r="L260" i="12" s="1"/>
  <c r="M260" i="12" s="1"/>
  <c r="BW149" i="13"/>
  <c r="BJ150" i="13"/>
  <c r="N149" i="13"/>
  <c r="BG149" i="13"/>
  <c r="N261" i="12" l="1"/>
  <c r="BR150" i="13"/>
  <c r="BQ150" i="13"/>
  <c r="BS150" i="13"/>
  <c r="BN150" i="13"/>
  <c r="BO150" i="13"/>
  <c r="BP150" i="13"/>
  <c r="BY149" i="13"/>
  <c r="BX149" i="13"/>
  <c r="R361" i="7"/>
  <c r="O361" i="7"/>
  <c r="Q361" i="7"/>
  <c r="P361" i="7"/>
  <c r="N361" i="7"/>
  <c r="AV150" i="13"/>
  <c r="AJ151" i="13" s="1"/>
  <c r="BI150" i="13"/>
  <c r="I150" i="13"/>
  <c r="L150" i="13" s="1"/>
  <c r="O150" i="13" s="1"/>
  <c r="J150" i="13"/>
  <c r="AW150" i="13"/>
  <c r="AK151" i="13" s="1"/>
  <c r="BD150" i="13"/>
  <c r="J261" i="12"/>
  <c r="AU150" i="13"/>
  <c r="AI151" i="13" s="1"/>
  <c r="H150" i="13"/>
  <c r="H361" i="7"/>
  <c r="I361" i="7"/>
  <c r="J361" i="7"/>
  <c r="K361" i="7"/>
  <c r="G361" i="7"/>
  <c r="AT151" i="13" l="1"/>
  <c r="BT150" i="13"/>
  <c r="BV150" i="13"/>
  <c r="BU150" i="13"/>
  <c r="S361" i="7"/>
  <c r="K261" i="12" s="1"/>
  <c r="L261" i="12" s="1"/>
  <c r="M261" i="12" s="1"/>
  <c r="R150" i="13"/>
  <c r="AA151" i="13" s="1"/>
  <c r="BC150" i="13"/>
  <c r="AS151" i="13" s="1"/>
  <c r="S150" i="13"/>
  <c r="AB151" i="13" s="1"/>
  <c r="M150" i="13"/>
  <c r="P150" i="13" s="1"/>
  <c r="Q150" i="13"/>
  <c r="Z151" i="13" s="1"/>
  <c r="BK150" i="13"/>
  <c r="BL151" i="13" s="1"/>
  <c r="K150" i="13"/>
  <c r="BA150" i="13"/>
  <c r="BB150" i="13"/>
  <c r="BE150" i="13" s="1"/>
  <c r="BG150" i="13"/>
  <c r="L361" i="7"/>
  <c r="G261" i="12" s="1"/>
  <c r="BS151" i="13" l="1"/>
  <c r="BR151" i="13"/>
  <c r="BQ151" i="13"/>
  <c r="BW150" i="13"/>
  <c r="BX150" i="13" s="1"/>
  <c r="AR151" i="13"/>
  <c r="BH151" i="13" s="1"/>
  <c r="F361" i="7"/>
  <c r="N262" i="12"/>
  <c r="BI151" i="13"/>
  <c r="BJ151" i="13"/>
  <c r="N150" i="13"/>
  <c r="BF150" i="13"/>
  <c r="H261" i="12"/>
  <c r="I261" i="12" s="1"/>
  <c r="I151" i="13"/>
  <c r="AV151" i="13"/>
  <c r="AJ152" i="13" s="1"/>
  <c r="AW151" i="13"/>
  <c r="AK152" i="13" s="1"/>
  <c r="J151" i="13"/>
  <c r="BY150" i="13" l="1"/>
  <c r="BN151" i="13"/>
  <c r="BT151" i="13" s="1"/>
  <c r="BO151" i="13"/>
  <c r="BU151" i="13" s="1"/>
  <c r="BP151" i="13"/>
  <c r="BV151" i="13" s="1"/>
  <c r="P362" i="7"/>
  <c r="Q362" i="7"/>
  <c r="O362" i="7"/>
  <c r="R362" i="7"/>
  <c r="N362" i="7"/>
  <c r="H151" i="13"/>
  <c r="K151" i="13" s="1"/>
  <c r="AU151" i="13"/>
  <c r="AI152" i="13" s="1"/>
  <c r="H362" i="7"/>
  <c r="J362" i="7"/>
  <c r="I362" i="7"/>
  <c r="G362" i="7"/>
  <c r="K362" i="7"/>
  <c r="BC151" i="13"/>
  <c r="BF151" i="13" s="1"/>
  <c r="BD151" i="13"/>
  <c r="J262" i="12"/>
  <c r="S151" i="13"/>
  <c r="AB152" i="13" s="1"/>
  <c r="M151" i="13"/>
  <c r="P151" i="13" s="1"/>
  <c r="BB151" i="13"/>
  <c r="BE151" i="13" s="1"/>
  <c r="BA151" i="13"/>
  <c r="L151" i="13"/>
  <c r="O151" i="13" s="1"/>
  <c r="R151" i="13"/>
  <c r="AA152" i="13" s="1"/>
  <c r="AR152" i="13" l="1"/>
  <c r="AT152" i="13"/>
  <c r="BJ152" i="13" s="1"/>
  <c r="AS152" i="13"/>
  <c r="BI152" i="13" s="1"/>
  <c r="BW151" i="13"/>
  <c r="S362" i="7"/>
  <c r="K262" i="12" s="1"/>
  <c r="L262" i="12" s="1"/>
  <c r="M262" i="12" s="1"/>
  <c r="N151" i="13"/>
  <c r="Q151" i="13"/>
  <c r="Z152" i="13" s="1"/>
  <c r="F362" i="7" s="1"/>
  <c r="L362" i="7"/>
  <c r="G262" i="12" s="1"/>
  <c r="BK151" i="13"/>
  <c r="BL152" i="13" s="1"/>
  <c r="BG151" i="13"/>
  <c r="BR152" i="13" l="1"/>
  <c r="BS152" i="13"/>
  <c r="BQ152" i="13"/>
  <c r="BY151" i="13"/>
  <c r="BX151" i="13"/>
  <c r="N263" i="12"/>
  <c r="H152" i="13"/>
  <c r="Q152" i="13" s="1"/>
  <c r="BH152" i="13"/>
  <c r="AU152" i="13"/>
  <c r="AI153" i="13" s="1"/>
  <c r="BB152" i="13"/>
  <c r="BE152" i="13" s="1"/>
  <c r="H262" i="12"/>
  <c r="I262" i="12" s="1"/>
  <c r="I152" i="13"/>
  <c r="AV152" i="13"/>
  <c r="AJ153" i="13" s="1"/>
  <c r="J152" i="13"/>
  <c r="AW152" i="13"/>
  <c r="AK153" i="13" s="1"/>
  <c r="BO152" i="13" l="1"/>
  <c r="BU152" i="13" s="1"/>
  <c r="BP152" i="13"/>
  <c r="BV152" i="13" s="1"/>
  <c r="BN152" i="13"/>
  <c r="BT152" i="13" s="1"/>
  <c r="K152" i="13"/>
  <c r="N152" i="13" s="1"/>
  <c r="Q363" i="7"/>
  <c r="N363" i="7"/>
  <c r="R363" i="7"/>
  <c r="P363" i="7"/>
  <c r="O363" i="7"/>
  <c r="I363" i="7"/>
  <c r="J263" i="12"/>
  <c r="K363" i="7"/>
  <c r="H363" i="7"/>
  <c r="J363" i="7"/>
  <c r="G363" i="7"/>
  <c r="Z153" i="13"/>
  <c r="BC152" i="13"/>
  <c r="L152" i="13"/>
  <c r="O152" i="13" s="1"/>
  <c r="R152" i="13"/>
  <c r="AA153" i="13" s="1"/>
  <c r="BD152" i="13"/>
  <c r="BG152" i="13" s="1"/>
  <c r="BA152" i="13"/>
  <c r="S152" i="13"/>
  <c r="AB153" i="13" s="1"/>
  <c r="M152" i="13"/>
  <c r="P152" i="13" s="1"/>
  <c r="BK152" i="13"/>
  <c r="BL153" i="13" s="1"/>
  <c r="AR153" i="13" l="1"/>
  <c r="AU153" i="13" s="1"/>
  <c r="AI154" i="13" s="1"/>
  <c r="AS153" i="13"/>
  <c r="BI153" i="13" s="1"/>
  <c r="AT153" i="13"/>
  <c r="F363" i="7"/>
  <c r="I364" i="7" s="1"/>
  <c r="BW152" i="13"/>
  <c r="BX152" i="13" s="1"/>
  <c r="S363" i="7"/>
  <c r="K263" i="12" s="1"/>
  <c r="L263" i="12" s="1"/>
  <c r="M263" i="12" s="1"/>
  <c r="L363" i="7"/>
  <c r="G263" i="12" s="1"/>
  <c r="H263" i="12" s="1"/>
  <c r="I263" i="12" s="1"/>
  <c r="BF152" i="13"/>
  <c r="BS153" i="13" l="1"/>
  <c r="BR153" i="13"/>
  <c r="BQ153" i="13"/>
  <c r="H153" i="13"/>
  <c r="Q153" i="13" s="1"/>
  <c r="Z154" i="13" s="1"/>
  <c r="BH153" i="13"/>
  <c r="BP153" i="13"/>
  <c r="BN153" i="13"/>
  <c r="BO153" i="13"/>
  <c r="BY152" i="13"/>
  <c r="N264" i="12"/>
  <c r="O364" i="7"/>
  <c r="N364" i="7"/>
  <c r="R364" i="7"/>
  <c r="Q364" i="7"/>
  <c r="P364" i="7"/>
  <c r="J153" i="13"/>
  <c r="M153" i="13" s="1"/>
  <c r="P153" i="13" s="1"/>
  <c r="BJ153" i="13"/>
  <c r="J364" i="7"/>
  <c r="H364" i="7"/>
  <c r="G364" i="7"/>
  <c r="K364" i="7"/>
  <c r="BA153" i="13"/>
  <c r="AW153" i="13"/>
  <c r="AK154" i="13" s="1"/>
  <c r="I153" i="13"/>
  <c r="AV153" i="13"/>
  <c r="AJ154" i="13" s="1"/>
  <c r="BB153" i="13"/>
  <c r="BC153" i="13"/>
  <c r="J264" i="12"/>
  <c r="K153" i="13" l="1"/>
  <c r="N153" i="13" s="1"/>
  <c r="AR154" i="13"/>
  <c r="BH154" i="13" s="1"/>
  <c r="AS154" i="13"/>
  <c r="BU153" i="13"/>
  <c r="BT153" i="13"/>
  <c r="BV153" i="13"/>
  <c r="S364" i="7"/>
  <c r="K264" i="12" s="1"/>
  <c r="L264" i="12" s="1"/>
  <c r="M264" i="12" s="1"/>
  <c r="S153" i="13"/>
  <c r="AB154" i="13" s="1"/>
  <c r="L364" i="7"/>
  <c r="G264" i="12" s="1"/>
  <c r="H264" i="12" s="1"/>
  <c r="I264" i="12" s="1"/>
  <c r="BD153" i="13"/>
  <c r="AT154" i="13" s="1"/>
  <c r="L153" i="13"/>
  <c r="O153" i="13" s="1"/>
  <c r="R153" i="13"/>
  <c r="AA154" i="13" s="1"/>
  <c r="BK153" i="13"/>
  <c r="BL154" i="13" s="1"/>
  <c r="BE153" i="13"/>
  <c r="BF153" i="13"/>
  <c r="BQ154" i="13" l="1"/>
  <c r="BS154" i="13"/>
  <c r="BR154" i="13"/>
  <c r="BN154" i="13"/>
  <c r="BO154" i="13"/>
  <c r="BP154" i="13"/>
  <c r="F364" i="7"/>
  <c r="BW153" i="13"/>
  <c r="N265" i="12"/>
  <c r="BJ154" i="13"/>
  <c r="BI154" i="13"/>
  <c r="J265" i="12"/>
  <c r="BG153" i="13"/>
  <c r="BB154" i="13"/>
  <c r="BE154" i="13" s="1"/>
  <c r="AV154" i="13"/>
  <c r="AJ155" i="13" s="1"/>
  <c r="I154" i="13"/>
  <c r="H154" i="13"/>
  <c r="AU154" i="13"/>
  <c r="AI155" i="13" s="1"/>
  <c r="AR155" i="13" l="1"/>
  <c r="BY153" i="13"/>
  <c r="BX153" i="13"/>
  <c r="BU154" i="13"/>
  <c r="BV154" i="13"/>
  <c r="BT154" i="13"/>
  <c r="P365" i="7"/>
  <c r="N365" i="7"/>
  <c r="R365" i="7"/>
  <c r="O365" i="7"/>
  <c r="Q365" i="7"/>
  <c r="J154" i="13"/>
  <c r="BK154" i="13" s="1"/>
  <c r="BL155" i="13" s="1"/>
  <c r="AW154" i="13"/>
  <c r="AK155" i="13" s="1"/>
  <c r="G365" i="7"/>
  <c r="K365" i="7"/>
  <c r="I365" i="7"/>
  <c r="H365" i="7"/>
  <c r="J365" i="7"/>
  <c r="R154" i="13"/>
  <c r="AA155" i="13" s="1"/>
  <c r="L154" i="13"/>
  <c r="O154" i="13" s="1"/>
  <c r="BC154" i="13"/>
  <c r="AS155" i="13" s="1"/>
  <c r="Q154" i="13"/>
  <c r="Z155" i="13" s="1"/>
  <c r="K154" i="13"/>
  <c r="BW154" i="13" l="1"/>
  <c r="S365" i="7"/>
  <c r="K265" i="12" s="1"/>
  <c r="L265" i="12" s="1"/>
  <c r="M265" i="12" s="1"/>
  <c r="H155" i="13"/>
  <c r="K155" i="13" s="1"/>
  <c r="BH155" i="13"/>
  <c r="N154" i="13"/>
  <c r="BI155" i="13"/>
  <c r="AU155" i="13"/>
  <c r="AI156" i="13" s="1"/>
  <c r="M154" i="13"/>
  <c r="P154" i="13" s="1"/>
  <c r="S154" i="13"/>
  <c r="AB155" i="13" s="1"/>
  <c r="F365" i="7" s="1"/>
  <c r="BD154" i="13"/>
  <c r="BG154" i="13" s="1"/>
  <c r="BA154" i="13"/>
  <c r="L365" i="7"/>
  <c r="G265" i="12" s="1"/>
  <c r="BF154" i="13"/>
  <c r="AT155" i="13" l="1"/>
  <c r="BJ155" i="13" s="1"/>
  <c r="BR155" i="13"/>
  <c r="BQ155" i="13"/>
  <c r="BS155" i="13"/>
  <c r="P366" i="7"/>
  <c r="BY154" i="13"/>
  <c r="BX154" i="13"/>
  <c r="N366" i="7"/>
  <c r="Q366" i="7"/>
  <c r="O366" i="7"/>
  <c r="R366" i="7"/>
  <c r="N266" i="12"/>
  <c r="Q155" i="13"/>
  <c r="Z156" i="13" s="1"/>
  <c r="N155" i="13"/>
  <c r="BC155" i="13"/>
  <c r="BF155" i="13" s="1"/>
  <c r="H265" i="12"/>
  <c r="I265" i="12" s="1"/>
  <c r="H366" i="7"/>
  <c r="K366" i="7"/>
  <c r="G366" i="7"/>
  <c r="I366" i="7"/>
  <c r="J366" i="7"/>
  <c r="I155" i="13"/>
  <c r="AV155" i="13"/>
  <c r="AJ156" i="13" s="1"/>
  <c r="BB155" i="13"/>
  <c r="BN155" i="13" l="1"/>
  <c r="BO155" i="13"/>
  <c r="BU155" i="13" s="1"/>
  <c r="BP155" i="13"/>
  <c r="BV155" i="13" s="1"/>
  <c r="S366" i="7"/>
  <c r="K266" i="12" s="1"/>
  <c r="L266" i="12" s="1"/>
  <c r="M266" i="12" s="1"/>
  <c r="AW155" i="13"/>
  <c r="AK156" i="13" s="1"/>
  <c r="BD155" i="13"/>
  <c r="BG155" i="13" s="1"/>
  <c r="BA155" i="13"/>
  <c r="J155" i="13"/>
  <c r="S155" i="13" s="1"/>
  <c r="AB156" i="13" s="1"/>
  <c r="J266" i="12"/>
  <c r="L366" i="7"/>
  <c r="G266" i="12" s="1"/>
  <c r="R155" i="13"/>
  <c r="AA156" i="13" s="1"/>
  <c r="L155" i="13"/>
  <c r="BE155" i="13"/>
  <c r="F366" i="7" l="1"/>
  <c r="N267" i="12"/>
  <c r="BR156" i="13"/>
  <c r="BQ156" i="13"/>
  <c r="BS156" i="13"/>
  <c r="AT156" i="13"/>
  <c r="BJ156" i="13" s="1"/>
  <c r="AS156" i="13"/>
  <c r="I156" i="13" s="1"/>
  <c r="R156" i="13" s="1"/>
  <c r="BT155" i="13"/>
  <c r="BW155" i="13" s="1"/>
  <c r="BX155" i="13" s="1"/>
  <c r="AR156" i="13"/>
  <c r="H156" i="13" s="1"/>
  <c r="O155" i="13"/>
  <c r="BK155" i="13"/>
  <c r="M155" i="13"/>
  <c r="P155" i="13" s="1"/>
  <c r="H266" i="12"/>
  <c r="I266" i="12" s="1"/>
  <c r="BI156" i="13" l="1"/>
  <c r="AV156" i="13"/>
  <c r="AJ157" i="13" s="1"/>
  <c r="BO156" i="13"/>
  <c r="BU156" i="13" s="1"/>
  <c r="BP156" i="13"/>
  <c r="BV156" i="13" s="1"/>
  <c r="BN156" i="13"/>
  <c r="BT156" i="13" s="1"/>
  <c r="AU156" i="13"/>
  <c r="AI157" i="13" s="1"/>
  <c r="BH156" i="13"/>
  <c r="BY155" i="13"/>
  <c r="BB156" i="13"/>
  <c r="BE156" i="13" s="1"/>
  <c r="BL156" i="13"/>
  <c r="P367" i="7"/>
  <c r="R367" i="7"/>
  <c r="Q367" i="7"/>
  <c r="N367" i="7"/>
  <c r="O367" i="7"/>
  <c r="L156" i="13"/>
  <c r="O156" i="13" s="1"/>
  <c r="AA157" i="13"/>
  <c r="AW156" i="13"/>
  <c r="AK157" i="13" s="1"/>
  <c r="J156" i="13"/>
  <c r="BK156" i="13" s="1"/>
  <c r="J267" i="12"/>
  <c r="K156" i="13"/>
  <c r="Q156" i="13"/>
  <c r="Z157" i="13" s="1"/>
  <c r="I367" i="7"/>
  <c r="G367" i="7"/>
  <c r="K367" i="7"/>
  <c r="H367" i="7"/>
  <c r="J367" i="7"/>
  <c r="AR157" i="13" l="1"/>
  <c r="H157" i="13" s="1"/>
  <c r="K157" i="13" s="1"/>
  <c r="BW156" i="13"/>
  <c r="BL157" i="13"/>
  <c r="S367" i="7"/>
  <c r="K267" i="12" s="1"/>
  <c r="L267" i="12" s="1"/>
  <c r="M267" i="12" s="1"/>
  <c r="N156" i="13"/>
  <c r="BD156" i="13"/>
  <c r="BG156" i="13" s="1"/>
  <c r="BC156" i="13"/>
  <c r="AS157" i="13" s="1"/>
  <c r="BA156" i="13"/>
  <c r="S156" i="13"/>
  <c r="AB157" i="13" s="1"/>
  <c r="F367" i="7" s="1"/>
  <c r="M156" i="13"/>
  <c r="P156" i="13" s="1"/>
  <c r="BB157" i="13"/>
  <c r="L367" i="7"/>
  <c r="G267" i="12" s="1"/>
  <c r="H267" i="12" s="1"/>
  <c r="I267" i="12" s="1"/>
  <c r="BR157" i="13" l="1"/>
  <c r="BS157" i="13"/>
  <c r="BQ157" i="13"/>
  <c r="BE157" i="13"/>
  <c r="BH157" i="13"/>
  <c r="AU157" i="13"/>
  <c r="AI158" i="13" s="1"/>
  <c r="AT157" i="13"/>
  <c r="BJ157" i="13" s="1"/>
  <c r="BP157" i="13"/>
  <c r="BN157" i="13"/>
  <c r="BO157" i="13"/>
  <c r="K368" i="7"/>
  <c r="BY156" i="13"/>
  <c r="BX156" i="13"/>
  <c r="N368" i="7"/>
  <c r="P368" i="7"/>
  <c r="O368" i="7"/>
  <c r="N268" i="12"/>
  <c r="R368" i="7"/>
  <c r="Q368" i="7"/>
  <c r="BI157" i="13"/>
  <c r="N157" i="13"/>
  <c r="Q157" i="13"/>
  <c r="Z158" i="13" s="1"/>
  <c r="BF156" i="13"/>
  <c r="J268" i="12"/>
  <c r="G368" i="7"/>
  <c r="J368" i="7"/>
  <c r="I368" i="7"/>
  <c r="H368" i="7"/>
  <c r="AR158" i="13" l="1"/>
  <c r="H158" i="13" s="1"/>
  <c r="Q158" i="13" s="1"/>
  <c r="BU157" i="13"/>
  <c r="BT157" i="13"/>
  <c r="BV157" i="13"/>
  <c r="S368" i="7"/>
  <c r="K268" i="12" s="1"/>
  <c r="L268" i="12" s="1"/>
  <c r="M268" i="12" s="1"/>
  <c r="J157" i="13"/>
  <c r="S157" i="13" s="1"/>
  <c r="I157" i="13"/>
  <c r="AW157" i="13"/>
  <c r="AK158" i="13" s="1"/>
  <c r="BD157" i="13"/>
  <c r="BG157" i="13" s="1"/>
  <c r="AV157" i="13"/>
  <c r="AJ158" i="13" s="1"/>
  <c r="BC157" i="13"/>
  <c r="BF157" i="13" s="1"/>
  <c r="L368" i="7"/>
  <c r="G268" i="12" s="1"/>
  <c r="BH158" i="13" l="1"/>
  <c r="AS158" i="13"/>
  <c r="AV158" i="13" s="1"/>
  <c r="AJ159" i="13" s="1"/>
  <c r="AU158" i="13"/>
  <c r="AI159" i="13" s="1"/>
  <c r="BS158" i="13"/>
  <c r="BR158" i="13"/>
  <c r="BQ158" i="13"/>
  <c r="AT158" i="13"/>
  <c r="BW157" i="13"/>
  <c r="N269" i="12"/>
  <c r="BK157" i="13"/>
  <c r="M157" i="13"/>
  <c r="P157" i="13" s="1"/>
  <c r="L157" i="13"/>
  <c r="R157" i="13"/>
  <c r="AA158" i="13" s="1"/>
  <c r="AB158" i="13"/>
  <c r="BA157" i="13"/>
  <c r="K158" i="13"/>
  <c r="Z159" i="13"/>
  <c r="H268" i="12"/>
  <c r="I268" i="12" s="1"/>
  <c r="BN158" i="13" l="1"/>
  <c r="BO158" i="13"/>
  <c r="BU158" i="13" s="1"/>
  <c r="BP158" i="13"/>
  <c r="BV158" i="13" s="1"/>
  <c r="F368" i="7"/>
  <c r="O369" i="7" s="1"/>
  <c r="BY157" i="13"/>
  <c r="BX157" i="13"/>
  <c r="BB158" i="13"/>
  <c r="BE158" i="13" s="1"/>
  <c r="BL158" i="13"/>
  <c r="BI158" i="13"/>
  <c r="AW158" i="13"/>
  <c r="AK159" i="13" s="1"/>
  <c r="BJ158" i="13"/>
  <c r="N158" i="13"/>
  <c r="O157" i="13"/>
  <c r="BD158" i="13"/>
  <c r="J158" i="13"/>
  <c r="M158" i="13" s="1"/>
  <c r="P158" i="13" s="1"/>
  <c r="BC158" i="13"/>
  <c r="BF158" i="13" s="1"/>
  <c r="I158" i="13"/>
  <c r="L158" i="13" s="1"/>
  <c r="O158" i="13" s="1"/>
  <c r="J269" i="12"/>
  <c r="J369" i="7" l="1"/>
  <c r="N369" i="7"/>
  <c r="I369" i="7"/>
  <c r="P369" i="7"/>
  <c r="G369" i="7"/>
  <c r="Q369" i="7"/>
  <c r="AT159" i="13"/>
  <c r="H369" i="7"/>
  <c r="K369" i="7"/>
  <c r="R369" i="7"/>
  <c r="AS159" i="13"/>
  <c r="BT158" i="13"/>
  <c r="BW158" i="13" s="1"/>
  <c r="AR159" i="13"/>
  <c r="S158" i="13"/>
  <c r="AB159" i="13" s="1"/>
  <c r="BA158" i="13"/>
  <c r="R158" i="13"/>
  <c r="AA159" i="13" s="1"/>
  <c r="BK158" i="13"/>
  <c r="BL159" i="13" s="1"/>
  <c r="BG158" i="13"/>
  <c r="L369" i="7" l="1"/>
  <c r="G269" i="12" s="1"/>
  <c r="S369" i="7"/>
  <c r="K269" i="12" s="1"/>
  <c r="L269" i="12" s="1"/>
  <c r="M269" i="12" s="1"/>
  <c r="F369" i="7"/>
  <c r="BY158" i="13"/>
  <c r="BX158" i="13"/>
  <c r="BJ159" i="13"/>
  <c r="I159" i="13"/>
  <c r="R159" i="13" s="1"/>
  <c r="BI159" i="13"/>
  <c r="AU159" i="13"/>
  <c r="AI160" i="13" s="1"/>
  <c r="BH159" i="13"/>
  <c r="BB159" i="13"/>
  <c r="BE159" i="13" s="1"/>
  <c r="H159" i="13"/>
  <c r="Q159" i="13" s="1"/>
  <c r="AV159" i="13"/>
  <c r="AJ160" i="13" s="1"/>
  <c r="BC159" i="13"/>
  <c r="BF159" i="13" s="1"/>
  <c r="J159" i="13"/>
  <c r="AW159" i="13"/>
  <c r="AK160" i="13" s="1"/>
  <c r="H269" i="12"/>
  <c r="I269" i="12" s="1"/>
  <c r="BS159" i="13" l="1"/>
  <c r="BR159" i="13"/>
  <c r="BQ159" i="13"/>
  <c r="BN159" i="13"/>
  <c r="BO159" i="13"/>
  <c r="BP159" i="13"/>
  <c r="N270" i="12"/>
  <c r="P370" i="7"/>
  <c r="O370" i="7"/>
  <c r="R370" i="7"/>
  <c r="Q370" i="7"/>
  <c r="N370" i="7"/>
  <c r="K370" i="7"/>
  <c r="L159" i="13"/>
  <c r="O159" i="13" s="1"/>
  <c r="Z160" i="13"/>
  <c r="K159" i="13"/>
  <c r="H370" i="7"/>
  <c r="G370" i="7"/>
  <c r="J370" i="7"/>
  <c r="I370" i="7"/>
  <c r="AA160" i="13"/>
  <c r="M159" i="13"/>
  <c r="P159" i="13" s="1"/>
  <c r="S159" i="13"/>
  <c r="AB160" i="13" s="1"/>
  <c r="BK159" i="13"/>
  <c r="BL160" i="13" s="1"/>
  <c r="BA159" i="13"/>
  <c r="BD159" i="13"/>
  <c r="BG159" i="13" s="1"/>
  <c r="J270" i="12"/>
  <c r="BU159" i="13" l="1"/>
  <c r="BV159" i="13"/>
  <c r="BT159" i="13"/>
  <c r="AR160" i="13"/>
  <c r="AS160" i="13"/>
  <c r="AV160" i="13" s="1"/>
  <c r="AJ161" i="13" s="1"/>
  <c r="AT160" i="13"/>
  <c r="BJ160" i="13" s="1"/>
  <c r="F370" i="7"/>
  <c r="K371" i="7" s="1"/>
  <c r="S370" i="7"/>
  <c r="K270" i="12" s="1"/>
  <c r="L270" i="12" s="1"/>
  <c r="M270" i="12" s="1"/>
  <c r="N159" i="13"/>
  <c r="L370" i="7"/>
  <c r="G270" i="12" s="1"/>
  <c r="BS160" i="13" l="1"/>
  <c r="BR160" i="13"/>
  <c r="BQ160" i="13"/>
  <c r="BW159" i="13"/>
  <c r="BY159" i="13" s="1"/>
  <c r="I160" i="13"/>
  <c r="R160" i="13" s="1"/>
  <c r="AA161" i="13" s="1"/>
  <c r="BI160" i="13"/>
  <c r="O371" i="7"/>
  <c r="N271" i="12"/>
  <c r="R371" i="7"/>
  <c r="P371" i="7"/>
  <c r="Q371" i="7"/>
  <c r="N371" i="7"/>
  <c r="AU160" i="13"/>
  <c r="AI161" i="13" s="1"/>
  <c r="BH160" i="13"/>
  <c r="J371" i="7"/>
  <c r="G371" i="7"/>
  <c r="H371" i="7"/>
  <c r="BB160" i="13"/>
  <c r="BE160" i="13" s="1"/>
  <c r="H160" i="13"/>
  <c r="Q160" i="13" s="1"/>
  <c r="I371" i="7"/>
  <c r="H270" i="12"/>
  <c r="I270" i="12" s="1"/>
  <c r="BC160" i="13"/>
  <c r="BF160" i="13" s="1"/>
  <c r="BD160" i="13"/>
  <c r="BG160" i="13" s="1"/>
  <c r="J160" i="13"/>
  <c r="AW160" i="13"/>
  <c r="AK161" i="13" s="1"/>
  <c r="L160" i="13" l="1"/>
  <c r="O160" i="13" s="1"/>
  <c r="BX159" i="13"/>
  <c r="BO160" i="13"/>
  <c r="BP160" i="13"/>
  <c r="BV160" i="13" s="1"/>
  <c r="BN160" i="13"/>
  <c r="BT160" i="13" s="1"/>
  <c r="S371" i="7"/>
  <c r="K271" i="12" s="1"/>
  <c r="L271" i="12" s="1"/>
  <c r="M271" i="12" s="1"/>
  <c r="L371" i="7"/>
  <c r="G271" i="12" s="1"/>
  <c r="H271" i="12" s="1"/>
  <c r="I271" i="12" s="1"/>
  <c r="BA160" i="13"/>
  <c r="Z161" i="13"/>
  <c r="K160" i="13"/>
  <c r="J271" i="12"/>
  <c r="S160" i="13"/>
  <c r="AB161" i="13" s="1"/>
  <c r="BK160" i="13"/>
  <c r="BL161" i="13" s="1"/>
  <c r="M160" i="13"/>
  <c r="P160" i="13" s="1"/>
  <c r="BS161" i="13" l="1"/>
  <c r="BR161" i="13"/>
  <c r="BQ161" i="13"/>
  <c r="BP161" i="13"/>
  <c r="BN161" i="13"/>
  <c r="BO161" i="13"/>
  <c r="BU160" i="13"/>
  <c r="BW160" i="13" s="1"/>
  <c r="AS161" i="13"/>
  <c r="I161" i="13" s="1"/>
  <c r="AT161" i="13"/>
  <c r="AW161" i="13" s="1"/>
  <c r="AK162" i="13" s="1"/>
  <c r="AR161" i="13"/>
  <c r="BH161" i="13" s="1"/>
  <c r="F371" i="7"/>
  <c r="N272" i="12"/>
  <c r="N160" i="13"/>
  <c r="J272" i="12"/>
  <c r="AU161" i="13" l="1"/>
  <c r="AI162" i="13" s="1"/>
  <c r="J161" i="13"/>
  <c r="S161" i="13" s="1"/>
  <c r="AB162" i="13" s="1"/>
  <c r="H161" i="13"/>
  <c r="BJ161" i="13"/>
  <c r="AV161" i="13"/>
  <c r="AJ162" i="13" s="1"/>
  <c r="BI161" i="13"/>
  <c r="BY160" i="13"/>
  <c r="BX160" i="13"/>
  <c r="BV161" i="13"/>
  <c r="BT161" i="13"/>
  <c r="BU161" i="13"/>
  <c r="O372" i="7"/>
  <c r="R372" i="7"/>
  <c r="N372" i="7"/>
  <c r="P372" i="7"/>
  <c r="Q372" i="7"/>
  <c r="G372" i="7"/>
  <c r="H372" i="7"/>
  <c r="K372" i="7"/>
  <c r="J372" i="7"/>
  <c r="I372" i="7"/>
  <c r="L161" i="13"/>
  <c r="O161" i="13" s="1"/>
  <c r="R161" i="13"/>
  <c r="AA162" i="13" s="1"/>
  <c r="BD161" i="13"/>
  <c r="AT162" i="13" s="1"/>
  <c r="BC161" i="13"/>
  <c r="BB161" i="13"/>
  <c r="BA161" i="13"/>
  <c r="AR162" i="13" l="1"/>
  <c r="BK161" i="13"/>
  <c r="BL162" i="13" s="1"/>
  <c r="K161" i="13"/>
  <c r="N161" i="13" s="1"/>
  <c r="M161" i="13"/>
  <c r="P161" i="13" s="1"/>
  <c r="Q161" i="13"/>
  <c r="Z162" i="13" s="1"/>
  <c r="F372" i="7" s="1"/>
  <c r="AS162" i="13"/>
  <c r="BI162" i="13" s="1"/>
  <c r="BW161" i="13"/>
  <c r="S372" i="7"/>
  <c r="K272" i="12" s="1"/>
  <c r="L272" i="12" s="1"/>
  <c r="M272" i="12" s="1"/>
  <c r="L372" i="7"/>
  <c r="G272" i="12" s="1"/>
  <c r="H272" i="12" s="1"/>
  <c r="I272" i="12" s="1"/>
  <c r="BJ162" i="13"/>
  <c r="BE161" i="13"/>
  <c r="BG161" i="13"/>
  <c r="BF161" i="13"/>
  <c r="BS162" i="13" l="1"/>
  <c r="BR162" i="13"/>
  <c r="BQ162" i="13"/>
  <c r="BH162" i="13"/>
  <c r="BN162" i="13"/>
  <c r="BO162" i="13"/>
  <c r="BP162" i="13"/>
  <c r="G373" i="7"/>
  <c r="BY161" i="13"/>
  <c r="BX161" i="13"/>
  <c r="O373" i="7"/>
  <c r="P373" i="7"/>
  <c r="R373" i="7"/>
  <c r="N273" i="12"/>
  <c r="N373" i="7"/>
  <c r="Q373" i="7"/>
  <c r="J273" i="12"/>
  <c r="H373" i="7"/>
  <c r="I373" i="7"/>
  <c r="K373" i="7"/>
  <c r="J373" i="7"/>
  <c r="AW162" i="13"/>
  <c r="AK163" i="13" s="1"/>
  <c r="J162" i="13"/>
  <c r="BB162" i="13"/>
  <c r="BE162" i="13" s="1"/>
  <c r="I162" i="13"/>
  <c r="AV162" i="13"/>
  <c r="AJ163" i="13" s="1"/>
  <c r="AU162" i="13"/>
  <c r="AI163" i="13" s="1"/>
  <c r="H162" i="13"/>
  <c r="AR163" i="13" l="1"/>
  <c r="AU163" i="13" s="1"/>
  <c r="AI164" i="13" s="1"/>
  <c r="BV162" i="13"/>
  <c r="BT162" i="13"/>
  <c r="BU162" i="13"/>
  <c r="S373" i="7"/>
  <c r="K273" i="12" s="1"/>
  <c r="L273" i="12" s="1"/>
  <c r="M273" i="12" s="1"/>
  <c r="BA162" i="13"/>
  <c r="L373" i="7"/>
  <c r="G273" i="12" s="1"/>
  <c r="S162" i="13"/>
  <c r="AB163" i="13" s="1"/>
  <c r="M162" i="13"/>
  <c r="P162" i="13" s="1"/>
  <c r="BD162" i="13"/>
  <c r="BG162" i="13" s="1"/>
  <c r="BK162" i="13"/>
  <c r="BL163" i="13" s="1"/>
  <c r="K162" i="13"/>
  <c r="Q162" i="13"/>
  <c r="Z163" i="13" s="1"/>
  <c r="R162" i="13"/>
  <c r="AA163" i="13" s="1"/>
  <c r="L162" i="13"/>
  <c r="O162" i="13" s="1"/>
  <c r="BC162" i="13"/>
  <c r="BF162" i="13" s="1"/>
  <c r="N274" i="12" l="1"/>
  <c r="BQ163" i="13"/>
  <c r="BR163" i="13"/>
  <c r="BS163" i="13"/>
  <c r="AT163" i="13"/>
  <c r="BJ163" i="13" s="1"/>
  <c r="AS163" i="13"/>
  <c r="F373" i="7"/>
  <c r="BW162" i="13"/>
  <c r="H163" i="13"/>
  <c r="Q163" i="13" s="1"/>
  <c r="BH163" i="13"/>
  <c r="N162" i="13"/>
  <c r="H273" i="12"/>
  <c r="I273" i="12" s="1"/>
  <c r="BB163" i="13"/>
  <c r="BE163" i="13" s="1"/>
  <c r="BN163" i="13" l="1"/>
  <c r="BO163" i="13"/>
  <c r="BU163" i="13" s="1"/>
  <c r="BP163" i="13"/>
  <c r="BV163" i="13" s="1"/>
  <c r="BY162" i="13"/>
  <c r="BX162" i="13"/>
  <c r="R374" i="7"/>
  <c r="P374" i="7"/>
  <c r="O374" i="7"/>
  <c r="N374" i="7"/>
  <c r="Q374" i="7"/>
  <c r="K163" i="13"/>
  <c r="N163" i="13" s="1"/>
  <c r="AV163" i="13"/>
  <c r="AJ164" i="13" s="1"/>
  <c r="BI163" i="13"/>
  <c r="J274" i="12"/>
  <c r="BC163" i="13"/>
  <c r="BF163" i="13" s="1"/>
  <c r="I163" i="13"/>
  <c r="R163" i="13" s="1"/>
  <c r="AW163" i="13"/>
  <c r="AK164" i="13" s="1"/>
  <c r="Z164" i="13"/>
  <c r="J163" i="13"/>
  <c r="S163" i="13" s="1"/>
  <c r="AB164" i="13" s="1"/>
  <c r="BD163" i="13"/>
  <c r="K374" i="7"/>
  <c r="G374" i="7"/>
  <c r="H374" i="7"/>
  <c r="I374" i="7"/>
  <c r="J374" i="7"/>
  <c r="AT164" i="13" l="1"/>
  <c r="BJ164" i="13" s="1"/>
  <c r="AS164" i="13"/>
  <c r="BT163" i="13"/>
  <c r="BW163" i="13" s="1"/>
  <c r="AR164" i="13"/>
  <c r="H164" i="13" s="1"/>
  <c r="K164" i="13" s="1"/>
  <c r="S374" i="7"/>
  <c r="K274" i="12" s="1"/>
  <c r="L274" i="12" s="1"/>
  <c r="M274" i="12" s="1"/>
  <c r="AA164" i="13"/>
  <c r="F374" i="7" s="1"/>
  <c r="BK163" i="13"/>
  <c r="BL164" i="13" s="1"/>
  <c r="L163" i="13"/>
  <c r="M163" i="13"/>
  <c r="P163" i="13" s="1"/>
  <c r="BA163" i="13"/>
  <c r="BG163" i="13"/>
  <c r="L374" i="7"/>
  <c r="G274" i="12" s="1"/>
  <c r="BS164" i="13" l="1"/>
  <c r="BR164" i="13"/>
  <c r="BQ164" i="13"/>
  <c r="AU164" i="13"/>
  <c r="AI165" i="13" s="1"/>
  <c r="BH164" i="13"/>
  <c r="BY163" i="13"/>
  <c r="BX163" i="13"/>
  <c r="N275" i="12"/>
  <c r="O163" i="13"/>
  <c r="I164" i="13"/>
  <c r="L164" i="13" s="1"/>
  <c r="BI164" i="13"/>
  <c r="N164" i="13"/>
  <c r="Q164" i="13"/>
  <c r="Z165" i="13" s="1"/>
  <c r="AV164" i="13"/>
  <c r="AJ165" i="13" s="1"/>
  <c r="BC164" i="13"/>
  <c r="BB164" i="13"/>
  <c r="H274" i="12"/>
  <c r="I274" i="12" s="1"/>
  <c r="J164" i="13"/>
  <c r="AW164" i="13"/>
  <c r="AK165" i="13" s="1"/>
  <c r="BO164" i="13" l="1"/>
  <c r="AS165" i="13" s="1"/>
  <c r="BP164" i="13"/>
  <c r="BV164" i="13" s="1"/>
  <c r="BN164" i="13"/>
  <c r="Q375" i="7"/>
  <c r="O375" i="7"/>
  <c r="N375" i="7"/>
  <c r="P375" i="7"/>
  <c r="R375" i="7"/>
  <c r="K375" i="7"/>
  <c r="O164" i="13"/>
  <c r="H375" i="7"/>
  <c r="R164" i="13"/>
  <c r="AA165" i="13" s="1"/>
  <c r="G375" i="7"/>
  <c r="J375" i="7"/>
  <c r="I375" i="7"/>
  <c r="BF164" i="13"/>
  <c r="BA164" i="13"/>
  <c r="BE164" i="13"/>
  <c r="S164" i="13"/>
  <c r="AB165" i="13" s="1"/>
  <c r="M164" i="13"/>
  <c r="P164" i="13" s="1"/>
  <c r="J275" i="12"/>
  <c r="BD164" i="13"/>
  <c r="BG164" i="13" s="1"/>
  <c r="BK164" i="13"/>
  <c r="BL165" i="13" s="1"/>
  <c r="BU164" i="13" l="1"/>
  <c r="AT165" i="13"/>
  <c r="BJ165" i="13" s="1"/>
  <c r="BT164" i="13"/>
  <c r="AR165" i="13"/>
  <c r="H165" i="13" s="1"/>
  <c r="F375" i="7"/>
  <c r="J376" i="7" s="1"/>
  <c r="S375" i="7"/>
  <c r="K275" i="12" s="1"/>
  <c r="L275" i="12" s="1"/>
  <c r="M275" i="12" s="1"/>
  <c r="AV165" i="13"/>
  <c r="AJ166" i="13" s="1"/>
  <c r="BI165" i="13"/>
  <c r="L375" i="7"/>
  <c r="G275" i="12" s="1"/>
  <c r="H275" i="12" s="1"/>
  <c r="I275" i="12" s="1"/>
  <c r="I165" i="13"/>
  <c r="BB165" i="13"/>
  <c r="AU165" i="13" l="1"/>
  <c r="AI166" i="13" s="1"/>
  <c r="BW164" i="13"/>
  <c r="BY164" i="13" s="1"/>
  <c r="BR165" i="13"/>
  <c r="BQ165" i="13"/>
  <c r="BS165" i="13"/>
  <c r="BH165" i="13"/>
  <c r="BE165" i="13"/>
  <c r="BP165" i="13"/>
  <c r="BN165" i="13"/>
  <c r="AR166" i="13" s="1"/>
  <c r="BO165" i="13"/>
  <c r="O376" i="7"/>
  <c r="P376" i="7"/>
  <c r="Q376" i="7"/>
  <c r="N276" i="12"/>
  <c r="N376" i="7"/>
  <c r="R376" i="7"/>
  <c r="K376" i="7"/>
  <c r="G376" i="7"/>
  <c r="H376" i="7"/>
  <c r="I376" i="7"/>
  <c r="L165" i="13"/>
  <c r="O165" i="13" s="1"/>
  <c r="R165" i="13"/>
  <c r="AA166" i="13" s="1"/>
  <c r="J165" i="13"/>
  <c r="S165" i="13" s="1"/>
  <c r="AB166" i="13" s="1"/>
  <c r="AW165" i="13"/>
  <c r="AK166" i="13" s="1"/>
  <c r="J276" i="12"/>
  <c r="Q165" i="13"/>
  <c r="Z166" i="13" s="1"/>
  <c r="K165" i="13"/>
  <c r="BD165" i="13"/>
  <c r="BG165" i="13" s="1"/>
  <c r="BA165" i="13"/>
  <c r="BC165" i="13"/>
  <c r="BK165" i="13" l="1"/>
  <c r="BL166" i="13" s="1"/>
  <c r="BX164" i="13"/>
  <c r="AS166" i="13"/>
  <c r="BI166" i="13" s="1"/>
  <c r="AT166" i="13"/>
  <c r="F376" i="7"/>
  <c r="BV165" i="13"/>
  <c r="BU165" i="13"/>
  <c r="BT165" i="13"/>
  <c r="S376" i="7"/>
  <c r="K276" i="12" s="1"/>
  <c r="L276" i="12" s="1"/>
  <c r="M276" i="12" s="1"/>
  <c r="N165" i="13"/>
  <c r="BH166" i="13"/>
  <c r="L376" i="7"/>
  <c r="G276" i="12" s="1"/>
  <c r="M165" i="13"/>
  <c r="P165" i="13" s="1"/>
  <c r="BF165" i="13"/>
  <c r="AU166" i="13"/>
  <c r="AI167" i="13" s="1"/>
  <c r="H166" i="13"/>
  <c r="BS166" i="13" l="1"/>
  <c r="BR166" i="13"/>
  <c r="BQ166" i="13"/>
  <c r="BW165" i="13"/>
  <c r="BX165" i="13" s="1"/>
  <c r="N277" i="12"/>
  <c r="O377" i="7"/>
  <c r="P377" i="7"/>
  <c r="Q377" i="7"/>
  <c r="N377" i="7"/>
  <c r="R377" i="7"/>
  <c r="AW166" i="13"/>
  <c r="AK167" i="13" s="1"/>
  <c r="BJ166" i="13"/>
  <c r="H276" i="12"/>
  <c r="I276" i="12" s="1"/>
  <c r="BD166" i="13"/>
  <c r="J166" i="13"/>
  <c r="M166" i="13" s="1"/>
  <c r="P166" i="13" s="1"/>
  <c r="BB166" i="13"/>
  <c r="H377" i="7"/>
  <c r="K377" i="7"/>
  <c r="I377" i="7"/>
  <c r="J377" i="7"/>
  <c r="G377" i="7"/>
  <c r="K166" i="13"/>
  <c r="Q166" i="13"/>
  <c r="Z167" i="13" s="1"/>
  <c r="I166" i="13"/>
  <c r="AV166" i="13"/>
  <c r="AJ167" i="13" s="1"/>
  <c r="BN166" i="13" l="1"/>
  <c r="BO166" i="13"/>
  <c r="BP166" i="13"/>
  <c r="AT167" i="13" s="1"/>
  <c r="BY165" i="13"/>
  <c r="S377" i="7"/>
  <c r="K277" i="12" s="1"/>
  <c r="L277" i="12" s="1"/>
  <c r="M277" i="12" s="1"/>
  <c r="N166" i="13"/>
  <c r="J277" i="12"/>
  <c r="S166" i="13"/>
  <c r="AB167" i="13" s="1"/>
  <c r="BC166" i="13"/>
  <c r="BF166" i="13" s="1"/>
  <c r="BG166" i="13"/>
  <c r="R166" i="13"/>
  <c r="AA167" i="13" s="1"/>
  <c r="L166" i="13"/>
  <c r="O166" i="13" s="1"/>
  <c r="BA166" i="13"/>
  <c r="BE166" i="13"/>
  <c r="L377" i="7"/>
  <c r="G277" i="12" s="1"/>
  <c r="BK166" i="13"/>
  <c r="BL167" i="13" s="1"/>
  <c r="BV166" i="13" l="1"/>
  <c r="BS167" i="13"/>
  <c r="BQ167" i="13"/>
  <c r="BR167" i="13"/>
  <c r="AS167" i="13"/>
  <c r="F377" i="7"/>
  <c r="BU166" i="13"/>
  <c r="BT166" i="13"/>
  <c r="AR167" i="13"/>
  <c r="AU167" i="13" s="1"/>
  <c r="AI168" i="13" s="1"/>
  <c r="N278" i="12"/>
  <c r="BJ167" i="13"/>
  <c r="H277" i="12"/>
  <c r="I277" i="12" s="1"/>
  <c r="AW167" i="13"/>
  <c r="AK168" i="13" s="1"/>
  <c r="J167" i="13"/>
  <c r="BN167" i="13" l="1"/>
  <c r="BT167" i="13" s="1"/>
  <c r="BO167" i="13"/>
  <c r="BU167" i="13" s="1"/>
  <c r="BP167" i="13"/>
  <c r="BV167" i="13" s="1"/>
  <c r="BW166" i="13"/>
  <c r="BY166" i="13" s="1"/>
  <c r="H167" i="13"/>
  <c r="Q167" i="13" s="1"/>
  <c r="Z168" i="13" s="1"/>
  <c r="BH167" i="13"/>
  <c r="N378" i="7"/>
  <c r="Q378" i="7"/>
  <c r="P378" i="7"/>
  <c r="O378" i="7"/>
  <c r="R378" i="7"/>
  <c r="J378" i="7"/>
  <c r="I167" i="13"/>
  <c r="BI167" i="13"/>
  <c r="H378" i="7"/>
  <c r="BA167" i="13"/>
  <c r="BD167" i="13"/>
  <c r="BG167" i="13" s="1"/>
  <c r="AV167" i="13"/>
  <c r="AJ168" i="13" s="1"/>
  <c r="I378" i="7"/>
  <c r="G378" i="7"/>
  <c r="K378" i="7"/>
  <c r="BB167" i="13"/>
  <c r="BE167" i="13" s="1"/>
  <c r="J278" i="12"/>
  <c r="M167" i="13"/>
  <c r="P167" i="13" s="1"/>
  <c r="S167" i="13"/>
  <c r="AB168" i="13" s="1"/>
  <c r="BX166" i="13" l="1"/>
  <c r="K167" i="13"/>
  <c r="N167" i="13" s="1"/>
  <c r="BK167" i="13"/>
  <c r="BL168" i="13" s="1"/>
  <c r="AT168" i="13"/>
  <c r="BJ168" i="13" s="1"/>
  <c r="AR168" i="13"/>
  <c r="BH168" i="13" s="1"/>
  <c r="BW167" i="13"/>
  <c r="S378" i="7"/>
  <c r="K278" i="12" s="1"/>
  <c r="L278" i="12" s="1"/>
  <c r="M278" i="12" s="1"/>
  <c r="L167" i="13"/>
  <c r="O167" i="13" s="1"/>
  <c r="R167" i="13"/>
  <c r="AA168" i="13" s="1"/>
  <c r="F378" i="7" s="1"/>
  <c r="L378" i="7"/>
  <c r="G278" i="12" s="1"/>
  <c r="BC167" i="13"/>
  <c r="BF167" i="13" s="1"/>
  <c r="BR168" i="13" l="1"/>
  <c r="BQ168" i="13"/>
  <c r="BS168" i="13"/>
  <c r="AS168" i="13"/>
  <c r="I168" i="13" s="1"/>
  <c r="BY167" i="13"/>
  <c r="BX167" i="13"/>
  <c r="N279" i="12"/>
  <c r="H168" i="13"/>
  <c r="Q168" i="13" s="1"/>
  <c r="H278" i="12"/>
  <c r="I278" i="12" s="1"/>
  <c r="AU168" i="13"/>
  <c r="AI169" i="13" s="1"/>
  <c r="J168" i="13"/>
  <c r="AW168" i="13"/>
  <c r="AK169" i="13" s="1"/>
  <c r="BB168" i="13"/>
  <c r="BE168" i="13" s="1"/>
  <c r="BO168" i="13" l="1"/>
  <c r="BU168" i="13" s="1"/>
  <c r="BP168" i="13"/>
  <c r="BN168" i="13"/>
  <c r="AR169" i="13" s="1"/>
  <c r="O379" i="7"/>
  <c r="Q379" i="7"/>
  <c r="P379" i="7"/>
  <c r="N379" i="7"/>
  <c r="R379" i="7"/>
  <c r="H379" i="7"/>
  <c r="K168" i="13"/>
  <c r="N168" i="13" s="1"/>
  <c r="BI168" i="13"/>
  <c r="AV168" i="13"/>
  <c r="AJ169" i="13" s="1"/>
  <c r="BK168" i="13"/>
  <c r="BL169" i="13" s="1"/>
  <c r="I379" i="7"/>
  <c r="BT168" i="13"/>
  <c r="J279" i="12"/>
  <c r="K379" i="7"/>
  <c r="G379" i="7"/>
  <c r="J379" i="7"/>
  <c r="Z169" i="13"/>
  <c r="BD168" i="13"/>
  <c r="M168" i="13"/>
  <c r="P168" i="13" s="1"/>
  <c r="S168" i="13"/>
  <c r="AB169" i="13" s="1"/>
  <c r="R168" i="13"/>
  <c r="L168" i="13"/>
  <c r="O168" i="13" s="1"/>
  <c r="AT169" i="13" l="1"/>
  <c r="BJ169" i="13" s="1"/>
  <c r="BV168" i="13"/>
  <c r="BW168" i="13" s="1"/>
  <c r="S379" i="7"/>
  <c r="K279" i="12" s="1"/>
  <c r="L279" i="12" s="1"/>
  <c r="M279" i="12" s="1"/>
  <c r="BH169" i="13"/>
  <c r="BC168" i="13"/>
  <c r="BF168" i="13" s="1"/>
  <c r="AA169" i="13"/>
  <c r="F379" i="7" s="1"/>
  <c r="BA168" i="13"/>
  <c r="L379" i="7"/>
  <c r="G279" i="12" s="1"/>
  <c r="H279" i="12" s="1"/>
  <c r="I279" i="12" s="1"/>
  <c r="BB169" i="13"/>
  <c r="BE169" i="13" s="1"/>
  <c r="BG168" i="13"/>
  <c r="AU169" i="13"/>
  <c r="AI170" i="13" s="1"/>
  <c r="H169" i="13"/>
  <c r="BR169" i="13" l="1"/>
  <c r="BQ169" i="13"/>
  <c r="BS169" i="13"/>
  <c r="AS169" i="13"/>
  <c r="I169" i="13" s="1"/>
  <c r="R169" i="13" s="1"/>
  <c r="BP169" i="13"/>
  <c r="BN169" i="13"/>
  <c r="AR170" i="13" s="1"/>
  <c r="BO169" i="13"/>
  <c r="BY168" i="13"/>
  <c r="BX168" i="13"/>
  <c r="N280" i="12"/>
  <c r="AW169" i="13"/>
  <c r="AK170" i="13" s="1"/>
  <c r="J169" i="13"/>
  <c r="K169" i="13"/>
  <c r="Q169" i="13"/>
  <c r="Z170" i="13" s="1"/>
  <c r="J280" i="12"/>
  <c r="BU169" i="13" l="1"/>
  <c r="BV169" i="13"/>
  <c r="BT169" i="13"/>
  <c r="N380" i="7"/>
  <c r="Q380" i="7"/>
  <c r="P380" i="7"/>
  <c r="O380" i="7"/>
  <c r="R380" i="7"/>
  <c r="G380" i="7"/>
  <c r="BI169" i="13"/>
  <c r="BH170" i="13"/>
  <c r="N169" i="13"/>
  <c r="K380" i="7"/>
  <c r="J380" i="7"/>
  <c r="H380" i="7"/>
  <c r="I380" i="7"/>
  <c r="AU170" i="13"/>
  <c r="AI171" i="13" s="1"/>
  <c r="AV169" i="13"/>
  <c r="AJ170" i="13" s="1"/>
  <c r="L169" i="13"/>
  <c r="O169" i="13" s="1"/>
  <c r="H170" i="13"/>
  <c r="Q170" i="13" s="1"/>
  <c r="BK169" i="13"/>
  <c r="BL170" i="13" s="1"/>
  <c r="M169" i="13"/>
  <c r="P169" i="13" s="1"/>
  <c r="S169" i="13"/>
  <c r="AB170" i="13" s="1"/>
  <c r="BD169" i="13"/>
  <c r="BG169" i="13" s="1"/>
  <c r="AT170" i="13" l="1"/>
  <c r="BW169" i="13"/>
  <c r="S380" i="7"/>
  <c r="K280" i="12" s="1"/>
  <c r="L280" i="12" s="1"/>
  <c r="M280" i="12" s="1"/>
  <c r="L380" i="7"/>
  <c r="G280" i="12" s="1"/>
  <c r="H280" i="12" s="1"/>
  <c r="I280" i="12" s="1"/>
  <c r="BA169" i="13"/>
  <c r="AA170" i="13"/>
  <c r="F380" i="7" s="1"/>
  <c r="BC169" i="13"/>
  <c r="BF169" i="13" s="1"/>
  <c r="K170" i="13"/>
  <c r="Z171" i="13"/>
  <c r="AS170" i="13" l="1"/>
  <c r="BQ170" i="13"/>
  <c r="BR170" i="13"/>
  <c r="BS170" i="13"/>
  <c r="BN170" i="13"/>
  <c r="BO170" i="13"/>
  <c r="BP170" i="13"/>
  <c r="BY169" i="13"/>
  <c r="BX169" i="13"/>
  <c r="N281" i="12"/>
  <c r="J281" i="12"/>
  <c r="AW170" i="13"/>
  <c r="AK171" i="13" s="1"/>
  <c r="BJ170" i="13"/>
  <c r="N170" i="13"/>
  <c r="BD170" i="13"/>
  <c r="J170" i="13"/>
  <c r="S170" i="13" s="1"/>
  <c r="BB170" i="13"/>
  <c r="AT171" i="13" l="1"/>
  <c r="AR171" i="13"/>
  <c r="BH171" i="13" s="1"/>
  <c r="BV170" i="13"/>
  <c r="BT170" i="13"/>
  <c r="BU170" i="13"/>
  <c r="O381" i="7"/>
  <c r="Q381" i="7"/>
  <c r="P381" i="7"/>
  <c r="N381" i="7"/>
  <c r="R381" i="7"/>
  <c r="K381" i="7"/>
  <c r="AV170" i="13"/>
  <c r="AJ171" i="13" s="1"/>
  <c r="BI170" i="13"/>
  <c r="G381" i="7"/>
  <c r="I381" i="7"/>
  <c r="J381" i="7"/>
  <c r="I170" i="13"/>
  <c r="L170" i="13" s="1"/>
  <c r="H381" i="7"/>
  <c r="M170" i="13"/>
  <c r="P170" i="13" s="1"/>
  <c r="AB171" i="13"/>
  <c r="BG170" i="13"/>
  <c r="BE170" i="13"/>
  <c r="BW170" i="13" l="1"/>
  <c r="S381" i="7"/>
  <c r="K281" i="12" s="1"/>
  <c r="L281" i="12" s="1"/>
  <c r="M281" i="12" s="1"/>
  <c r="O170" i="13"/>
  <c r="BJ171" i="13"/>
  <c r="L381" i="7"/>
  <c r="G281" i="12" s="1"/>
  <c r="BC170" i="13"/>
  <c r="AS171" i="13" s="1"/>
  <c r="R170" i="13"/>
  <c r="AA171" i="13" s="1"/>
  <c r="F381" i="7" s="1"/>
  <c r="BA170" i="13"/>
  <c r="BK170" i="13"/>
  <c r="BL171" i="13" s="1"/>
  <c r="AW171" i="13"/>
  <c r="AK172" i="13" s="1"/>
  <c r="J171" i="13"/>
  <c r="M171" i="13" s="1"/>
  <c r="P171" i="13" s="1"/>
  <c r="AU171" i="13"/>
  <c r="AI172" i="13" s="1"/>
  <c r="H171" i="13"/>
  <c r="BR171" i="13" l="1"/>
  <c r="BS171" i="13"/>
  <c r="BQ171" i="13"/>
  <c r="BY170" i="13"/>
  <c r="BX170" i="13"/>
  <c r="N282" i="12"/>
  <c r="BI171" i="13"/>
  <c r="BF170" i="13"/>
  <c r="I171" i="13"/>
  <c r="R171" i="13" s="1"/>
  <c r="H281" i="12"/>
  <c r="I281" i="12" s="1"/>
  <c r="BB171" i="13"/>
  <c r="BE171" i="13" s="1"/>
  <c r="BD171" i="13"/>
  <c r="BG171" i="13" s="1"/>
  <c r="S171" i="13"/>
  <c r="AB172" i="13" s="1"/>
  <c r="Q171" i="13"/>
  <c r="K171" i="13"/>
  <c r="BN171" i="13" l="1"/>
  <c r="BO171" i="13"/>
  <c r="BU171" i="13" s="1"/>
  <c r="BP171" i="13"/>
  <c r="N382" i="7"/>
  <c r="Q382" i="7"/>
  <c r="P382" i="7"/>
  <c r="O382" i="7"/>
  <c r="R382" i="7"/>
  <c r="N171" i="13"/>
  <c r="Z172" i="13"/>
  <c r="L171" i="13"/>
  <c r="O171" i="13" s="1"/>
  <c r="J282" i="12"/>
  <c r="AV171" i="13"/>
  <c r="AJ172" i="13" s="1"/>
  <c r="BK171" i="13"/>
  <c r="BL172" i="13" s="1"/>
  <c r="G382" i="7"/>
  <c r="J382" i="7"/>
  <c r="K382" i="7"/>
  <c r="H382" i="7"/>
  <c r="I382" i="7"/>
  <c r="BT171" i="13" l="1"/>
  <c r="AR172" i="13"/>
  <c r="BH172" i="13" s="1"/>
  <c r="BV171" i="13"/>
  <c r="AT172" i="13"/>
  <c r="BJ172" i="13" s="1"/>
  <c r="S382" i="7"/>
  <c r="K282" i="12" s="1"/>
  <c r="L282" i="12" s="1"/>
  <c r="M282" i="12" s="1"/>
  <c r="BB172" i="13"/>
  <c r="BC171" i="13"/>
  <c r="BF171" i="13" s="1"/>
  <c r="AA172" i="13"/>
  <c r="F382" i="7" s="1"/>
  <c r="BA171" i="13"/>
  <c r="L382" i="7"/>
  <c r="G282" i="12" s="1"/>
  <c r="AW172" i="13" l="1"/>
  <c r="AK173" i="13" s="1"/>
  <c r="J172" i="13"/>
  <c r="M172" i="13" s="1"/>
  <c r="P172" i="13" s="1"/>
  <c r="BR172" i="13"/>
  <c r="BQ172" i="13"/>
  <c r="BS172" i="13"/>
  <c r="AS172" i="13"/>
  <c r="BI172" i="13" s="1"/>
  <c r="BW171" i="13"/>
  <c r="BY171" i="13" s="1"/>
  <c r="AU172" i="13"/>
  <c r="AI173" i="13" s="1"/>
  <c r="H172" i="13"/>
  <c r="Q172" i="13" s="1"/>
  <c r="Z173" i="13" s="1"/>
  <c r="N283" i="12"/>
  <c r="H282" i="12"/>
  <c r="I282" i="12" s="1"/>
  <c r="BD172" i="13"/>
  <c r="BG172" i="13" s="1"/>
  <c r="BE172" i="13"/>
  <c r="S172" i="13" l="1"/>
  <c r="AB173" i="13" s="1"/>
  <c r="BO172" i="13"/>
  <c r="BU172" i="13" s="1"/>
  <c r="BP172" i="13"/>
  <c r="BN172" i="13"/>
  <c r="AR173" i="13" s="1"/>
  <c r="BX171" i="13"/>
  <c r="K172" i="13"/>
  <c r="N172" i="13" s="1"/>
  <c r="R383" i="7"/>
  <c r="O383" i="7"/>
  <c r="Q383" i="7"/>
  <c r="P383" i="7"/>
  <c r="N383" i="7"/>
  <c r="BC172" i="13"/>
  <c r="BF172" i="13" s="1"/>
  <c r="AV172" i="13"/>
  <c r="AJ173" i="13" s="1"/>
  <c r="I172" i="13"/>
  <c r="BK172" i="13" s="1"/>
  <c r="BL173" i="13" s="1"/>
  <c r="BA172" i="13"/>
  <c r="H383" i="7"/>
  <c r="J383" i="7"/>
  <c r="I383" i="7"/>
  <c r="G383" i="7"/>
  <c r="K383" i="7"/>
  <c r="J283" i="12"/>
  <c r="BT172" i="13" l="1"/>
  <c r="AS173" i="13"/>
  <c r="BV172" i="13"/>
  <c r="AT173" i="13"/>
  <c r="J173" i="13" s="1"/>
  <c r="M173" i="13" s="1"/>
  <c r="P173" i="13" s="1"/>
  <c r="S383" i="7"/>
  <c r="K283" i="12" s="1"/>
  <c r="L283" i="12" s="1"/>
  <c r="M283" i="12" s="1"/>
  <c r="AU173" i="13"/>
  <c r="AI174" i="13" s="1"/>
  <c r="L172" i="13"/>
  <c r="R172" i="13"/>
  <c r="AA173" i="13" s="1"/>
  <c r="F383" i="7" s="1"/>
  <c r="L383" i="7"/>
  <c r="G283" i="12" s="1"/>
  <c r="BW172" i="13" l="1"/>
  <c r="BY172" i="13" s="1"/>
  <c r="AW173" i="13"/>
  <c r="AK174" i="13" s="1"/>
  <c r="BQ173" i="13"/>
  <c r="BS173" i="13"/>
  <c r="BR173" i="13"/>
  <c r="BJ173" i="13"/>
  <c r="N284" i="12"/>
  <c r="I173" i="13"/>
  <c r="R173" i="13" s="1"/>
  <c r="AA174" i="13" s="1"/>
  <c r="BI173" i="13"/>
  <c r="BB173" i="13"/>
  <c r="BE173" i="13" s="1"/>
  <c r="BH173" i="13"/>
  <c r="O172" i="13"/>
  <c r="H173" i="13"/>
  <c r="AV173" i="13"/>
  <c r="AJ174" i="13" s="1"/>
  <c r="H283" i="12"/>
  <c r="I283" i="12" s="1"/>
  <c r="BD173" i="13"/>
  <c r="BG173" i="13" s="1"/>
  <c r="BA173" i="13"/>
  <c r="S173" i="13"/>
  <c r="AB174" i="13" s="1"/>
  <c r="BC173" i="13"/>
  <c r="BF173" i="13" s="1"/>
  <c r="BX172" i="13" l="1"/>
  <c r="BP173" i="13"/>
  <c r="BN173" i="13"/>
  <c r="BO173" i="13"/>
  <c r="AS174" i="13" s="1"/>
  <c r="R384" i="7"/>
  <c r="Q384" i="7"/>
  <c r="P384" i="7"/>
  <c r="O384" i="7"/>
  <c r="N384" i="7"/>
  <c r="BK173" i="13"/>
  <c r="BL174" i="13" s="1"/>
  <c r="L173" i="13"/>
  <c r="O173" i="13" s="1"/>
  <c r="Q173" i="13"/>
  <c r="Z174" i="13" s="1"/>
  <c r="F384" i="7" s="1"/>
  <c r="K173" i="13"/>
  <c r="J384" i="7"/>
  <c r="I384" i="7"/>
  <c r="H384" i="7"/>
  <c r="K384" i="7"/>
  <c r="G384" i="7"/>
  <c r="J284" i="12"/>
  <c r="BU173" i="13" l="1"/>
  <c r="BV173" i="13"/>
  <c r="AT174" i="13"/>
  <c r="BJ174" i="13" s="1"/>
  <c r="BT173" i="13"/>
  <c r="AR174" i="13"/>
  <c r="O385" i="7"/>
  <c r="S384" i="7"/>
  <c r="K284" i="12" s="1"/>
  <c r="L284" i="12" s="1"/>
  <c r="M284" i="12" s="1"/>
  <c r="BI174" i="13"/>
  <c r="N173" i="13"/>
  <c r="L384" i="7"/>
  <c r="G284" i="12" s="1"/>
  <c r="I174" i="13"/>
  <c r="AV174" i="13"/>
  <c r="AJ175" i="13" s="1"/>
  <c r="BR174" i="13" l="1"/>
  <c r="BQ174" i="13"/>
  <c r="BS174" i="13"/>
  <c r="BW173" i="13"/>
  <c r="BY173" i="13" s="1"/>
  <c r="H385" i="7"/>
  <c r="N385" i="7"/>
  <c r="K385" i="7"/>
  <c r="J385" i="7"/>
  <c r="Q385" i="7"/>
  <c r="I385" i="7"/>
  <c r="P385" i="7"/>
  <c r="G385" i="7"/>
  <c r="R385" i="7"/>
  <c r="N285" i="12"/>
  <c r="BB174" i="13"/>
  <c r="BE174" i="13" s="1"/>
  <c r="BH174" i="13"/>
  <c r="BD174" i="13"/>
  <c r="BG174" i="13" s="1"/>
  <c r="AU174" i="13"/>
  <c r="AI175" i="13" s="1"/>
  <c r="H174" i="13"/>
  <c r="BA174" i="13"/>
  <c r="J174" i="13"/>
  <c r="M174" i="13" s="1"/>
  <c r="P174" i="13" s="1"/>
  <c r="AW174" i="13"/>
  <c r="AK175" i="13" s="1"/>
  <c r="H284" i="12"/>
  <c r="I284" i="12" s="1"/>
  <c r="L174" i="13"/>
  <c r="O174" i="13" s="1"/>
  <c r="R174" i="13"/>
  <c r="AA175" i="13" s="1"/>
  <c r="BC174" i="13"/>
  <c r="BF174" i="13" s="1"/>
  <c r="BX173" i="13" l="1"/>
  <c r="BN174" i="13"/>
  <c r="AR175" i="13" s="1"/>
  <c r="BO174" i="13"/>
  <c r="BP174" i="13"/>
  <c r="BV174" i="13" s="1"/>
  <c r="L385" i="7"/>
  <c r="G285" i="12" s="1"/>
  <c r="H285" i="12" s="1"/>
  <c r="I285" i="12" s="1"/>
  <c r="S385" i="7"/>
  <c r="K285" i="12" s="1"/>
  <c r="L285" i="12" s="1"/>
  <c r="M285" i="12" s="1"/>
  <c r="S174" i="13"/>
  <c r="AB175" i="13" s="1"/>
  <c r="BK174" i="13"/>
  <c r="BL175" i="13" s="1"/>
  <c r="Q174" i="13"/>
  <c r="Z175" i="13" s="1"/>
  <c r="K174" i="13"/>
  <c r="J285" i="12"/>
  <c r="BR175" i="13" l="1"/>
  <c r="BQ175" i="13"/>
  <c r="BS175" i="13"/>
  <c r="BT174" i="13"/>
  <c r="BN175" i="13"/>
  <c r="BO175" i="13"/>
  <c r="BP175" i="13"/>
  <c r="BU174" i="13"/>
  <c r="BW174" i="13" s="1"/>
  <c r="AS175" i="13"/>
  <c r="AT175" i="13"/>
  <c r="BJ175" i="13" s="1"/>
  <c r="F385" i="7"/>
  <c r="N286" i="12"/>
  <c r="BH175" i="13"/>
  <c r="N174" i="13"/>
  <c r="H175" i="13"/>
  <c r="K175" i="13" s="1"/>
  <c r="BB175" i="13"/>
  <c r="BE175" i="13" s="1"/>
  <c r="AU175" i="13"/>
  <c r="AI176" i="13" s="1"/>
  <c r="J286" i="12"/>
  <c r="BT175" i="13" l="1"/>
  <c r="AR176" i="13"/>
  <c r="BU175" i="13"/>
  <c r="BV175" i="13"/>
  <c r="BY174" i="13"/>
  <c r="BX174" i="13"/>
  <c r="N386" i="7"/>
  <c r="Q386" i="7"/>
  <c r="R386" i="7"/>
  <c r="O386" i="7"/>
  <c r="P386" i="7"/>
  <c r="J386" i="7"/>
  <c r="AV175" i="13"/>
  <c r="AJ176" i="13" s="1"/>
  <c r="BI175" i="13"/>
  <c r="N175" i="13"/>
  <c r="I175" i="13"/>
  <c r="R175" i="13" s="1"/>
  <c r="G386" i="7"/>
  <c r="Q175" i="13"/>
  <c r="Z176" i="13" s="1"/>
  <c r="K386" i="7"/>
  <c r="I386" i="7"/>
  <c r="H386" i="7"/>
  <c r="J175" i="13"/>
  <c r="M175" i="13" s="1"/>
  <c r="P175" i="13" s="1"/>
  <c r="BA175" i="13"/>
  <c r="AW175" i="13"/>
  <c r="AK176" i="13" s="1"/>
  <c r="BD175" i="13"/>
  <c r="BG175" i="13" s="1"/>
  <c r="AT176" i="13" l="1"/>
  <c r="BW175" i="13"/>
  <c r="BX175" i="13" s="1"/>
  <c r="S386" i="7"/>
  <c r="K286" i="12" s="1"/>
  <c r="L286" i="12" s="1"/>
  <c r="M286" i="12" s="1"/>
  <c r="L175" i="13"/>
  <c r="O175" i="13" s="1"/>
  <c r="AU176" i="13"/>
  <c r="AI177" i="13" s="1"/>
  <c r="BH176" i="13"/>
  <c r="BK175" i="13"/>
  <c r="BL176" i="13" s="1"/>
  <c r="S175" i="13"/>
  <c r="AB176" i="13" s="1"/>
  <c r="L386" i="7"/>
  <c r="G286" i="12" s="1"/>
  <c r="H286" i="12" s="1"/>
  <c r="I286" i="12" s="1"/>
  <c r="AA176" i="13"/>
  <c r="BC175" i="13"/>
  <c r="AS176" i="13" s="1"/>
  <c r="H176" i="13"/>
  <c r="K176" i="13" s="1"/>
  <c r="BB176" i="13"/>
  <c r="BE176" i="13" s="1"/>
  <c r="BQ176" i="13" l="1"/>
  <c r="BS176" i="13"/>
  <c r="BR176" i="13"/>
  <c r="BO176" i="13"/>
  <c r="BP176" i="13"/>
  <c r="BN176" i="13"/>
  <c r="AR177" i="13" s="1"/>
  <c r="F386" i="7"/>
  <c r="R387" i="7" s="1"/>
  <c r="BY175" i="13"/>
  <c r="N287" i="12"/>
  <c r="BJ176" i="13"/>
  <c r="N176" i="13"/>
  <c r="BD176" i="13"/>
  <c r="BG176" i="13" s="1"/>
  <c r="BF175" i="13"/>
  <c r="BI176" i="13"/>
  <c r="J176" i="13"/>
  <c r="AW176" i="13"/>
  <c r="AK177" i="13" s="1"/>
  <c r="Q176" i="13"/>
  <c r="Z177" i="13" s="1"/>
  <c r="J287" i="12"/>
  <c r="O387" i="7" l="1"/>
  <c r="J387" i="7"/>
  <c r="I387" i="7"/>
  <c r="G387" i="7"/>
  <c r="N387" i="7"/>
  <c r="K387" i="7"/>
  <c r="H387" i="7"/>
  <c r="P387" i="7"/>
  <c r="Q387" i="7"/>
  <c r="AT177" i="13"/>
  <c r="BU176" i="13"/>
  <c r="BV176" i="13"/>
  <c r="BT176" i="13"/>
  <c r="BH177" i="13"/>
  <c r="AV176" i="13"/>
  <c r="AJ177" i="13" s="1"/>
  <c r="I176" i="13"/>
  <c r="S176" i="13"/>
  <c r="AB177" i="13" s="1"/>
  <c r="M176" i="13"/>
  <c r="P176" i="13" s="1"/>
  <c r="H177" i="13"/>
  <c r="AU177" i="13"/>
  <c r="AI178" i="13" s="1"/>
  <c r="S387" i="7" l="1"/>
  <c r="K287" i="12" s="1"/>
  <c r="L287" i="12" s="1"/>
  <c r="M287" i="12" s="1"/>
  <c r="L387" i="7"/>
  <c r="G287" i="12" s="1"/>
  <c r="H287" i="12" s="1"/>
  <c r="I287" i="12" s="1"/>
  <c r="BP177" i="13" s="1"/>
  <c r="BW176" i="13"/>
  <c r="BX176" i="13" s="1"/>
  <c r="AW177" i="13"/>
  <c r="AK178" i="13" s="1"/>
  <c r="BJ177" i="13"/>
  <c r="J177" i="13"/>
  <c r="M177" i="13" s="1"/>
  <c r="P177" i="13" s="1"/>
  <c r="BC176" i="13"/>
  <c r="BF176" i="13" s="1"/>
  <c r="BA176" i="13"/>
  <c r="L176" i="13"/>
  <c r="BK176" i="13"/>
  <c r="BL177" i="13" s="1"/>
  <c r="R176" i="13"/>
  <c r="AA177" i="13" s="1"/>
  <c r="F387" i="7" s="1"/>
  <c r="Q177" i="13"/>
  <c r="K177" i="13"/>
  <c r="BS177" i="13" l="1"/>
  <c r="BV177" i="13" s="1"/>
  <c r="BR177" i="13"/>
  <c r="BQ177" i="13"/>
  <c r="BN177" i="13"/>
  <c r="N288" i="12"/>
  <c r="BO177" i="13"/>
  <c r="AS177" i="13"/>
  <c r="J288" i="12"/>
  <c r="BY176" i="13"/>
  <c r="O176" i="13"/>
  <c r="N177" i="13"/>
  <c r="S177" i="13"/>
  <c r="Z178" i="13"/>
  <c r="BT177" i="13" l="1"/>
  <c r="BU177" i="13"/>
  <c r="P388" i="7"/>
  <c r="R388" i="7"/>
  <c r="N388" i="7"/>
  <c r="O388" i="7"/>
  <c r="Q388" i="7"/>
  <c r="I177" i="13"/>
  <c r="BK177" i="13" s="1"/>
  <c r="BL178" i="13" s="1"/>
  <c r="BI177" i="13"/>
  <c r="AV177" i="13"/>
  <c r="AJ178" i="13" s="1"/>
  <c r="BA177" i="13"/>
  <c r="BD177" i="13"/>
  <c r="AT178" i="13" s="1"/>
  <c r="BB177" i="13"/>
  <c r="AR178" i="13" s="1"/>
  <c r="G388" i="7"/>
  <c r="H388" i="7"/>
  <c r="K388" i="7"/>
  <c r="I388" i="7"/>
  <c r="J388" i="7"/>
  <c r="AB178" i="13"/>
  <c r="BW177" i="13" l="1"/>
  <c r="BX177" i="13" s="1"/>
  <c r="S388" i="7"/>
  <c r="K288" i="12" s="1"/>
  <c r="L288" i="12" s="1"/>
  <c r="M288" i="12" s="1"/>
  <c r="R177" i="13"/>
  <c r="AA178" i="13" s="1"/>
  <c r="F388" i="7" s="1"/>
  <c r="L177" i="13"/>
  <c r="BC177" i="13"/>
  <c r="AS178" i="13" s="1"/>
  <c r="BE177" i="13"/>
  <c r="BG177" i="13"/>
  <c r="BJ178" i="13"/>
  <c r="L388" i="7"/>
  <c r="G288" i="12" s="1"/>
  <c r="BY177" i="13" l="1"/>
  <c r="BR178" i="13"/>
  <c r="BS178" i="13"/>
  <c r="BQ178" i="13"/>
  <c r="N289" i="12"/>
  <c r="BB178" i="13"/>
  <c r="BE178" i="13" s="1"/>
  <c r="BH178" i="13"/>
  <c r="O177" i="13"/>
  <c r="BF177" i="13"/>
  <c r="BI178" i="13"/>
  <c r="H288" i="12"/>
  <c r="I288" i="12" s="1"/>
  <c r="J178" i="13"/>
  <c r="AW178" i="13"/>
  <c r="AK179" i="13" s="1"/>
  <c r="AU178" i="13"/>
  <c r="AI179" i="13" s="1"/>
  <c r="H178" i="13"/>
  <c r="BN178" i="13" l="1"/>
  <c r="AR179" i="13" s="1"/>
  <c r="BO178" i="13"/>
  <c r="BU178" i="13" s="1"/>
  <c r="BP178" i="13"/>
  <c r="BV178" i="13" s="1"/>
  <c r="P389" i="7"/>
  <c r="N389" i="7"/>
  <c r="R389" i="7"/>
  <c r="O389" i="7"/>
  <c r="Q389" i="7"/>
  <c r="J389" i="7"/>
  <c r="I389" i="7"/>
  <c r="G389" i="7"/>
  <c r="K389" i="7"/>
  <c r="H389" i="7"/>
  <c r="I178" i="13"/>
  <c r="BK178" i="13" s="1"/>
  <c r="BL179" i="13" s="1"/>
  <c r="AV178" i="13"/>
  <c r="AJ179" i="13" s="1"/>
  <c r="BD178" i="13"/>
  <c r="BG178" i="13" s="1"/>
  <c r="S178" i="13"/>
  <c r="AB179" i="13" s="1"/>
  <c r="M178" i="13"/>
  <c r="P178" i="13" s="1"/>
  <c r="J289" i="12"/>
  <c r="Q178" i="13"/>
  <c r="Z179" i="13" s="1"/>
  <c r="K178" i="13"/>
  <c r="BT178" i="13" l="1"/>
  <c r="BW178" i="13" s="1"/>
  <c r="AT179" i="13"/>
  <c r="BJ179" i="13" s="1"/>
  <c r="S389" i="7"/>
  <c r="K289" i="12" s="1"/>
  <c r="L289" i="12" s="1"/>
  <c r="M289" i="12" s="1"/>
  <c r="L389" i="7"/>
  <c r="G289" i="12" s="1"/>
  <c r="H289" i="12" s="1"/>
  <c r="I289" i="12" s="1"/>
  <c r="AU179" i="13"/>
  <c r="AI180" i="13" s="1"/>
  <c r="BH179" i="13"/>
  <c r="N178" i="13"/>
  <c r="BC178" i="13"/>
  <c r="BF178" i="13" s="1"/>
  <c r="BA178" i="13"/>
  <c r="R178" i="13"/>
  <c r="AA179" i="13" s="1"/>
  <c r="F389" i="7" s="1"/>
  <c r="L178" i="13"/>
  <c r="O178" i="13" s="1"/>
  <c r="BB179" i="13"/>
  <c r="BE179" i="13" s="1"/>
  <c r="H179" i="13"/>
  <c r="BQ179" i="13" l="1"/>
  <c r="BS179" i="13"/>
  <c r="BR179" i="13"/>
  <c r="AS179" i="13"/>
  <c r="I179" i="13" s="1"/>
  <c r="R179" i="13" s="1"/>
  <c r="AA180" i="13" s="1"/>
  <c r="BN179" i="13"/>
  <c r="AR180" i="13" s="1"/>
  <c r="BO179" i="13"/>
  <c r="BP179" i="13"/>
  <c r="BY178" i="13"/>
  <c r="BX178" i="13"/>
  <c r="N290" i="12"/>
  <c r="J179" i="13"/>
  <c r="AW179" i="13"/>
  <c r="AK180" i="13" s="1"/>
  <c r="K179" i="13"/>
  <c r="Q179" i="13"/>
  <c r="Z180" i="13" s="1"/>
  <c r="J290" i="12"/>
  <c r="BA179" i="13"/>
  <c r="BC179" i="13"/>
  <c r="BI179" i="13" l="1"/>
  <c r="AV179" i="13"/>
  <c r="AJ180" i="13" s="1"/>
  <c r="AS180" i="13" s="1"/>
  <c r="BF179" i="13"/>
  <c r="BT179" i="13"/>
  <c r="BU179" i="13"/>
  <c r="BV179" i="13"/>
  <c r="O390" i="7"/>
  <c r="N390" i="7"/>
  <c r="Q390" i="7"/>
  <c r="P390" i="7"/>
  <c r="R390" i="7"/>
  <c r="H390" i="7"/>
  <c r="L179" i="13"/>
  <c r="O179" i="13" s="1"/>
  <c r="I390" i="7"/>
  <c r="K390" i="7"/>
  <c r="G390" i="7"/>
  <c r="J390" i="7"/>
  <c r="BH180" i="13"/>
  <c r="N179" i="13"/>
  <c r="S179" i="13"/>
  <c r="AB180" i="13" s="1"/>
  <c r="F390" i="7" s="1"/>
  <c r="BK179" i="13"/>
  <c r="BL180" i="13" s="1"/>
  <c r="M179" i="13"/>
  <c r="P179" i="13" s="1"/>
  <c r="AU180" i="13"/>
  <c r="AI181" i="13" s="1"/>
  <c r="H180" i="13"/>
  <c r="BD179" i="13"/>
  <c r="BG179" i="13" s="1"/>
  <c r="AT180" i="13" l="1"/>
  <c r="BJ180" i="13" s="1"/>
  <c r="BW179" i="13"/>
  <c r="N391" i="7"/>
  <c r="Q391" i="7"/>
  <c r="H391" i="7"/>
  <c r="R391" i="7"/>
  <c r="O391" i="7"/>
  <c r="P391" i="7"/>
  <c r="S390" i="7"/>
  <c r="K290" i="12" s="1"/>
  <c r="L290" i="12" s="1"/>
  <c r="M290" i="12" s="1"/>
  <c r="L390" i="7"/>
  <c r="G290" i="12" s="1"/>
  <c r="H290" i="12" s="1"/>
  <c r="I290" i="12" s="1"/>
  <c r="I180" i="13"/>
  <c r="L180" i="13" s="1"/>
  <c r="O180" i="13" s="1"/>
  <c r="BI180" i="13"/>
  <c r="AV180" i="13"/>
  <c r="AJ181" i="13" s="1"/>
  <c r="I391" i="7"/>
  <c r="J391" i="7"/>
  <c r="G391" i="7"/>
  <c r="K391" i="7"/>
  <c r="K180" i="13"/>
  <c r="Q180" i="13"/>
  <c r="Z181" i="13" s="1"/>
  <c r="BS180" i="13" l="1"/>
  <c r="BQ180" i="13"/>
  <c r="BR180" i="13"/>
  <c r="BO180" i="13"/>
  <c r="BP180" i="13"/>
  <c r="BN180" i="13"/>
  <c r="BY179" i="13"/>
  <c r="BX179" i="13"/>
  <c r="N291" i="12"/>
  <c r="S391" i="7"/>
  <c r="K291" i="12" s="1"/>
  <c r="L291" i="12" s="1"/>
  <c r="M291" i="12" s="1"/>
  <c r="R180" i="13"/>
  <c r="AA181" i="13" s="1"/>
  <c r="N180" i="13"/>
  <c r="L391" i="7"/>
  <c r="G291" i="12" s="1"/>
  <c r="BB180" i="13"/>
  <c r="BA180" i="13"/>
  <c r="BD180" i="13"/>
  <c r="BG180" i="13" s="1"/>
  <c r="AW180" i="13"/>
  <c r="AK181" i="13" s="1"/>
  <c r="J180" i="13"/>
  <c r="J291" i="12"/>
  <c r="BC180" i="13"/>
  <c r="AR181" i="13" l="1"/>
  <c r="BH181" i="13" s="1"/>
  <c r="BR181" i="13"/>
  <c r="BS181" i="13"/>
  <c r="BQ181" i="13"/>
  <c r="AS181" i="13"/>
  <c r="BI181" i="13" s="1"/>
  <c r="AT181" i="13"/>
  <c r="BU180" i="13"/>
  <c r="BT180" i="13"/>
  <c r="BV180" i="13"/>
  <c r="N292" i="12"/>
  <c r="H291" i="12"/>
  <c r="I291" i="12" s="1"/>
  <c r="BE180" i="13"/>
  <c r="BF180" i="13"/>
  <c r="BK180" i="13"/>
  <c r="BL181" i="13" s="1"/>
  <c r="M180" i="13"/>
  <c r="S180" i="13"/>
  <c r="AB181" i="13" s="1"/>
  <c r="F391" i="7" s="1"/>
  <c r="BP181" i="13" l="1"/>
  <c r="BV181" i="13" s="1"/>
  <c r="BN181" i="13"/>
  <c r="BT181" i="13" s="1"/>
  <c r="BO181" i="13"/>
  <c r="BU181" i="13" s="1"/>
  <c r="BW180" i="13"/>
  <c r="BX180" i="13" s="1"/>
  <c r="Q392" i="7"/>
  <c r="N392" i="7"/>
  <c r="O392" i="7"/>
  <c r="P392" i="7"/>
  <c r="R392" i="7"/>
  <c r="G392" i="7"/>
  <c r="BJ181" i="13"/>
  <c r="I392" i="7"/>
  <c r="H392" i="7"/>
  <c r="J392" i="7"/>
  <c r="K392" i="7"/>
  <c r="P180" i="13"/>
  <c r="J292" i="12"/>
  <c r="AW181" i="13"/>
  <c r="AK182" i="13" s="1"/>
  <c r="J181" i="13"/>
  <c r="AV181" i="13"/>
  <c r="AJ182" i="13" s="1"/>
  <c r="I181" i="13"/>
  <c r="AU181" i="13"/>
  <c r="AI182" i="13" s="1"/>
  <c r="H181" i="13"/>
  <c r="BY180" i="13" l="1"/>
  <c r="BW181" i="13"/>
  <c r="BX181" i="13" s="1"/>
  <c r="S392" i="7"/>
  <c r="K292" i="12" s="1"/>
  <c r="L292" i="12" s="1"/>
  <c r="M292" i="12" s="1"/>
  <c r="L392" i="7"/>
  <c r="G292" i="12" s="1"/>
  <c r="H292" i="12" s="1"/>
  <c r="I292" i="12" s="1"/>
  <c r="BC181" i="13"/>
  <c r="BF181" i="13" s="1"/>
  <c r="K181" i="13"/>
  <c r="Q181" i="13"/>
  <c r="Z182" i="13" s="1"/>
  <c r="BK181" i="13"/>
  <c r="BL182" i="13" s="1"/>
  <c r="BD181" i="13"/>
  <c r="BG181" i="13" s="1"/>
  <c r="S181" i="13"/>
  <c r="AB182" i="13" s="1"/>
  <c r="M181" i="13"/>
  <c r="P181" i="13" s="1"/>
  <c r="BB181" i="13"/>
  <c r="BE181" i="13" s="1"/>
  <c r="BA181" i="13"/>
  <c r="L181" i="13"/>
  <c r="O181" i="13" s="1"/>
  <c r="R181" i="13"/>
  <c r="AA182" i="13" s="1"/>
  <c r="AS182" i="13" l="1"/>
  <c r="AT182" i="13"/>
  <c r="BJ182" i="13" s="1"/>
  <c r="BQ182" i="13"/>
  <c r="BR182" i="13"/>
  <c r="BS182" i="13"/>
  <c r="AR182" i="13"/>
  <c r="BH182" i="13" s="1"/>
  <c r="BN182" i="13"/>
  <c r="BO182" i="13"/>
  <c r="BP182" i="13"/>
  <c r="F392" i="7"/>
  <c r="BY181" i="13"/>
  <c r="N293" i="12"/>
  <c r="N181" i="13"/>
  <c r="J293" i="12"/>
  <c r="BB182" i="13"/>
  <c r="BE182" i="13" l="1"/>
  <c r="AU182" i="13"/>
  <c r="AI183" i="13" s="1"/>
  <c r="AR183" i="13" s="1"/>
  <c r="H182" i="13"/>
  <c r="Q182" i="13" s="1"/>
  <c r="Z183" i="13" s="1"/>
  <c r="BT182" i="13"/>
  <c r="BV182" i="13"/>
  <c r="BU182" i="13"/>
  <c r="Q393" i="7"/>
  <c r="R393" i="7"/>
  <c r="O393" i="7"/>
  <c r="N393" i="7"/>
  <c r="P393" i="7"/>
  <c r="I182" i="13"/>
  <c r="R182" i="13" s="1"/>
  <c r="AA183" i="13" s="1"/>
  <c r="BI182" i="13"/>
  <c r="AV182" i="13"/>
  <c r="AJ183" i="13" s="1"/>
  <c r="BC182" i="13"/>
  <c r="BF182" i="13" s="1"/>
  <c r="BD182" i="13"/>
  <c r="BG182" i="13" s="1"/>
  <c r="J182" i="13"/>
  <c r="AW182" i="13"/>
  <c r="AK183" i="13" s="1"/>
  <c r="H393" i="7"/>
  <c r="G393" i="7"/>
  <c r="J393" i="7"/>
  <c r="K393" i="7"/>
  <c r="I393" i="7"/>
  <c r="BA182" i="13"/>
  <c r="AS183" i="13" l="1"/>
  <c r="I183" i="13" s="1"/>
  <c r="AT183" i="13"/>
  <c r="K182" i="13"/>
  <c r="N182" i="13" s="1"/>
  <c r="BW182" i="13"/>
  <c r="S393" i="7"/>
  <c r="K293" i="12" s="1"/>
  <c r="L293" i="12" s="1"/>
  <c r="M293" i="12" s="1"/>
  <c r="H183" i="13"/>
  <c r="K183" i="13" s="1"/>
  <c r="BH183" i="13"/>
  <c r="L182" i="13"/>
  <c r="O182" i="13" s="1"/>
  <c r="BK182" i="13"/>
  <c r="BL183" i="13" s="1"/>
  <c r="BB183" i="13"/>
  <c r="BE183" i="13" s="1"/>
  <c r="BC183" i="13"/>
  <c r="L393" i="7"/>
  <c r="G293" i="12" s="1"/>
  <c r="AU183" i="13"/>
  <c r="AI184" i="13" s="1"/>
  <c r="S182" i="13"/>
  <c r="AB183" i="13" s="1"/>
  <c r="F393" i="7" s="1"/>
  <c r="M182" i="13"/>
  <c r="P182" i="13" s="1"/>
  <c r="BS183" i="13" l="1"/>
  <c r="BR183" i="13"/>
  <c r="BQ183" i="13"/>
  <c r="G394" i="7"/>
  <c r="BY182" i="13"/>
  <c r="BX182" i="13"/>
  <c r="Q394" i="7"/>
  <c r="R394" i="7"/>
  <c r="O394" i="7"/>
  <c r="P394" i="7"/>
  <c r="N294" i="12"/>
  <c r="N394" i="7"/>
  <c r="BF183" i="13"/>
  <c r="BI183" i="13"/>
  <c r="AV183" i="13"/>
  <c r="AJ184" i="13" s="1"/>
  <c r="Q183" i="13"/>
  <c r="Z184" i="13" s="1"/>
  <c r="N183" i="13"/>
  <c r="AW183" i="13"/>
  <c r="AK184" i="13" s="1"/>
  <c r="BJ183" i="13"/>
  <c r="J183" i="13"/>
  <c r="BK183" i="13" s="1"/>
  <c r="BL184" i="13" s="1"/>
  <c r="L183" i="13"/>
  <c r="O183" i="13" s="1"/>
  <c r="R183" i="13"/>
  <c r="AA184" i="13" s="1"/>
  <c r="H293" i="12"/>
  <c r="I293" i="12" s="1"/>
  <c r="I394" i="7"/>
  <c r="J394" i="7"/>
  <c r="K394" i="7"/>
  <c r="H394" i="7"/>
  <c r="BN183" i="13" l="1"/>
  <c r="BO183" i="13"/>
  <c r="AS184" i="13" s="1"/>
  <c r="BP183" i="13"/>
  <c r="BV183" i="13" s="1"/>
  <c r="S394" i="7"/>
  <c r="K294" i="12" s="1"/>
  <c r="L294" i="12" s="1"/>
  <c r="M294" i="12" s="1"/>
  <c r="M183" i="13"/>
  <c r="S183" i="13"/>
  <c r="AB184" i="13" s="1"/>
  <c r="F394" i="7" s="1"/>
  <c r="BD183" i="13"/>
  <c r="BA183" i="13"/>
  <c r="L394" i="7"/>
  <c r="G294" i="12" s="1"/>
  <c r="J294" i="12"/>
  <c r="BR184" i="13" l="1"/>
  <c r="BQ184" i="13"/>
  <c r="BS184" i="13"/>
  <c r="BU183" i="13"/>
  <c r="AT184" i="13"/>
  <c r="BJ184" i="13" s="1"/>
  <c r="BT183" i="13"/>
  <c r="AR184" i="13"/>
  <c r="AU184" i="13" s="1"/>
  <c r="AI185" i="13" s="1"/>
  <c r="N395" i="7"/>
  <c r="G395" i="7"/>
  <c r="R395" i="7"/>
  <c r="Q395" i="7"/>
  <c r="O395" i="7"/>
  <c r="P395" i="7"/>
  <c r="N295" i="12"/>
  <c r="BI184" i="13"/>
  <c r="P183" i="13"/>
  <c r="H395" i="7"/>
  <c r="J395" i="7"/>
  <c r="K395" i="7"/>
  <c r="I395" i="7"/>
  <c r="BG183" i="13"/>
  <c r="BC184" i="13"/>
  <c r="BF184" i="13" s="1"/>
  <c r="H294" i="12"/>
  <c r="I294" i="12" s="1"/>
  <c r="I184" i="13"/>
  <c r="AV184" i="13"/>
  <c r="AJ185" i="13" s="1"/>
  <c r="H184" i="13" l="1"/>
  <c r="K184" i="13" s="1"/>
  <c r="BH184" i="13"/>
  <c r="BW183" i="13"/>
  <c r="BX183" i="13" s="1"/>
  <c r="BO184" i="13"/>
  <c r="BU184" i="13" s="1"/>
  <c r="BP184" i="13"/>
  <c r="BV184" i="13" s="1"/>
  <c r="BN184" i="13"/>
  <c r="BT184" i="13" s="1"/>
  <c r="S395" i="7"/>
  <c r="K295" i="12" s="1"/>
  <c r="L295" i="12" s="1"/>
  <c r="M295" i="12" s="1"/>
  <c r="L395" i="7"/>
  <c r="G295" i="12" s="1"/>
  <c r="H295" i="12" s="1"/>
  <c r="I295" i="12" s="1"/>
  <c r="R184" i="13"/>
  <c r="AA185" i="13" s="1"/>
  <c r="L184" i="13"/>
  <c r="O184" i="13" s="1"/>
  <c r="BB184" i="13"/>
  <c r="BE184" i="13" s="1"/>
  <c r="J295" i="12"/>
  <c r="AW184" i="13"/>
  <c r="AK185" i="13" s="1"/>
  <c r="J184" i="13"/>
  <c r="Q184" i="13" l="1"/>
  <c r="Z185" i="13" s="1"/>
  <c r="BY183" i="13"/>
  <c r="BQ185" i="13"/>
  <c r="BS185" i="13"/>
  <c r="BR185" i="13"/>
  <c r="AS185" i="13"/>
  <c r="AV185" i="13" s="1"/>
  <c r="AJ186" i="13" s="1"/>
  <c r="AR185" i="13"/>
  <c r="BP185" i="13"/>
  <c r="BN185" i="13"/>
  <c r="BO185" i="13"/>
  <c r="BW184" i="13"/>
  <c r="BX184" i="13" s="1"/>
  <c r="N296" i="12"/>
  <c r="N184" i="13"/>
  <c r="BD184" i="13"/>
  <c r="BG184" i="13" s="1"/>
  <c r="BA184" i="13"/>
  <c r="J296" i="12"/>
  <c r="S184" i="13"/>
  <c r="AB185" i="13" s="1"/>
  <c r="F395" i="7" s="1"/>
  <c r="M184" i="13"/>
  <c r="P184" i="13" s="1"/>
  <c r="BK184" i="13"/>
  <c r="BL185" i="13" s="1"/>
  <c r="BH185" i="13" l="1"/>
  <c r="I185" i="13"/>
  <c r="R185" i="13" s="1"/>
  <c r="BI185" i="13"/>
  <c r="AT185" i="13"/>
  <c r="BJ185" i="13" s="1"/>
  <c r="AU185" i="13"/>
  <c r="AI186" i="13" s="1"/>
  <c r="H185" i="13"/>
  <c r="K185" i="13" s="1"/>
  <c r="BY184" i="13"/>
  <c r="BU185" i="13"/>
  <c r="BT185" i="13"/>
  <c r="BV185" i="13"/>
  <c r="N396" i="7"/>
  <c r="O396" i="7"/>
  <c r="Q396" i="7"/>
  <c r="R396" i="7"/>
  <c r="P396" i="7"/>
  <c r="BD185" i="13"/>
  <c r="I396" i="7"/>
  <c r="H396" i="7"/>
  <c r="J396" i="7"/>
  <c r="K396" i="7"/>
  <c r="G396" i="7"/>
  <c r="L185" i="13" l="1"/>
  <c r="O185" i="13" s="1"/>
  <c r="Q185" i="13"/>
  <c r="Z186" i="13" s="1"/>
  <c r="BW185" i="13"/>
  <c r="S396" i="7"/>
  <c r="K296" i="12" s="1"/>
  <c r="L296" i="12" s="1"/>
  <c r="M296" i="12" s="1"/>
  <c r="BG185" i="13"/>
  <c r="AW185" i="13"/>
  <c r="AK186" i="13" s="1"/>
  <c r="AT186" i="13" s="1"/>
  <c r="J185" i="13"/>
  <c r="BK185" i="13" s="1"/>
  <c r="BL186" i="13" s="1"/>
  <c r="N185" i="13"/>
  <c r="L396" i="7"/>
  <c r="G296" i="12" s="1"/>
  <c r="BB185" i="13"/>
  <c r="AR186" i="13" s="1"/>
  <c r="BA185" i="13"/>
  <c r="BC185" i="13"/>
  <c r="AS186" i="13" s="1"/>
  <c r="AA186" i="13"/>
  <c r="BQ186" i="13" l="1"/>
  <c r="BR186" i="13"/>
  <c r="BS186" i="13"/>
  <c r="BY185" i="13"/>
  <c r="BX185" i="13"/>
  <c r="N297" i="12"/>
  <c r="J186" i="13"/>
  <c r="S186" i="13" s="1"/>
  <c r="AB187" i="13" s="1"/>
  <c r="S185" i="13"/>
  <c r="AB186" i="13" s="1"/>
  <c r="F396" i="7" s="1"/>
  <c r="M185" i="13"/>
  <c r="BD186" i="13"/>
  <c r="H296" i="12"/>
  <c r="I296" i="12" s="1"/>
  <c r="BE185" i="13"/>
  <c r="BH186" i="13"/>
  <c r="BF185" i="13"/>
  <c r="BI186" i="13"/>
  <c r="BN186" i="13" l="1"/>
  <c r="BT186" i="13" s="1"/>
  <c r="BO186" i="13"/>
  <c r="BU186" i="13" s="1"/>
  <c r="BP186" i="13"/>
  <c r="BV186" i="13" s="1"/>
  <c r="N397" i="7"/>
  <c r="P397" i="7"/>
  <c r="Q397" i="7"/>
  <c r="R397" i="7"/>
  <c r="O397" i="7"/>
  <c r="AW186" i="13"/>
  <c r="AK187" i="13" s="1"/>
  <c r="BG186" i="13"/>
  <c r="BJ186" i="13"/>
  <c r="M186" i="13"/>
  <c r="P186" i="13" s="1"/>
  <c r="P185" i="13"/>
  <c r="J297" i="12"/>
  <c r="AU186" i="13"/>
  <c r="AI187" i="13" s="1"/>
  <c r="H186" i="13"/>
  <c r="AV186" i="13"/>
  <c r="AJ187" i="13" s="1"/>
  <c r="I186" i="13"/>
  <c r="K397" i="7"/>
  <c r="J397" i="7"/>
  <c r="H397" i="7"/>
  <c r="G397" i="7"/>
  <c r="I397" i="7"/>
  <c r="AT187" i="13" l="1"/>
  <c r="BJ187" i="13" s="1"/>
  <c r="BW186" i="13"/>
  <c r="S397" i="7"/>
  <c r="K297" i="12" s="1"/>
  <c r="L297" i="12" s="1"/>
  <c r="M297" i="12" s="1"/>
  <c r="R186" i="13"/>
  <c r="AA187" i="13" s="1"/>
  <c r="L186" i="13"/>
  <c r="O186" i="13" s="1"/>
  <c r="BC186" i="13"/>
  <c r="BF186" i="13" s="1"/>
  <c r="BB186" i="13"/>
  <c r="BE186" i="13" s="1"/>
  <c r="BA186" i="13"/>
  <c r="L397" i="7"/>
  <c r="G297" i="12" s="1"/>
  <c r="Q186" i="13"/>
  <c r="Z187" i="13" s="1"/>
  <c r="K186" i="13"/>
  <c r="BK186" i="13"/>
  <c r="BL187" i="13" s="1"/>
  <c r="AS187" i="13" l="1"/>
  <c r="BI187" i="13" s="1"/>
  <c r="BR187" i="13"/>
  <c r="BQ187" i="13"/>
  <c r="BS187" i="13"/>
  <c r="AR187" i="13"/>
  <c r="F397" i="7"/>
  <c r="BY186" i="13"/>
  <c r="BX186" i="13"/>
  <c r="N298" i="12"/>
  <c r="J187" i="13"/>
  <c r="M187" i="13" s="1"/>
  <c r="P187" i="13" s="1"/>
  <c r="AW187" i="13"/>
  <c r="AK188" i="13" s="1"/>
  <c r="N186" i="13"/>
  <c r="BD187" i="13"/>
  <c r="BG187" i="13" s="1"/>
  <c r="H297" i="12"/>
  <c r="I297" i="12" s="1"/>
  <c r="BN187" i="13" l="1"/>
  <c r="BT187" i="13" s="1"/>
  <c r="BO187" i="13"/>
  <c r="BU187" i="13" s="1"/>
  <c r="BP187" i="13"/>
  <c r="BV187" i="13" s="1"/>
  <c r="Q398" i="7"/>
  <c r="R398" i="7"/>
  <c r="P398" i="7"/>
  <c r="O398" i="7"/>
  <c r="N398" i="7"/>
  <c r="S187" i="13"/>
  <c r="AB188" i="13" s="1"/>
  <c r="BB187" i="13"/>
  <c r="BE187" i="13" s="1"/>
  <c r="BH187" i="13"/>
  <c r="H187" i="13"/>
  <c r="Q187" i="13" s="1"/>
  <c r="Z188" i="13" s="1"/>
  <c r="AU187" i="13"/>
  <c r="AI188" i="13" s="1"/>
  <c r="BC187" i="13"/>
  <c r="BF187" i="13" s="1"/>
  <c r="BA187" i="13"/>
  <c r="J298" i="12"/>
  <c r="I398" i="7"/>
  <c r="K398" i="7"/>
  <c r="G398" i="7"/>
  <c r="H398" i="7"/>
  <c r="J398" i="7"/>
  <c r="I187" i="13"/>
  <c r="AV187" i="13"/>
  <c r="AJ188" i="13" s="1"/>
  <c r="BK187" i="13" l="1"/>
  <c r="BL188" i="13" s="1"/>
  <c r="AS188" i="13"/>
  <c r="AR188" i="13"/>
  <c r="AT188" i="13"/>
  <c r="BJ188" i="13" s="1"/>
  <c r="BW187" i="13"/>
  <c r="S398" i="7"/>
  <c r="K298" i="12" s="1"/>
  <c r="L298" i="12" s="1"/>
  <c r="M298" i="12" s="1"/>
  <c r="K187" i="13"/>
  <c r="BD188" i="13"/>
  <c r="L187" i="13"/>
  <c r="O187" i="13" s="1"/>
  <c r="R187" i="13"/>
  <c r="AA188" i="13" s="1"/>
  <c r="F398" i="7" s="1"/>
  <c r="L398" i="7"/>
  <c r="G298" i="12" s="1"/>
  <c r="BR188" i="13" l="1"/>
  <c r="BQ188" i="13"/>
  <c r="BS188" i="13"/>
  <c r="J188" i="13"/>
  <c r="S188" i="13" s="1"/>
  <c r="AB189" i="13" s="1"/>
  <c r="BG188" i="13"/>
  <c r="AW188" i="13"/>
  <c r="AK189" i="13" s="1"/>
  <c r="BY187" i="13"/>
  <c r="BX187" i="13"/>
  <c r="N299" i="12"/>
  <c r="N187" i="13"/>
  <c r="H188" i="13"/>
  <c r="Q188" i="13" s="1"/>
  <c r="BH188" i="13"/>
  <c r="BI188" i="13"/>
  <c r="AU188" i="13"/>
  <c r="AI189" i="13" s="1"/>
  <c r="BB188" i="13"/>
  <c r="BE188" i="13" s="1"/>
  <c r="H298" i="12"/>
  <c r="I298" i="12" s="1"/>
  <c r="AV188" i="13"/>
  <c r="AJ189" i="13" s="1"/>
  <c r="I188" i="13"/>
  <c r="M188" i="13" l="1"/>
  <c r="P188" i="13" s="1"/>
  <c r="BO188" i="13"/>
  <c r="BU188" i="13" s="1"/>
  <c r="BP188" i="13"/>
  <c r="BN188" i="13"/>
  <c r="BT188" i="13" s="1"/>
  <c r="K188" i="13"/>
  <c r="N188" i="13" s="1"/>
  <c r="P399" i="7"/>
  <c r="R399" i="7"/>
  <c r="Q399" i="7"/>
  <c r="N399" i="7"/>
  <c r="O399" i="7"/>
  <c r="BK188" i="13"/>
  <c r="BL189" i="13" s="1"/>
  <c r="Z189" i="13"/>
  <c r="BA188" i="13"/>
  <c r="BC188" i="13"/>
  <c r="BF188" i="13" s="1"/>
  <c r="R188" i="13"/>
  <c r="AA189" i="13" s="1"/>
  <c r="L188" i="13"/>
  <c r="O188" i="13" s="1"/>
  <c r="J299" i="12"/>
  <c r="G399" i="7"/>
  <c r="I399" i="7"/>
  <c r="K399" i="7"/>
  <c r="J399" i="7"/>
  <c r="H399" i="7"/>
  <c r="AS189" i="13" l="1"/>
  <c r="BI189" i="13" s="1"/>
  <c r="BV188" i="13"/>
  <c r="AT189" i="13"/>
  <c r="BJ189" i="13" s="1"/>
  <c r="AR189" i="13"/>
  <c r="F399" i="7"/>
  <c r="I400" i="7" s="1"/>
  <c r="BW188" i="13"/>
  <c r="S399" i="7"/>
  <c r="K299" i="12" s="1"/>
  <c r="L299" i="12" s="1"/>
  <c r="M299" i="12" s="1"/>
  <c r="L399" i="7"/>
  <c r="G299" i="12" s="1"/>
  <c r="BR189" i="13" l="1"/>
  <c r="BS189" i="13"/>
  <c r="BQ189" i="13"/>
  <c r="BY188" i="13"/>
  <c r="BX188" i="13"/>
  <c r="N300" i="12"/>
  <c r="R400" i="7"/>
  <c r="P400" i="7"/>
  <c r="N400" i="7"/>
  <c r="Q400" i="7"/>
  <c r="O400" i="7"/>
  <c r="I189" i="13"/>
  <c r="R189" i="13" s="1"/>
  <c r="AA190" i="13" s="1"/>
  <c r="AV189" i="13"/>
  <c r="AJ190" i="13" s="1"/>
  <c r="H189" i="13"/>
  <c r="K189" i="13" s="1"/>
  <c r="BH189" i="13"/>
  <c r="G400" i="7"/>
  <c r="K400" i="7"/>
  <c r="J400" i="7"/>
  <c r="J189" i="13"/>
  <c r="S189" i="13" s="1"/>
  <c r="H400" i="7"/>
  <c r="AU189" i="13"/>
  <c r="AI190" i="13" s="1"/>
  <c r="BC189" i="13"/>
  <c r="BF189" i="13" s="1"/>
  <c r="H299" i="12"/>
  <c r="I299" i="12" s="1"/>
  <c r="AW189" i="13"/>
  <c r="AK190" i="13" s="1"/>
  <c r="BP189" i="13" l="1"/>
  <c r="BV189" i="13" s="1"/>
  <c r="BN189" i="13"/>
  <c r="BT189" i="13" s="1"/>
  <c r="BO189" i="13"/>
  <c r="BU189" i="13" s="1"/>
  <c r="S400" i="7"/>
  <c r="K300" i="12" s="1"/>
  <c r="L300" i="12" s="1"/>
  <c r="M300" i="12" s="1"/>
  <c r="L189" i="13"/>
  <c r="O189" i="13" s="1"/>
  <c r="BK189" i="13"/>
  <c r="BL190" i="13" s="1"/>
  <c r="Q189" i="13"/>
  <c r="Z190" i="13" s="1"/>
  <c r="N189" i="13"/>
  <c r="L400" i="7"/>
  <c r="G300" i="12" s="1"/>
  <c r="H300" i="12" s="1"/>
  <c r="I300" i="12" s="1"/>
  <c r="M189" i="13"/>
  <c r="P189" i="13" s="1"/>
  <c r="BD189" i="13"/>
  <c r="BG189" i="13" s="1"/>
  <c r="AB190" i="13"/>
  <c r="J300" i="12"/>
  <c r="BB189" i="13"/>
  <c r="BE189" i="13" s="1"/>
  <c r="BA189" i="13"/>
  <c r="BS190" i="13" l="1"/>
  <c r="BQ190" i="13"/>
  <c r="BR190" i="13"/>
  <c r="BN190" i="13"/>
  <c r="BO190" i="13"/>
  <c r="BP190" i="13"/>
  <c r="AS190" i="13"/>
  <c r="I190" i="13" s="1"/>
  <c r="F400" i="7"/>
  <c r="AR190" i="13"/>
  <c r="AT190" i="13"/>
  <c r="AW190" i="13" s="1"/>
  <c r="AK191" i="13" s="1"/>
  <c r="BW189" i="13"/>
  <c r="N301" i="12"/>
  <c r="BD190" i="13"/>
  <c r="J301" i="12"/>
  <c r="AV190" i="13" l="1"/>
  <c r="AJ191" i="13" s="1"/>
  <c r="BI190" i="13"/>
  <c r="AT191" i="13"/>
  <c r="J190" i="13"/>
  <c r="S190" i="13" s="1"/>
  <c r="AB191" i="13" s="1"/>
  <c r="BJ190" i="13"/>
  <c r="BG190" i="13"/>
  <c r="BY189" i="13"/>
  <c r="BX189" i="13"/>
  <c r="BU190" i="13"/>
  <c r="BV190" i="13"/>
  <c r="BT190" i="13"/>
  <c r="O401" i="7"/>
  <c r="P401" i="7"/>
  <c r="R401" i="7"/>
  <c r="Q401" i="7"/>
  <c r="N401" i="7"/>
  <c r="J401" i="7"/>
  <c r="H401" i="7"/>
  <c r="K401" i="7"/>
  <c r="G401" i="7"/>
  <c r="I401" i="7"/>
  <c r="AU190" i="13"/>
  <c r="AI191" i="13" s="1"/>
  <c r="BH190" i="13"/>
  <c r="H190" i="13"/>
  <c r="Q190" i="13" s="1"/>
  <c r="BC190" i="13"/>
  <c r="BF190" i="13" s="1"/>
  <c r="L190" i="13"/>
  <c r="O190" i="13" s="1"/>
  <c r="R190" i="13"/>
  <c r="AA191" i="13" s="1"/>
  <c r="AS191" i="13" l="1"/>
  <c r="AV191" i="13" s="1"/>
  <c r="AJ192" i="13" s="1"/>
  <c r="M190" i="13"/>
  <c r="P190" i="13" s="1"/>
  <c r="BW190" i="13"/>
  <c r="BX190" i="13" s="1"/>
  <c r="S401" i="7"/>
  <c r="K301" i="12" s="1"/>
  <c r="L301" i="12" s="1"/>
  <c r="M301" i="12" s="1"/>
  <c r="L401" i="7"/>
  <c r="G301" i="12" s="1"/>
  <c r="H301" i="12" s="1"/>
  <c r="I301" i="12" s="1"/>
  <c r="AW191" i="13"/>
  <c r="AK192" i="13" s="1"/>
  <c r="BJ191" i="13"/>
  <c r="BK190" i="13"/>
  <c r="BL191" i="13" s="1"/>
  <c r="K190" i="13"/>
  <c r="J191" i="13"/>
  <c r="M191" i="13" s="1"/>
  <c r="Z191" i="13"/>
  <c r="BB190" i="13"/>
  <c r="AR191" i="13" s="1"/>
  <c r="BA190" i="13"/>
  <c r="BS191" i="13" l="1"/>
  <c r="BR191" i="13"/>
  <c r="BQ191" i="13"/>
  <c r="BN191" i="13"/>
  <c r="BO191" i="13"/>
  <c r="BP191" i="13"/>
  <c r="P191" i="13"/>
  <c r="F401" i="7"/>
  <c r="K402" i="7" s="1"/>
  <c r="BY190" i="13"/>
  <c r="N302" i="12"/>
  <c r="I191" i="13"/>
  <c r="L191" i="13" s="1"/>
  <c r="O191" i="13" s="1"/>
  <c r="BI191" i="13"/>
  <c r="N190" i="13"/>
  <c r="S191" i="13"/>
  <c r="J302" i="12"/>
  <c r="BC191" i="13"/>
  <c r="BF191" i="13" s="1"/>
  <c r="BE190" i="13"/>
  <c r="BH191" i="13"/>
  <c r="AS192" i="13" l="1"/>
  <c r="H402" i="7"/>
  <c r="I402" i="7"/>
  <c r="N402" i="7"/>
  <c r="O402" i="7"/>
  <c r="P402" i="7"/>
  <c r="R402" i="7"/>
  <c r="Q402" i="7"/>
  <c r="J402" i="7"/>
  <c r="G402" i="7"/>
  <c r="BV191" i="13"/>
  <c r="BU191" i="13"/>
  <c r="BT191" i="13"/>
  <c r="R191" i="13"/>
  <c r="AA192" i="13" s="1"/>
  <c r="BD191" i="13"/>
  <c r="AT192" i="13" s="1"/>
  <c r="AB192" i="13"/>
  <c r="H191" i="13"/>
  <c r="AU191" i="13"/>
  <c r="AI192" i="13" s="1"/>
  <c r="L402" i="7" l="1"/>
  <c r="G302" i="12" s="1"/>
  <c r="H302" i="12" s="1"/>
  <c r="I302" i="12" s="1"/>
  <c r="S402" i="7"/>
  <c r="K302" i="12" s="1"/>
  <c r="L302" i="12" s="1"/>
  <c r="M302" i="12" s="1"/>
  <c r="BW191" i="13"/>
  <c r="BG191" i="13"/>
  <c r="BJ192" i="13"/>
  <c r="AV192" i="13"/>
  <c r="AJ193" i="13" s="1"/>
  <c r="BI192" i="13"/>
  <c r="I192" i="13"/>
  <c r="R192" i="13" s="1"/>
  <c r="Q191" i="13"/>
  <c r="Z192" i="13" s="1"/>
  <c r="F402" i="7" s="1"/>
  <c r="K191" i="13"/>
  <c r="BK191" i="13"/>
  <c r="BL192" i="13" s="1"/>
  <c r="BB191" i="13"/>
  <c r="BE191" i="13" s="1"/>
  <c r="BA191" i="13"/>
  <c r="N303" i="12" l="1"/>
  <c r="BR192" i="13"/>
  <c r="BS192" i="13"/>
  <c r="BQ192" i="13"/>
  <c r="AR192" i="13"/>
  <c r="BO192" i="13"/>
  <c r="BP192" i="13"/>
  <c r="BN192" i="13"/>
  <c r="BY191" i="13"/>
  <c r="BX191" i="13"/>
  <c r="AW192" i="13"/>
  <c r="AK193" i="13" s="1"/>
  <c r="J192" i="13"/>
  <c r="S192" i="13" s="1"/>
  <c r="N191" i="13"/>
  <c r="L192" i="13"/>
  <c r="O192" i="13" s="1"/>
  <c r="BC192" i="13"/>
  <c r="J303" i="12"/>
  <c r="AA193" i="13"/>
  <c r="AS193" i="13" l="1"/>
  <c r="BI193" i="13" s="1"/>
  <c r="BU192" i="13"/>
  <c r="BV192" i="13"/>
  <c r="BT192" i="13"/>
  <c r="Q403" i="7"/>
  <c r="N403" i="7"/>
  <c r="R403" i="7"/>
  <c r="P403" i="7"/>
  <c r="O403" i="7"/>
  <c r="M192" i="13"/>
  <c r="P192" i="13" s="1"/>
  <c r="H192" i="13"/>
  <c r="K192" i="13" s="1"/>
  <c r="BH192" i="13"/>
  <c r="AU192" i="13"/>
  <c r="AI193" i="13" s="1"/>
  <c r="BD192" i="13"/>
  <c r="BG192" i="13" s="1"/>
  <c r="AB193" i="13"/>
  <c r="BA192" i="13"/>
  <c r="BB192" i="13"/>
  <c r="BE192" i="13" s="1"/>
  <c r="I403" i="7"/>
  <c r="G403" i="7"/>
  <c r="H403" i="7"/>
  <c r="K403" i="7"/>
  <c r="J403" i="7"/>
  <c r="BF192" i="13"/>
  <c r="AR193" i="13" l="1"/>
  <c r="BW192" i="13"/>
  <c r="BX192" i="13" s="1"/>
  <c r="AT193" i="13"/>
  <c r="BJ193" i="13" s="1"/>
  <c r="S403" i="7"/>
  <c r="K303" i="12" s="1"/>
  <c r="L303" i="12" s="1"/>
  <c r="M303" i="12" s="1"/>
  <c r="Q192" i="13"/>
  <c r="Z193" i="13" s="1"/>
  <c r="F403" i="7" s="1"/>
  <c r="N192" i="13"/>
  <c r="BK192" i="13"/>
  <c r="BL193" i="13" s="1"/>
  <c r="BD193" i="13"/>
  <c r="AV193" i="13"/>
  <c r="AJ194" i="13" s="1"/>
  <c r="I193" i="13"/>
  <c r="L403" i="7"/>
  <c r="G303" i="12" s="1"/>
  <c r="BS193" i="13" l="1"/>
  <c r="BR193" i="13"/>
  <c r="BQ193" i="13"/>
  <c r="BY192" i="13"/>
  <c r="N304" i="12"/>
  <c r="BH193" i="13"/>
  <c r="AW193" i="13"/>
  <c r="AK194" i="13" s="1"/>
  <c r="J193" i="13"/>
  <c r="BG193" i="13"/>
  <c r="H303" i="12"/>
  <c r="I303" i="12" s="1"/>
  <c r="AU193" i="13"/>
  <c r="AI194" i="13" s="1"/>
  <c r="H193" i="13"/>
  <c r="L193" i="13"/>
  <c r="O193" i="13" s="1"/>
  <c r="R193" i="13"/>
  <c r="AA194" i="13" s="1"/>
  <c r="BB193" i="13"/>
  <c r="BE193" i="13" s="1"/>
  <c r="BA193" i="13"/>
  <c r="BC193" i="13"/>
  <c r="BF193" i="13" s="1"/>
  <c r="BP193" i="13" l="1"/>
  <c r="AT194" i="13" s="1"/>
  <c r="BN193" i="13"/>
  <c r="AR194" i="13" s="1"/>
  <c r="BO193" i="13"/>
  <c r="P404" i="7"/>
  <c r="R404" i="7"/>
  <c r="N404" i="7"/>
  <c r="Q404" i="7"/>
  <c r="O404" i="7"/>
  <c r="M193" i="13"/>
  <c r="P193" i="13" s="1"/>
  <c r="S193" i="13"/>
  <c r="AB194" i="13" s="1"/>
  <c r="J404" i="7"/>
  <c r="H404" i="7"/>
  <c r="G404" i="7"/>
  <c r="I404" i="7"/>
  <c r="K404" i="7"/>
  <c r="J304" i="12"/>
  <c r="K193" i="13"/>
  <c r="Q193" i="13"/>
  <c r="Z194" i="13" s="1"/>
  <c r="BK193" i="13"/>
  <c r="BL194" i="13" s="1"/>
  <c r="BT193" i="13" l="1"/>
  <c r="BV193" i="13"/>
  <c r="BU193" i="13"/>
  <c r="AS194" i="13"/>
  <c r="I194" i="13" s="1"/>
  <c r="F404" i="7"/>
  <c r="Q405" i="7" s="1"/>
  <c r="S404" i="7"/>
  <c r="K304" i="12" s="1"/>
  <c r="L304" i="12" s="1"/>
  <c r="M304" i="12" s="1"/>
  <c r="BH194" i="13"/>
  <c r="L404" i="7"/>
  <c r="G304" i="12" s="1"/>
  <c r="H304" i="12" s="1"/>
  <c r="I304" i="12" s="1"/>
  <c r="N193" i="13"/>
  <c r="AU194" i="13"/>
  <c r="AI195" i="13" s="1"/>
  <c r="H194" i="13"/>
  <c r="BS194" i="13" l="1"/>
  <c r="BR194" i="13"/>
  <c r="BQ194" i="13"/>
  <c r="BW193" i="13"/>
  <c r="BX193" i="13" s="1"/>
  <c r="BN194" i="13"/>
  <c r="BO194" i="13"/>
  <c r="BP194" i="13"/>
  <c r="AV194" i="13"/>
  <c r="AJ195" i="13" s="1"/>
  <c r="BI194" i="13"/>
  <c r="N305" i="12"/>
  <c r="P405" i="7"/>
  <c r="O405" i="7"/>
  <c r="R405" i="7"/>
  <c r="N405" i="7"/>
  <c r="J305" i="12"/>
  <c r="AW194" i="13"/>
  <c r="AK195" i="13" s="1"/>
  <c r="BJ194" i="13"/>
  <c r="BD194" i="13"/>
  <c r="J194" i="13"/>
  <c r="BC194" i="13"/>
  <c r="BF194" i="13" s="1"/>
  <c r="K405" i="7"/>
  <c r="I405" i="7"/>
  <c r="H405" i="7"/>
  <c r="G405" i="7"/>
  <c r="J405" i="7"/>
  <c r="Q194" i="13"/>
  <c r="Z195" i="13" s="1"/>
  <c r="K194" i="13"/>
  <c r="L194" i="13"/>
  <c r="O194" i="13" s="1"/>
  <c r="R194" i="13"/>
  <c r="AA195" i="13" s="1"/>
  <c r="BA194" i="13"/>
  <c r="BB194" i="13"/>
  <c r="BE194" i="13" s="1"/>
  <c r="BY193" i="13" l="1"/>
  <c r="AR195" i="13"/>
  <c r="AT195" i="13"/>
  <c r="BU194" i="13"/>
  <c r="AS195" i="13"/>
  <c r="BV194" i="13"/>
  <c r="BT194" i="13"/>
  <c r="S405" i="7"/>
  <c r="K305" i="12" s="1"/>
  <c r="L305" i="12" s="1"/>
  <c r="M305" i="12" s="1"/>
  <c r="N194" i="13"/>
  <c r="BG194" i="13"/>
  <c r="S194" i="13"/>
  <c r="AB195" i="13" s="1"/>
  <c r="F405" i="7" s="1"/>
  <c r="Q406" i="7" s="1"/>
  <c r="M194" i="13"/>
  <c r="P194" i="13" s="1"/>
  <c r="BK194" i="13"/>
  <c r="BL195" i="13" s="1"/>
  <c r="L405" i="7"/>
  <c r="G305" i="12" s="1"/>
  <c r="BQ195" i="13" l="1"/>
  <c r="BR195" i="13"/>
  <c r="BS195" i="13"/>
  <c r="BW194" i="13"/>
  <c r="BX194" i="13" s="1"/>
  <c r="P406" i="7"/>
  <c r="R406" i="7"/>
  <c r="N406" i="7"/>
  <c r="O406" i="7"/>
  <c r="N306" i="12"/>
  <c r="BJ195" i="13"/>
  <c r="J195" i="13"/>
  <c r="H195" i="13"/>
  <c r="K195" i="13" s="1"/>
  <c r="BH195" i="13"/>
  <c r="I195" i="13"/>
  <c r="R195" i="13" s="1"/>
  <c r="BI195" i="13"/>
  <c r="AW195" i="13"/>
  <c r="AK196" i="13" s="1"/>
  <c r="AV195" i="13"/>
  <c r="AJ196" i="13" s="1"/>
  <c r="BD195" i="13"/>
  <c r="BG195" i="13" s="1"/>
  <c r="AU195" i="13"/>
  <c r="AI196" i="13" s="1"/>
  <c r="H406" i="7"/>
  <c r="G406" i="7"/>
  <c r="I406" i="7"/>
  <c r="J406" i="7"/>
  <c r="H305" i="12"/>
  <c r="I305" i="12" s="1"/>
  <c r="K406" i="7"/>
  <c r="BN195" i="13" l="1"/>
  <c r="BT195" i="13" s="1"/>
  <c r="BO195" i="13"/>
  <c r="BU195" i="13" s="1"/>
  <c r="BP195" i="13"/>
  <c r="BV195" i="13" s="1"/>
  <c r="BY194" i="13"/>
  <c r="S406" i="7"/>
  <c r="K306" i="12" s="1"/>
  <c r="L306" i="12" s="1"/>
  <c r="M306" i="12" s="1"/>
  <c r="S195" i="13"/>
  <c r="AB196" i="13" s="1"/>
  <c r="M195" i="13"/>
  <c r="P195" i="13" s="1"/>
  <c r="BK195" i="13"/>
  <c r="BL196" i="13" s="1"/>
  <c r="L195" i="13"/>
  <c r="O195" i="13" s="1"/>
  <c r="N195" i="13"/>
  <c r="Q195" i="13"/>
  <c r="Z196" i="13" s="1"/>
  <c r="BA195" i="13"/>
  <c r="BB195" i="13"/>
  <c r="BC195" i="13"/>
  <c r="AA196" i="13"/>
  <c r="J306" i="12"/>
  <c r="L406" i="7"/>
  <c r="G306" i="12" s="1"/>
  <c r="BS196" i="13" l="1"/>
  <c r="BQ196" i="13"/>
  <c r="BR196" i="13"/>
  <c r="AR196" i="13"/>
  <c r="BH196" i="13" s="1"/>
  <c r="AS196" i="13"/>
  <c r="BI196" i="13" s="1"/>
  <c r="AT196" i="13"/>
  <c r="BJ196" i="13" s="1"/>
  <c r="F406" i="7"/>
  <c r="BW195" i="13"/>
  <c r="N307" i="12"/>
  <c r="BF195" i="13"/>
  <c r="H306" i="12"/>
  <c r="I306" i="12" s="1"/>
  <c r="BE195" i="13"/>
  <c r="BO196" i="13" l="1"/>
  <c r="BU196" i="13" s="1"/>
  <c r="BP196" i="13"/>
  <c r="BV196" i="13" s="1"/>
  <c r="BN196" i="13"/>
  <c r="BT196" i="13" s="1"/>
  <c r="BY195" i="13"/>
  <c r="BX195" i="13"/>
  <c r="Q407" i="7"/>
  <c r="O407" i="7"/>
  <c r="N407" i="7"/>
  <c r="R407" i="7"/>
  <c r="P407" i="7"/>
  <c r="BD196" i="13"/>
  <c r="BG196" i="13" s="1"/>
  <c r="BC196" i="13"/>
  <c r="BF196" i="13" s="1"/>
  <c r="I196" i="13"/>
  <c r="AV196" i="13"/>
  <c r="AJ197" i="13" s="1"/>
  <c r="H407" i="7"/>
  <c r="J407" i="7"/>
  <c r="G407" i="7"/>
  <c r="I407" i="7"/>
  <c r="K407" i="7"/>
  <c r="J307" i="12"/>
  <c r="AW196" i="13"/>
  <c r="AK197" i="13" s="1"/>
  <c r="J196" i="13"/>
  <c r="AU196" i="13"/>
  <c r="AI197" i="13" s="1"/>
  <c r="H196" i="13"/>
  <c r="AT197" i="13" l="1"/>
  <c r="J197" i="13" s="1"/>
  <c r="AS197" i="13"/>
  <c r="BW196" i="13"/>
  <c r="BX196" i="13" s="1"/>
  <c r="S407" i="7"/>
  <c r="K307" i="12" s="1"/>
  <c r="L307" i="12" s="1"/>
  <c r="M307" i="12" s="1"/>
  <c r="Q196" i="13"/>
  <c r="Z197" i="13" s="1"/>
  <c r="K196" i="13"/>
  <c r="BK196" i="13"/>
  <c r="BL197" i="13" s="1"/>
  <c r="M196" i="13"/>
  <c r="P196" i="13" s="1"/>
  <c r="S196" i="13"/>
  <c r="AB197" i="13" s="1"/>
  <c r="BA196" i="13"/>
  <c r="BB196" i="13"/>
  <c r="BE196" i="13" s="1"/>
  <c r="L407" i="7"/>
  <c r="G307" i="12" s="1"/>
  <c r="L196" i="13"/>
  <c r="O196" i="13" s="1"/>
  <c r="R196" i="13"/>
  <c r="AA197" i="13" s="1"/>
  <c r="AR197" i="13" l="1"/>
  <c r="BH197" i="13" s="1"/>
  <c r="BQ197" i="13"/>
  <c r="BR197" i="13"/>
  <c r="BS197" i="13"/>
  <c r="F407" i="7"/>
  <c r="BY196" i="13"/>
  <c r="N308" i="12"/>
  <c r="BJ197" i="13"/>
  <c r="I197" i="13"/>
  <c r="R197" i="13" s="1"/>
  <c r="AA198" i="13" s="1"/>
  <c r="BI197" i="13"/>
  <c r="N196" i="13"/>
  <c r="AW197" i="13"/>
  <c r="AK198" i="13" s="1"/>
  <c r="AV197" i="13"/>
  <c r="AJ198" i="13" s="1"/>
  <c r="H307" i="12"/>
  <c r="I307" i="12" s="1"/>
  <c r="S197" i="13"/>
  <c r="AB198" i="13" s="1"/>
  <c r="M197" i="13"/>
  <c r="P197" i="13" s="1"/>
  <c r="BP197" i="13" l="1"/>
  <c r="BN197" i="13"/>
  <c r="BT197" i="13" s="1"/>
  <c r="BO197" i="13"/>
  <c r="BU197" i="13" s="1"/>
  <c r="R408" i="7"/>
  <c r="N408" i="7"/>
  <c r="P408" i="7"/>
  <c r="Q408" i="7"/>
  <c r="O408" i="7"/>
  <c r="L197" i="13"/>
  <c r="O197" i="13" s="1"/>
  <c r="BD197" i="13"/>
  <c r="BG197" i="13" s="1"/>
  <c r="H197" i="13"/>
  <c r="AU197" i="13"/>
  <c r="AI198" i="13" s="1"/>
  <c r="BA197" i="13"/>
  <c r="BB197" i="13"/>
  <c r="BE197" i="13" s="1"/>
  <c r="I408" i="7"/>
  <c r="K408" i="7"/>
  <c r="G408" i="7"/>
  <c r="H408" i="7"/>
  <c r="J408" i="7"/>
  <c r="BC197" i="13"/>
  <c r="J308" i="12"/>
  <c r="AT198" i="13" l="1"/>
  <c r="BV197" i="13"/>
  <c r="BW197" i="13" s="1"/>
  <c r="AR198" i="13"/>
  <c r="AS198" i="13"/>
  <c r="S408" i="7"/>
  <c r="K308" i="12" s="1"/>
  <c r="L308" i="12" s="1"/>
  <c r="M308" i="12" s="1"/>
  <c r="BF197" i="13"/>
  <c r="L408" i="7"/>
  <c r="G308" i="12" s="1"/>
  <c r="K197" i="13"/>
  <c r="BK197" i="13"/>
  <c r="BL198" i="13" s="1"/>
  <c r="Q197" i="13"/>
  <c r="Z198" i="13" s="1"/>
  <c r="F408" i="7" s="1"/>
  <c r="BS198" i="13" l="1"/>
  <c r="BR198" i="13"/>
  <c r="BQ198" i="13"/>
  <c r="BY197" i="13"/>
  <c r="BX197" i="13"/>
  <c r="N309" i="12"/>
  <c r="N197" i="13"/>
  <c r="AU198" i="13"/>
  <c r="AI199" i="13" s="1"/>
  <c r="BH198" i="13"/>
  <c r="AW198" i="13"/>
  <c r="AK199" i="13" s="1"/>
  <c r="BJ198" i="13"/>
  <c r="AV198" i="13"/>
  <c r="AJ199" i="13" s="1"/>
  <c r="BI198" i="13"/>
  <c r="J198" i="13"/>
  <c r="S198" i="13" s="1"/>
  <c r="AB199" i="13" s="1"/>
  <c r="BD198" i="13"/>
  <c r="BG198" i="13" s="1"/>
  <c r="H198" i="13"/>
  <c r="K198" i="13" s="1"/>
  <c r="H308" i="12"/>
  <c r="I308" i="12" s="1"/>
  <c r="I198" i="13"/>
  <c r="BN198" i="13" l="1"/>
  <c r="BT198" i="13" s="1"/>
  <c r="BO198" i="13"/>
  <c r="BU198" i="13" s="1"/>
  <c r="BP198" i="13"/>
  <c r="AT199" i="13" s="1"/>
  <c r="N409" i="7"/>
  <c r="Q409" i="7"/>
  <c r="P409" i="7"/>
  <c r="O409" i="7"/>
  <c r="R409" i="7"/>
  <c r="N198" i="13"/>
  <c r="M198" i="13"/>
  <c r="P198" i="13" s="1"/>
  <c r="BK198" i="13"/>
  <c r="BL199" i="13" s="1"/>
  <c r="Q198" i="13"/>
  <c r="Z199" i="13" s="1"/>
  <c r="G409" i="7"/>
  <c r="K409" i="7"/>
  <c r="H409" i="7"/>
  <c r="I409" i="7"/>
  <c r="J409" i="7"/>
  <c r="BC198" i="13"/>
  <c r="R198" i="13"/>
  <c r="AA199" i="13" s="1"/>
  <c r="L198" i="13"/>
  <c r="O198" i="13" s="1"/>
  <c r="BB198" i="13"/>
  <c r="BA198" i="13"/>
  <c r="J309" i="12"/>
  <c r="BV198" i="13" l="1"/>
  <c r="BW198" i="13" s="1"/>
  <c r="AS199" i="13"/>
  <c r="AR199" i="13"/>
  <c r="BH199" i="13" s="1"/>
  <c r="F409" i="7"/>
  <c r="I410" i="7" s="1"/>
  <c r="S409" i="7"/>
  <c r="K309" i="12" s="1"/>
  <c r="L309" i="12" s="1"/>
  <c r="M309" i="12" s="1"/>
  <c r="BJ199" i="13"/>
  <c r="BF198" i="13"/>
  <c r="L409" i="7"/>
  <c r="G309" i="12" s="1"/>
  <c r="J199" i="13"/>
  <c r="AW199" i="13"/>
  <c r="AK200" i="13" s="1"/>
  <c r="BE198" i="13"/>
  <c r="BR199" i="13" l="1"/>
  <c r="BS199" i="13"/>
  <c r="BQ199" i="13"/>
  <c r="BY198" i="13"/>
  <c r="BX198" i="13"/>
  <c r="O410" i="7"/>
  <c r="P410" i="7"/>
  <c r="Q410" i="7"/>
  <c r="N310" i="12"/>
  <c r="R410" i="7"/>
  <c r="N410" i="7"/>
  <c r="BC199" i="13"/>
  <c r="BI199" i="13"/>
  <c r="BD199" i="13"/>
  <c r="BG199" i="13" s="1"/>
  <c r="G410" i="7"/>
  <c r="J410" i="7"/>
  <c r="H410" i="7"/>
  <c r="K410" i="7"/>
  <c r="H309" i="12"/>
  <c r="I309" i="12" s="1"/>
  <c r="S199" i="13"/>
  <c r="AB200" i="13" s="1"/>
  <c r="M199" i="13"/>
  <c r="P199" i="13" s="1"/>
  <c r="AV199" i="13"/>
  <c r="AJ200" i="13" s="1"/>
  <c r="I199" i="13"/>
  <c r="BF199" i="13"/>
  <c r="BB199" i="13"/>
  <c r="BE199" i="13" s="1"/>
  <c r="BA199" i="13"/>
  <c r="AU199" i="13"/>
  <c r="AI200" i="13" s="1"/>
  <c r="H199" i="13"/>
  <c r="BN199" i="13" l="1"/>
  <c r="BT199" i="13" s="1"/>
  <c r="BO199" i="13"/>
  <c r="BU199" i="13" s="1"/>
  <c r="BP199" i="13"/>
  <c r="S410" i="7"/>
  <c r="K310" i="12" s="1"/>
  <c r="L310" i="12" s="1"/>
  <c r="M310" i="12" s="1"/>
  <c r="L410" i="7"/>
  <c r="G310" i="12" s="1"/>
  <c r="H310" i="12" s="1"/>
  <c r="I310" i="12" s="1"/>
  <c r="J310" i="12"/>
  <c r="BK199" i="13"/>
  <c r="BL200" i="13" s="1"/>
  <c r="K199" i="13"/>
  <c r="Q199" i="13"/>
  <c r="Z200" i="13" s="1"/>
  <c r="L199" i="13"/>
  <c r="O199" i="13" s="1"/>
  <c r="R199" i="13"/>
  <c r="AA200" i="13" s="1"/>
  <c r="N311" i="12" l="1"/>
  <c r="BR200" i="13"/>
  <c r="BQ200" i="13"/>
  <c r="BS200" i="13"/>
  <c r="BO200" i="13"/>
  <c r="BP200" i="13"/>
  <c r="BN200" i="13"/>
  <c r="AS200" i="13"/>
  <c r="BI200" i="13" s="1"/>
  <c r="AR200" i="13"/>
  <c r="AU200" i="13" s="1"/>
  <c r="AI201" i="13" s="1"/>
  <c r="BV199" i="13"/>
  <c r="BW199" i="13" s="1"/>
  <c r="AT200" i="13"/>
  <c r="BJ200" i="13" s="1"/>
  <c r="F410" i="7"/>
  <c r="N199" i="13"/>
  <c r="BD200" i="13"/>
  <c r="J311" i="12"/>
  <c r="BG200" i="13" l="1"/>
  <c r="J200" i="13"/>
  <c r="M200" i="13" s="1"/>
  <c r="P200" i="13" s="1"/>
  <c r="AW200" i="13"/>
  <c r="AK201" i="13" s="1"/>
  <c r="AT201" i="13" s="1"/>
  <c r="AV200" i="13"/>
  <c r="AJ201" i="13" s="1"/>
  <c r="I200" i="13"/>
  <c r="R200" i="13" s="1"/>
  <c r="AA201" i="13" s="1"/>
  <c r="H200" i="13"/>
  <c r="Q200" i="13" s="1"/>
  <c r="Z201" i="13" s="1"/>
  <c r="BH200" i="13"/>
  <c r="BY199" i="13"/>
  <c r="BX199" i="13"/>
  <c r="BU200" i="13"/>
  <c r="BT200" i="13"/>
  <c r="BV200" i="13"/>
  <c r="Q411" i="7"/>
  <c r="O411" i="7"/>
  <c r="P411" i="7"/>
  <c r="N411" i="7"/>
  <c r="R411" i="7"/>
  <c r="BC200" i="13"/>
  <c r="BF200" i="13" s="1"/>
  <c r="BB200" i="13"/>
  <c r="BE200" i="13" s="1"/>
  <c r="BA200" i="13"/>
  <c r="I411" i="7"/>
  <c r="J411" i="7"/>
  <c r="H411" i="7"/>
  <c r="K411" i="7"/>
  <c r="G411" i="7"/>
  <c r="K200" i="13" l="1"/>
  <c r="S200" i="13"/>
  <c r="AB201" i="13" s="1"/>
  <c r="F411" i="7" s="1"/>
  <c r="H412" i="7" s="1"/>
  <c r="AS201" i="13"/>
  <c r="BI201" i="13" s="1"/>
  <c r="AR201" i="13"/>
  <c r="BH201" i="13" s="1"/>
  <c r="L200" i="13"/>
  <c r="O200" i="13" s="1"/>
  <c r="BK200" i="13"/>
  <c r="BL201" i="13" s="1"/>
  <c r="BW200" i="13"/>
  <c r="S411" i="7"/>
  <c r="K311" i="12" s="1"/>
  <c r="L311" i="12" s="1"/>
  <c r="M311" i="12" s="1"/>
  <c r="N200" i="13"/>
  <c r="BD201" i="13"/>
  <c r="BG201" i="13" s="1"/>
  <c r="L411" i="7"/>
  <c r="G311" i="12" s="1"/>
  <c r="J201" i="13"/>
  <c r="AW201" i="13"/>
  <c r="AK202" i="13" s="1"/>
  <c r="BJ201" i="13" l="1"/>
  <c r="BR201" i="13"/>
  <c r="BQ201" i="13"/>
  <c r="BS201" i="13"/>
  <c r="BY200" i="13"/>
  <c r="BX200" i="13"/>
  <c r="N312" i="12"/>
  <c r="Q412" i="7"/>
  <c r="N412" i="7"/>
  <c r="R412" i="7"/>
  <c r="P412" i="7"/>
  <c r="O412" i="7"/>
  <c r="AV201" i="13"/>
  <c r="AJ202" i="13" s="1"/>
  <c r="I201" i="13"/>
  <c r="R201" i="13" s="1"/>
  <c r="AA202" i="13" s="1"/>
  <c r="BC201" i="13"/>
  <c r="BF201" i="13" s="1"/>
  <c r="AU201" i="13"/>
  <c r="AI202" i="13" s="1"/>
  <c r="H201" i="13"/>
  <c r="G412" i="7"/>
  <c r="I412" i="7"/>
  <c r="S201" i="13"/>
  <c r="AB202" i="13" s="1"/>
  <c r="M201" i="13"/>
  <c r="P201" i="13" s="1"/>
  <c r="H311" i="12"/>
  <c r="I311" i="12" s="1"/>
  <c r="K412" i="7"/>
  <c r="J412" i="7"/>
  <c r="BP201" i="13" l="1"/>
  <c r="BN201" i="13"/>
  <c r="BT201" i="13" s="1"/>
  <c r="BO201" i="13"/>
  <c r="AS202" i="13" s="1"/>
  <c r="S412" i="7"/>
  <c r="K312" i="12" s="1"/>
  <c r="L312" i="12" s="1"/>
  <c r="M312" i="12" s="1"/>
  <c r="L201" i="13"/>
  <c r="O201" i="13" s="1"/>
  <c r="L412" i="7"/>
  <c r="G312" i="12" s="1"/>
  <c r="H312" i="12" s="1"/>
  <c r="I312" i="12" s="1"/>
  <c r="J312" i="12"/>
  <c r="BK201" i="13"/>
  <c r="BL202" i="13" s="1"/>
  <c r="Q201" i="13"/>
  <c r="Z202" i="13" s="1"/>
  <c r="F412" i="7" s="1"/>
  <c r="K201" i="13"/>
  <c r="BA201" i="13"/>
  <c r="BB201" i="13"/>
  <c r="BE201" i="13" s="1"/>
  <c r="BU201" i="13" l="1"/>
  <c r="BQ202" i="13"/>
  <c r="BS202" i="13"/>
  <c r="BR202" i="13"/>
  <c r="BN202" i="13"/>
  <c r="BO202" i="13"/>
  <c r="BP202" i="13"/>
  <c r="AR202" i="13"/>
  <c r="BH202" i="13" s="1"/>
  <c r="BV201" i="13"/>
  <c r="BW201" i="13" s="1"/>
  <c r="AT202" i="13"/>
  <c r="BJ202" i="13" s="1"/>
  <c r="N313" i="12"/>
  <c r="BI202" i="13"/>
  <c r="N201" i="13"/>
  <c r="BC202" i="13"/>
  <c r="BF202" i="13" s="1"/>
  <c r="I202" i="13"/>
  <c r="AV202" i="13"/>
  <c r="AJ203" i="13" s="1"/>
  <c r="J313" i="12"/>
  <c r="AS203" i="13" l="1"/>
  <c r="AW202" i="13"/>
  <c r="AK203" i="13" s="1"/>
  <c r="J202" i="13"/>
  <c r="S202" i="13" s="1"/>
  <c r="AB203" i="13" s="1"/>
  <c r="BY201" i="13"/>
  <c r="BX201" i="13"/>
  <c r="BV202" i="13"/>
  <c r="BU202" i="13"/>
  <c r="BT202" i="13"/>
  <c r="Q413" i="7"/>
  <c r="P413" i="7"/>
  <c r="R413" i="7"/>
  <c r="O413" i="7"/>
  <c r="N413" i="7"/>
  <c r="BD202" i="13"/>
  <c r="BG202" i="13" s="1"/>
  <c r="J413" i="7"/>
  <c r="K413" i="7"/>
  <c r="H413" i="7"/>
  <c r="I413" i="7"/>
  <c r="G413" i="7"/>
  <c r="H202" i="13"/>
  <c r="AU202" i="13"/>
  <c r="AI203" i="13" s="1"/>
  <c r="BB202" i="13"/>
  <c r="BE202" i="13" s="1"/>
  <c r="BA202" i="13"/>
  <c r="R202" i="13"/>
  <c r="AA203" i="13" s="1"/>
  <c r="L202" i="13"/>
  <c r="O202" i="13" s="1"/>
  <c r="AR203" i="13" l="1"/>
  <c r="AT203" i="13"/>
  <c r="BJ203" i="13" s="1"/>
  <c r="M202" i="13"/>
  <c r="P202" i="13" s="1"/>
  <c r="BW202" i="13"/>
  <c r="S413" i="7"/>
  <c r="K313" i="12" s="1"/>
  <c r="L313" i="12" s="1"/>
  <c r="M313" i="12" s="1"/>
  <c r="I203" i="13"/>
  <c r="BI203" i="13"/>
  <c r="AV203" i="13"/>
  <c r="AJ204" i="13" s="1"/>
  <c r="L413" i="7"/>
  <c r="G313" i="12" s="1"/>
  <c r="Q202" i="13"/>
  <c r="Z203" i="13" s="1"/>
  <c r="F413" i="7" s="1"/>
  <c r="BK202" i="13"/>
  <c r="BL203" i="13" s="1"/>
  <c r="K202" i="13"/>
  <c r="BR203" i="13" l="1"/>
  <c r="BS203" i="13"/>
  <c r="BQ203" i="13"/>
  <c r="BY202" i="13"/>
  <c r="BX202" i="13"/>
  <c r="N314" i="12"/>
  <c r="BH203" i="13"/>
  <c r="AW203" i="13"/>
  <c r="AK204" i="13" s="1"/>
  <c r="J203" i="13"/>
  <c r="M203" i="13" s="1"/>
  <c r="P203" i="13" s="1"/>
  <c r="N202" i="13"/>
  <c r="L203" i="13"/>
  <c r="O203" i="13" s="1"/>
  <c r="R203" i="13"/>
  <c r="AU203" i="13"/>
  <c r="AI204" i="13" s="1"/>
  <c r="H203" i="13"/>
  <c r="H313" i="12"/>
  <c r="I313" i="12" s="1"/>
  <c r="BN203" i="13" l="1"/>
  <c r="BO203" i="13"/>
  <c r="BP203" i="13"/>
  <c r="BV203" i="13" s="1"/>
  <c r="S203" i="13"/>
  <c r="AB204" i="13" s="1"/>
  <c r="N414" i="7"/>
  <c r="R414" i="7"/>
  <c r="P414" i="7"/>
  <c r="Q414" i="7"/>
  <c r="O414" i="7"/>
  <c r="BD203" i="13"/>
  <c r="BG203" i="13" s="1"/>
  <c r="J414" i="7"/>
  <c r="G414" i="7"/>
  <c r="I414" i="7"/>
  <c r="K414" i="7"/>
  <c r="H414" i="7"/>
  <c r="J314" i="12"/>
  <c r="BC203" i="13"/>
  <c r="AA204" i="13"/>
  <c r="BB203" i="13"/>
  <c r="BE203" i="13" s="1"/>
  <c r="BA203" i="13"/>
  <c r="Q203" i="13"/>
  <c r="Z204" i="13" s="1"/>
  <c r="K203" i="13"/>
  <c r="BK203" i="13"/>
  <c r="BL204" i="13" s="1"/>
  <c r="AR204" i="13" l="1"/>
  <c r="BT203" i="13"/>
  <c r="BU203" i="13"/>
  <c r="AS204" i="13"/>
  <c r="AT204" i="13"/>
  <c r="J204" i="13" s="1"/>
  <c r="F414" i="7"/>
  <c r="G415" i="7" s="1"/>
  <c r="S414" i="7"/>
  <c r="K314" i="12" s="1"/>
  <c r="L314" i="12" s="1"/>
  <c r="M314" i="12" s="1"/>
  <c r="N203" i="13"/>
  <c r="BF203" i="13"/>
  <c r="L414" i="7"/>
  <c r="G314" i="12" s="1"/>
  <c r="BR204" i="13" l="1"/>
  <c r="BQ204" i="13"/>
  <c r="BS204" i="13"/>
  <c r="BW203" i="13"/>
  <c r="BY203" i="13" s="1"/>
  <c r="N415" i="7"/>
  <c r="P415" i="7"/>
  <c r="Q415" i="7"/>
  <c r="R415" i="7"/>
  <c r="O415" i="7"/>
  <c r="N315" i="12"/>
  <c r="BJ204" i="13"/>
  <c r="I204" i="13"/>
  <c r="L204" i="13" s="1"/>
  <c r="O204" i="13" s="1"/>
  <c r="BI204" i="13"/>
  <c r="H204" i="13"/>
  <c r="K204" i="13" s="1"/>
  <c r="BH204" i="13"/>
  <c r="BD204" i="13"/>
  <c r="BG204" i="13" s="1"/>
  <c r="AV204" i="13"/>
  <c r="AJ205" i="13" s="1"/>
  <c r="H415" i="7"/>
  <c r="I415" i="7"/>
  <c r="J415" i="7"/>
  <c r="K415" i="7"/>
  <c r="M204" i="13"/>
  <c r="P204" i="13" s="1"/>
  <c r="S204" i="13"/>
  <c r="AB205" i="13" s="1"/>
  <c r="AW204" i="13"/>
  <c r="AK205" i="13" s="1"/>
  <c r="H314" i="12"/>
  <c r="I314" i="12" s="1"/>
  <c r="AU204" i="13"/>
  <c r="AI205" i="13" s="1"/>
  <c r="Q204" i="13" l="1"/>
  <c r="BX203" i="13"/>
  <c r="BO204" i="13"/>
  <c r="BU204" i="13" s="1"/>
  <c r="BP204" i="13"/>
  <c r="BV204" i="13" s="1"/>
  <c r="BN204" i="13"/>
  <c r="BT204" i="13" s="1"/>
  <c r="S415" i="7"/>
  <c r="K315" i="12" s="1"/>
  <c r="L315" i="12" s="1"/>
  <c r="M315" i="12" s="1"/>
  <c r="R204" i="13"/>
  <c r="AA205" i="13" s="1"/>
  <c r="N204" i="13"/>
  <c r="BK204" i="13"/>
  <c r="BL205" i="13" s="1"/>
  <c r="BC204" i="13"/>
  <c r="BF204" i="13" s="1"/>
  <c r="L415" i="7"/>
  <c r="G315" i="12" s="1"/>
  <c r="BB204" i="13"/>
  <c r="BE204" i="13" s="1"/>
  <c r="BA204" i="13"/>
  <c r="J315" i="12"/>
  <c r="Z205" i="13"/>
  <c r="N316" i="12" l="1"/>
  <c r="BQ205" i="13"/>
  <c r="BS205" i="13"/>
  <c r="BR205" i="13"/>
  <c r="AR205" i="13"/>
  <c r="BH205" i="13" s="1"/>
  <c r="AT205" i="13"/>
  <c r="AW205" i="13" s="1"/>
  <c r="AK206" i="13" s="1"/>
  <c r="AS205" i="13"/>
  <c r="BI205" i="13" s="1"/>
  <c r="F415" i="7"/>
  <c r="BW204" i="13"/>
  <c r="BD205" i="13"/>
  <c r="H315" i="12"/>
  <c r="I315" i="12" s="1"/>
  <c r="BJ205" i="13" l="1"/>
  <c r="J205" i="13"/>
  <c r="M205" i="13" s="1"/>
  <c r="P205" i="13" s="1"/>
  <c r="BP205" i="13"/>
  <c r="BV205" i="13" s="1"/>
  <c r="BN205" i="13"/>
  <c r="BT205" i="13" s="1"/>
  <c r="BO205" i="13"/>
  <c r="BU205" i="13" s="1"/>
  <c r="BG205" i="13"/>
  <c r="BY204" i="13"/>
  <c r="BX204" i="13"/>
  <c r="Q416" i="7"/>
  <c r="N416" i="7"/>
  <c r="P416" i="7"/>
  <c r="R416" i="7"/>
  <c r="O416" i="7"/>
  <c r="I205" i="13"/>
  <c r="L205" i="13" s="1"/>
  <c r="O205" i="13" s="1"/>
  <c r="AV205" i="13"/>
  <c r="AJ206" i="13" s="1"/>
  <c r="BC205" i="13"/>
  <c r="BF205" i="13" s="1"/>
  <c r="J316" i="12"/>
  <c r="I416" i="7"/>
  <c r="G416" i="7"/>
  <c r="K416" i="7"/>
  <c r="H416" i="7"/>
  <c r="J416" i="7"/>
  <c r="H205" i="13"/>
  <c r="AU205" i="13"/>
  <c r="AI206" i="13" s="1"/>
  <c r="AS206" i="13" l="1"/>
  <c r="S205" i="13"/>
  <c r="AB206" i="13" s="1"/>
  <c r="AT206" i="13"/>
  <c r="J206" i="13" s="1"/>
  <c r="BW205" i="13"/>
  <c r="S416" i="7"/>
  <c r="K316" i="12" s="1"/>
  <c r="L316" i="12" s="1"/>
  <c r="M316" i="12" s="1"/>
  <c r="R205" i="13"/>
  <c r="AA206" i="13" s="1"/>
  <c r="BA205" i="13"/>
  <c r="BB205" i="13"/>
  <c r="BE205" i="13" s="1"/>
  <c r="L416" i="7"/>
  <c r="G316" i="12" s="1"/>
  <c r="Q205" i="13"/>
  <c r="Z206" i="13" s="1"/>
  <c r="BK205" i="13"/>
  <c r="BL206" i="13" s="1"/>
  <c r="K205" i="13"/>
  <c r="BR206" i="13" l="1"/>
  <c r="BQ206" i="13"/>
  <c r="BS206" i="13"/>
  <c r="AR206" i="13"/>
  <c r="BJ206" i="13"/>
  <c r="AW206" i="13"/>
  <c r="AK207" i="13" s="1"/>
  <c r="F416" i="7"/>
  <c r="BY205" i="13"/>
  <c r="BX205" i="13"/>
  <c r="N317" i="12"/>
  <c r="N205" i="13"/>
  <c r="I206" i="13"/>
  <c r="L206" i="13" s="1"/>
  <c r="O206" i="13" s="1"/>
  <c r="BI206" i="13"/>
  <c r="AV206" i="13"/>
  <c r="AJ207" i="13" s="1"/>
  <c r="H316" i="12"/>
  <c r="I316" i="12" s="1"/>
  <c r="M206" i="13"/>
  <c r="P206" i="13" s="1"/>
  <c r="S206" i="13"/>
  <c r="BN206" i="13" l="1"/>
  <c r="BT206" i="13" s="1"/>
  <c r="BO206" i="13"/>
  <c r="BU206" i="13" s="1"/>
  <c r="BP206" i="13"/>
  <c r="BV206" i="13" s="1"/>
  <c r="Q417" i="7"/>
  <c r="P417" i="7"/>
  <c r="N417" i="7"/>
  <c r="O417" i="7"/>
  <c r="R417" i="7"/>
  <c r="R206" i="13"/>
  <c r="AA207" i="13" s="1"/>
  <c r="AU206" i="13"/>
  <c r="AI207" i="13" s="1"/>
  <c r="BH206" i="13"/>
  <c r="BD206" i="13"/>
  <c r="BG206" i="13" s="1"/>
  <c r="AB207" i="13"/>
  <c r="BC206" i="13"/>
  <c r="BF206" i="13" s="1"/>
  <c r="BA206" i="13"/>
  <c r="H206" i="13"/>
  <c r="Q206" i="13" s="1"/>
  <c r="Z207" i="13" s="1"/>
  <c r="J317" i="12"/>
  <c r="G417" i="7"/>
  <c r="I417" i="7"/>
  <c r="J417" i="7"/>
  <c r="K417" i="7"/>
  <c r="H417" i="7"/>
  <c r="F417" i="7" l="1"/>
  <c r="I418" i="7" s="1"/>
  <c r="AS207" i="13"/>
  <c r="I207" i="13" s="1"/>
  <c r="AT207" i="13"/>
  <c r="BJ207" i="13" s="1"/>
  <c r="BW206" i="13"/>
  <c r="BX206" i="13" s="1"/>
  <c r="S417" i="7"/>
  <c r="K317" i="12" s="1"/>
  <c r="L317" i="12" s="1"/>
  <c r="M317" i="12" s="1"/>
  <c r="BK206" i="13"/>
  <c r="BL207" i="13" s="1"/>
  <c r="K206" i="13"/>
  <c r="N206" i="13" s="1"/>
  <c r="BD207" i="13"/>
  <c r="BB206" i="13"/>
  <c r="BE206" i="13" s="1"/>
  <c r="L417" i="7"/>
  <c r="G317" i="12" s="1"/>
  <c r="BR207" i="13" l="1"/>
  <c r="BQ207" i="13"/>
  <c r="BS207" i="13"/>
  <c r="AR207" i="13"/>
  <c r="BH207" i="13" s="1"/>
  <c r="J207" i="13"/>
  <c r="M207" i="13" s="1"/>
  <c r="P207" i="13" s="1"/>
  <c r="BG207" i="13"/>
  <c r="AW207" i="13"/>
  <c r="AK208" i="13" s="1"/>
  <c r="BY206" i="13"/>
  <c r="Q418" i="7"/>
  <c r="N318" i="12"/>
  <c r="N418" i="7"/>
  <c r="O418" i="7"/>
  <c r="R418" i="7"/>
  <c r="P418" i="7"/>
  <c r="AV207" i="13"/>
  <c r="AJ208" i="13" s="1"/>
  <c r="BI207" i="13"/>
  <c r="H418" i="7"/>
  <c r="J418" i="7"/>
  <c r="BC207" i="13"/>
  <c r="BF207" i="13" s="1"/>
  <c r="G418" i="7"/>
  <c r="K418" i="7"/>
  <c r="H317" i="12"/>
  <c r="I317" i="12" s="1"/>
  <c r="BB207" i="13"/>
  <c r="BA207" i="13"/>
  <c r="R207" i="13"/>
  <c r="AA208" i="13" s="1"/>
  <c r="L207" i="13"/>
  <c r="O207" i="13" s="1"/>
  <c r="S207" i="13" l="1"/>
  <c r="AB208" i="13" s="1"/>
  <c r="BN207" i="13"/>
  <c r="BT207" i="13" s="1"/>
  <c r="BO207" i="13"/>
  <c r="AS208" i="13" s="1"/>
  <c r="BP207" i="13"/>
  <c r="BV207" i="13" s="1"/>
  <c r="S418" i="7"/>
  <c r="K318" i="12" s="1"/>
  <c r="L318" i="12" s="1"/>
  <c r="M318" i="12" s="1"/>
  <c r="L418" i="7"/>
  <c r="G318" i="12" s="1"/>
  <c r="H318" i="12" s="1"/>
  <c r="I318" i="12" s="1"/>
  <c r="AU207" i="13"/>
  <c r="AI208" i="13" s="1"/>
  <c r="H207" i="13"/>
  <c r="BK207" i="13" s="1"/>
  <c r="BL208" i="13" s="1"/>
  <c r="BE207" i="13"/>
  <c r="J318" i="12"/>
  <c r="BU207" i="13" l="1"/>
  <c r="BW207" i="13" s="1"/>
  <c r="BQ208" i="13"/>
  <c r="BS208" i="13"/>
  <c r="BR208" i="13"/>
  <c r="BO208" i="13"/>
  <c r="BP208" i="13"/>
  <c r="BN208" i="13"/>
  <c r="AR208" i="13"/>
  <c r="H208" i="13" s="1"/>
  <c r="AT208" i="13"/>
  <c r="AW208" i="13" s="1"/>
  <c r="AK209" i="13" s="1"/>
  <c r="N319" i="12"/>
  <c r="BI208" i="13"/>
  <c r="J319" i="12"/>
  <c r="Q207" i="13"/>
  <c r="Z208" i="13" s="1"/>
  <c r="F418" i="7" s="1"/>
  <c r="K207" i="13"/>
  <c r="N207" i="13" s="1"/>
  <c r="BD208" i="13"/>
  <c r="BC208" i="13"/>
  <c r="BF208" i="13" s="1"/>
  <c r="AV208" i="13"/>
  <c r="AJ209" i="13" s="1"/>
  <c r="I208" i="13"/>
  <c r="BJ208" i="13" l="1"/>
  <c r="AT209" i="13"/>
  <c r="AS209" i="13"/>
  <c r="J208" i="13"/>
  <c r="BK208" i="13" s="1"/>
  <c r="BL209" i="13" s="1"/>
  <c r="BG208" i="13"/>
  <c r="BY207" i="13"/>
  <c r="BX207" i="13"/>
  <c r="BV208" i="13"/>
  <c r="BT208" i="13"/>
  <c r="BU208" i="13"/>
  <c r="AU208" i="13"/>
  <c r="AI209" i="13" s="1"/>
  <c r="BH208" i="13"/>
  <c r="BB208" i="13"/>
  <c r="BE208" i="13" s="1"/>
  <c r="BA208" i="13"/>
  <c r="Q208" i="13"/>
  <c r="Z209" i="13" s="1"/>
  <c r="K208" i="13"/>
  <c r="L208" i="13"/>
  <c r="O208" i="13" s="1"/>
  <c r="R208" i="13"/>
  <c r="AA209" i="13" s="1"/>
  <c r="S208" i="13" l="1"/>
  <c r="AB209" i="13" s="1"/>
  <c r="F419" i="7" s="1"/>
  <c r="AR209" i="13"/>
  <c r="BH209" i="13" s="1"/>
  <c r="M208" i="13"/>
  <c r="P208" i="13" s="1"/>
  <c r="BW208" i="13"/>
  <c r="O419" i="7"/>
  <c r="R419" i="7"/>
  <c r="P419" i="7"/>
  <c r="Q419" i="7"/>
  <c r="N419" i="7"/>
  <c r="K419" i="7"/>
  <c r="J419" i="7"/>
  <c r="I419" i="7"/>
  <c r="H419" i="7"/>
  <c r="BI209" i="13"/>
  <c r="G419" i="7"/>
  <c r="N208" i="13"/>
  <c r="AV209" i="13"/>
  <c r="AJ210" i="13" s="1"/>
  <c r="I209" i="13"/>
  <c r="L209" i="13" s="1"/>
  <c r="O209" i="13" s="1"/>
  <c r="AW209" i="13"/>
  <c r="AK210" i="13" s="1"/>
  <c r="J209" i="13"/>
  <c r="BJ209" i="13" l="1"/>
  <c r="BY208" i="13"/>
  <c r="BX208" i="13"/>
  <c r="R420" i="7"/>
  <c r="N420" i="7"/>
  <c r="O420" i="7"/>
  <c r="P420" i="7"/>
  <c r="Q420" i="7"/>
  <c r="S419" i="7"/>
  <c r="K319" i="12" s="1"/>
  <c r="L319" i="12" s="1"/>
  <c r="M319" i="12" s="1"/>
  <c r="L419" i="7"/>
  <c r="G319" i="12" s="1"/>
  <c r="H319" i="12" s="1"/>
  <c r="I319" i="12" s="1"/>
  <c r="BD209" i="13"/>
  <c r="BG209" i="13" s="1"/>
  <c r="BC209" i="13"/>
  <c r="BF209" i="13" s="1"/>
  <c r="R209" i="13"/>
  <c r="AA210" i="13" s="1"/>
  <c r="S209" i="13"/>
  <c r="AB210" i="13" s="1"/>
  <c r="M209" i="13"/>
  <c r="P209" i="13" s="1"/>
  <c r="BA209" i="13"/>
  <c r="BB209" i="13"/>
  <c r="BE209" i="13" s="1"/>
  <c r="H209" i="13"/>
  <c r="AU209" i="13"/>
  <c r="AI210" i="13" s="1"/>
  <c r="G420" i="7"/>
  <c r="I420" i="7"/>
  <c r="J420" i="7"/>
  <c r="K420" i="7"/>
  <c r="H420" i="7"/>
  <c r="BS209" i="13" l="1"/>
  <c r="BR209" i="13"/>
  <c r="BQ209" i="13"/>
  <c r="BP209" i="13"/>
  <c r="AT210" i="13" s="1"/>
  <c r="BN209" i="13"/>
  <c r="AR210" i="13" s="1"/>
  <c r="BO209" i="13"/>
  <c r="AS210" i="13" s="1"/>
  <c r="BI210" i="13" s="1"/>
  <c r="N320" i="12"/>
  <c r="S420" i="7"/>
  <c r="K320" i="12" s="1"/>
  <c r="L320" i="12" s="1"/>
  <c r="M320" i="12" s="1"/>
  <c r="J320" i="12"/>
  <c r="L420" i="7"/>
  <c r="G320" i="12" s="1"/>
  <c r="Q209" i="13"/>
  <c r="Z210" i="13" s="1"/>
  <c r="F420" i="7" s="1"/>
  <c r="K209" i="13"/>
  <c r="BK209" i="13"/>
  <c r="BL210" i="13" s="1"/>
  <c r="BR210" i="13" l="1"/>
  <c r="BS210" i="13"/>
  <c r="BQ210" i="13"/>
  <c r="BT209" i="13"/>
  <c r="BU209" i="13"/>
  <c r="BV209" i="13"/>
  <c r="N321" i="12"/>
  <c r="I210" i="13"/>
  <c r="R210" i="13" s="1"/>
  <c r="AV210" i="13"/>
  <c r="AJ211" i="13" s="1"/>
  <c r="AW210" i="13"/>
  <c r="AK211" i="13" s="1"/>
  <c r="BJ210" i="13"/>
  <c r="AU210" i="13"/>
  <c r="AI211" i="13" s="1"/>
  <c r="BH210" i="13"/>
  <c r="N209" i="13"/>
  <c r="J210" i="13"/>
  <c r="S210" i="13" s="1"/>
  <c r="AB211" i="13" s="1"/>
  <c r="H210" i="13"/>
  <c r="K210" i="13" s="1"/>
  <c r="H320" i="12"/>
  <c r="I320" i="12" s="1"/>
  <c r="BN210" i="13" l="1"/>
  <c r="BT210" i="13" s="1"/>
  <c r="BO210" i="13"/>
  <c r="BU210" i="13" s="1"/>
  <c r="BP210" i="13"/>
  <c r="BV210" i="13" s="1"/>
  <c r="BW209" i="13"/>
  <c r="R421" i="7"/>
  <c r="O421" i="7"/>
  <c r="P421" i="7"/>
  <c r="Q421" i="7"/>
  <c r="N421" i="7"/>
  <c r="L210" i="13"/>
  <c r="O210" i="13" s="1"/>
  <c r="N210" i="13"/>
  <c r="M210" i="13"/>
  <c r="P210" i="13" s="1"/>
  <c r="BK210" i="13"/>
  <c r="BL211" i="13" s="1"/>
  <c r="BD210" i="13"/>
  <c r="BG210" i="13" s="1"/>
  <c r="AA211" i="13"/>
  <c r="BC210" i="13"/>
  <c r="BF210" i="13" s="1"/>
  <c r="BA210" i="13"/>
  <c r="Q210" i="13"/>
  <c r="Z211" i="13" s="1"/>
  <c r="BB210" i="13"/>
  <c r="BE210" i="13" s="1"/>
  <c r="J421" i="7"/>
  <c r="I421" i="7"/>
  <c r="K421" i="7"/>
  <c r="H421" i="7"/>
  <c r="G421" i="7"/>
  <c r="J321" i="12"/>
  <c r="AT211" i="13" l="1"/>
  <c r="BJ211" i="13" s="1"/>
  <c r="AR211" i="13"/>
  <c r="AU211" i="13" s="1"/>
  <c r="AI212" i="13" s="1"/>
  <c r="AS211" i="13"/>
  <c r="I211" i="13" s="1"/>
  <c r="F421" i="7"/>
  <c r="I422" i="7" s="1"/>
  <c r="BY209" i="13"/>
  <c r="BX209" i="13"/>
  <c r="BW210" i="13"/>
  <c r="S421" i="7"/>
  <c r="K321" i="12" s="1"/>
  <c r="L321" i="12" s="1"/>
  <c r="M321" i="12" s="1"/>
  <c r="BC211" i="13"/>
  <c r="BD211" i="13"/>
  <c r="L421" i="7"/>
  <c r="G321" i="12" s="1"/>
  <c r="BQ211" i="13" l="1"/>
  <c r="BS211" i="13"/>
  <c r="BR211" i="13"/>
  <c r="BY210" i="13"/>
  <c r="BX210" i="13"/>
  <c r="Q422" i="7"/>
  <c r="O422" i="7"/>
  <c r="P422" i="7"/>
  <c r="N322" i="12"/>
  <c r="N422" i="7"/>
  <c r="R422" i="7"/>
  <c r="AV211" i="13"/>
  <c r="AJ212" i="13" s="1"/>
  <c r="BI211" i="13"/>
  <c r="BF211" i="13"/>
  <c r="J211" i="13"/>
  <c r="M211" i="13" s="1"/>
  <c r="P211" i="13" s="1"/>
  <c r="AW211" i="13"/>
  <c r="AK212" i="13" s="1"/>
  <c r="BG211" i="13"/>
  <c r="H211" i="13"/>
  <c r="K211" i="13" s="1"/>
  <c r="BH211" i="13"/>
  <c r="BB211" i="13"/>
  <c r="BE211" i="13" s="1"/>
  <c r="G422" i="7"/>
  <c r="H422" i="7"/>
  <c r="K422" i="7"/>
  <c r="J422" i="7"/>
  <c r="H321" i="12"/>
  <c r="I321" i="12" s="1"/>
  <c r="R211" i="13"/>
  <c r="AA212" i="13" s="1"/>
  <c r="L211" i="13"/>
  <c r="O211" i="13" s="1"/>
  <c r="BA211" i="13"/>
  <c r="S211" i="13" l="1"/>
  <c r="AB212" i="13" s="1"/>
  <c r="BN211" i="13"/>
  <c r="BO211" i="13"/>
  <c r="BU211" i="13" s="1"/>
  <c r="BP211" i="13"/>
  <c r="BV211" i="13" s="1"/>
  <c r="S422" i="7"/>
  <c r="K322" i="12" s="1"/>
  <c r="L322" i="12" s="1"/>
  <c r="M322" i="12" s="1"/>
  <c r="BK211" i="13"/>
  <c r="BL212" i="13" s="1"/>
  <c r="N211" i="13"/>
  <c r="Q211" i="13"/>
  <c r="Z212" i="13" s="1"/>
  <c r="L422" i="7"/>
  <c r="G322" i="12" s="1"/>
  <c r="H322" i="12" s="1"/>
  <c r="I322" i="12" s="1"/>
  <c r="J322" i="12"/>
  <c r="BS212" i="13" l="1"/>
  <c r="BQ212" i="13"/>
  <c r="BR212" i="13"/>
  <c r="BO212" i="13"/>
  <c r="BP212" i="13"/>
  <c r="BN212" i="13"/>
  <c r="AT212" i="13"/>
  <c r="AW212" i="13" s="1"/>
  <c r="AK213" i="13" s="1"/>
  <c r="BT211" i="13"/>
  <c r="BW211" i="13" s="1"/>
  <c r="AR212" i="13"/>
  <c r="H212" i="13" s="1"/>
  <c r="AS212" i="13"/>
  <c r="BI212" i="13" s="1"/>
  <c r="F422" i="7"/>
  <c r="N423" i="7" s="1"/>
  <c r="N323" i="12"/>
  <c r="J323" i="12"/>
  <c r="I212" i="13" l="1"/>
  <c r="R212" i="13" s="1"/>
  <c r="AA213" i="13" s="1"/>
  <c r="AV212" i="13"/>
  <c r="AJ213" i="13" s="1"/>
  <c r="BH212" i="13"/>
  <c r="J212" i="13"/>
  <c r="G423" i="7"/>
  <c r="BJ212" i="13"/>
  <c r="AU212" i="13"/>
  <c r="AI213" i="13" s="1"/>
  <c r="P423" i="7"/>
  <c r="I423" i="7"/>
  <c r="R423" i="7"/>
  <c r="Q423" i="7"/>
  <c r="K423" i="7"/>
  <c r="H423" i="7"/>
  <c r="J423" i="7"/>
  <c r="O423" i="7"/>
  <c r="BY211" i="13"/>
  <c r="BX211" i="13"/>
  <c r="BV212" i="13"/>
  <c r="BT212" i="13"/>
  <c r="BU212" i="13"/>
  <c r="BD212" i="13"/>
  <c r="BG212" i="13" s="1"/>
  <c r="BC212" i="13"/>
  <c r="BF212" i="13" s="1"/>
  <c r="Q212" i="13"/>
  <c r="Z213" i="13" s="1"/>
  <c r="K212" i="13"/>
  <c r="L212" i="13"/>
  <c r="O212" i="13" s="1"/>
  <c r="BA212" i="13"/>
  <c r="BB212" i="13"/>
  <c r="BE212" i="13" s="1"/>
  <c r="BK212" i="13" l="1"/>
  <c r="BL213" i="13" s="1"/>
  <c r="S212" i="13"/>
  <c r="AB213" i="13" s="1"/>
  <c r="BA213" i="13" s="1"/>
  <c r="AT213" i="13"/>
  <c r="AS213" i="13"/>
  <c r="BI213" i="13" s="1"/>
  <c r="M212" i="13"/>
  <c r="P212" i="13" s="1"/>
  <c r="AR213" i="13"/>
  <c r="L423" i="7"/>
  <c r="G323" i="12" s="1"/>
  <c r="H323" i="12" s="1"/>
  <c r="I323" i="12" s="1"/>
  <c r="S423" i="7"/>
  <c r="K323" i="12" s="1"/>
  <c r="L323" i="12" s="1"/>
  <c r="M323" i="12" s="1"/>
  <c r="BW212" i="13"/>
  <c r="N212" i="13"/>
  <c r="BD213" i="13"/>
  <c r="BJ213" i="13" l="1"/>
  <c r="F423" i="7"/>
  <c r="Q424" i="7" s="1"/>
  <c r="BQ213" i="13"/>
  <c r="BR213" i="13"/>
  <c r="BS213" i="13"/>
  <c r="BP213" i="13"/>
  <c r="BN213" i="13"/>
  <c r="BO213" i="13"/>
  <c r="N324" i="12"/>
  <c r="BY212" i="13"/>
  <c r="BX212" i="13"/>
  <c r="I213" i="13"/>
  <c r="R213" i="13" s="1"/>
  <c r="AA214" i="13" s="1"/>
  <c r="AV213" i="13"/>
  <c r="AJ214" i="13" s="1"/>
  <c r="BG213" i="13"/>
  <c r="J213" i="13"/>
  <c r="AW213" i="13"/>
  <c r="AK214" i="13" s="1"/>
  <c r="AU213" i="13"/>
  <c r="AI214" i="13" s="1"/>
  <c r="BH213" i="13"/>
  <c r="BC213" i="13"/>
  <c r="BF213" i="13" s="1"/>
  <c r="H213" i="13"/>
  <c r="Q213" i="13" s="1"/>
  <c r="Z214" i="13" s="1"/>
  <c r="BB213" i="13"/>
  <c r="BE213" i="13" s="1"/>
  <c r="J324" i="12"/>
  <c r="BV213" i="13" l="1"/>
  <c r="G424" i="7"/>
  <c r="P424" i="7"/>
  <c r="O424" i="7"/>
  <c r="R424" i="7"/>
  <c r="J424" i="7"/>
  <c r="N424" i="7"/>
  <c r="K424" i="7"/>
  <c r="I424" i="7"/>
  <c r="H424" i="7"/>
  <c r="AT214" i="13"/>
  <c r="AR214" i="13"/>
  <c r="BH214" i="13" s="1"/>
  <c r="BT213" i="13"/>
  <c r="AS214" i="13"/>
  <c r="I214" i="13" s="1"/>
  <c r="BU213" i="13"/>
  <c r="L213" i="13"/>
  <c r="O213" i="13" s="1"/>
  <c r="S213" i="13"/>
  <c r="AB214" i="13" s="1"/>
  <c r="F424" i="7" s="1"/>
  <c r="M213" i="13"/>
  <c r="P213" i="13" s="1"/>
  <c r="BK213" i="13"/>
  <c r="BL214" i="13" s="1"/>
  <c r="K213" i="13"/>
  <c r="L424" i="7" l="1"/>
  <c r="G324" i="12" s="1"/>
  <c r="H324" i="12" s="1"/>
  <c r="I324" i="12" s="1"/>
  <c r="S424" i="7"/>
  <c r="K324" i="12" s="1"/>
  <c r="L324" i="12" s="1"/>
  <c r="M324" i="12" s="1"/>
  <c r="BQ214" i="13" s="1"/>
  <c r="BW213" i="13"/>
  <c r="BX213" i="13" s="1"/>
  <c r="G425" i="7"/>
  <c r="Q425" i="7"/>
  <c r="N425" i="7"/>
  <c r="P425" i="7"/>
  <c r="R425" i="7"/>
  <c r="O425" i="7"/>
  <c r="AV214" i="13"/>
  <c r="AJ215" i="13" s="1"/>
  <c r="BI214" i="13"/>
  <c r="BJ214" i="13"/>
  <c r="AW214" i="13"/>
  <c r="AK215" i="13" s="1"/>
  <c r="J214" i="13"/>
  <c r="S214" i="13" s="1"/>
  <c r="AB215" i="13" s="1"/>
  <c r="N213" i="13"/>
  <c r="K425" i="7"/>
  <c r="I425" i="7"/>
  <c r="J425" i="7"/>
  <c r="AU214" i="13"/>
  <c r="AI215" i="13" s="1"/>
  <c r="H214" i="13"/>
  <c r="Q214" i="13" s="1"/>
  <c r="R214" i="13"/>
  <c r="L214" i="13"/>
  <c r="O214" i="13" s="1"/>
  <c r="H425" i="7"/>
  <c r="BR214" i="13" l="1"/>
  <c r="BS214" i="13"/>
  <c r="N325" i="12"/>
  <c r="BN214" i="13"/>
  <c r="BT214" i="13" s="1"/>
  <c r="BO214" i="13"/>
  <c r="BP214" i="13"/>
  <c r="AT215" i="13" s="1"/>
  <c r="BY213" i="13"/>
  <c r="S425" i="7"/>
  <c r="K325" i="12" s="1"/>
  <c r="L325" i="12" s="1"/>
  <c r="M325" i="12" s="1"/>
  <c r="M214" i="13"/>
  <c r="P214" i="13" s="1"/>
  <c r="BC214" i="13"/>
  <c r="BF214" i="13" s="1"/>
  <c r="BD214" i="13"/>
  <c r="BG214" i="13" s="1"/>
  <c r="L425" i="7"/>
  <c r="G325" i="12" s="1"/>
  <c r="AA215" i="13"/>
  <c r="BA214" i="13"/>
  <c r="K214" i="13"/>
  <c r="BB214" i="13"/>
  <c r="BE214" i="13" s="1"/>
  <c r="BK214" i="13"/>
  <c r="BL215" i="13" s="1"/>
  <c r="Z215" i="13"/>
  <c r="J325" i="12"/>
  <c r="BV214" i="13" l="1"/>
  <c r="BU214" i="13"/>
  <c r="BS215" i="13"/>
  <c r="BR215" i="13"/>
  <c r="BQ215" i="13"/>
  <c r="AS215" i="13"/>
  <c r="AV215" i="13" s="1"/>
  <c r="AJ216" i="13" s="1"/>
  <c r="AR215" i="13"/>
  <c r="F425" i="7"/>
  <c r="N326" i="12"/>
  <c r="BJ215" i="13"/>
  <c r="N214" i="13"/>
  <c r="BD215" i="13"/>
  <c r="H325" i="12"/>
  <c r="I325" i="12" s="1"/>
  <c r="BC215" i="13"/>
  <c r="BW214" i="13" l="1"/>
  <c r="BX214" i="13" s="1"/>
  <c r="J326" i="12"/>
  <c r="BN215" i="13"/>
  <c r="BT215" i="13" s="1"/>
  <c r="BO215" i="13"/>
  <c r="AS216" i="13" s="1"/>
  <c r="BP215" i="13"/>
  <c r="BV215" i="13" s="1"/>
  <c r="Q426" i="7"/>
  <c r="N426" i="7"/>
  <c r="P426" i="7"/>
  <c r="R426" i="7"/>
  <c r="O426" i="7"/>
  <c r="J426" i="7"/>
  <c r="J215" i="13"/>
  <c r="M215" i="13" s="1"/>
  <c r="P215" i="13" s="1"/>
  <c r="K426" i="7"/>
  <c r="G426" i="7"/>
  <c r="H426" i="7"/>
  <c r="I426" i="7"/>
  <c r="BG215" i="13"/>
  <c r="AW215" i="13"/>
  <c r="AK216" i="13" s="1"/>
  <c r="I215" i="13"/>
  <c r="R215" i="13" s="1"/>
  <c r="AA216" i="13" s="1"/>
  <c r="BI215" i="13"/>
  <c r="AU215" i="13"/>
  <c r="AI216" i="13" s="1"/>
  <c r="BH215" i="13"/>
  <c r="BF215" i="13"/>
  <c r="H215" i="13"/>
  <c r="K215" i="13" s="1"/>
  <c r="BY214" i="13" l="1"/>
  <c r="BU215" i="13"/>
  <c r="BW215" i="13" s="1"/>
  <c r="AT216" i="13"/>
  <c r="AW216" i="13" s="1"/>
  <c r="AK217" i="13" s="1"/>
  <c r="S426" i="7"/>
  <c r="K326" i="12" s="1"/>
  <c r="L326" i="12" s="1"/>
  <c r="M326" i="12" s="1"/>
  <c r="S215" i="13"/>
  <c r="AB216" i="13" s="1"/>
  <c r="L426" i="7"/>
  <c r="G326" i="12" s="1"/>
  <c r="H326" i="12" s="1"/>
  <c r="I326" i="12" s="1"/>
  <c r="L215" i="13"/>
  <c r="O215" i="13" s="1"/>
  <c r="BI216" i="13"/>
  <c r="N215" i="13"/>
  <c r="BK215" i="13"/>
  <c r="BL216" i="13" s="1"/>
  <c r="BA215" i="13"/>
  <c r="BB215" i="13"/>
  <c r="AR216" i="13" s="1"/>
  <c r="Q215" i="13"/>
  <c r="Z216" i="13" s="1"/>
  <c r="I216" i="13"/>
  <c r="AV216" i="13"/>
  <c r="AJ217" i="13" s="1"/>
  <c r="BR216" i="13" l="1"/>
  <c r="BS216" i="13"/>
  <c r="BQ216" i="13"/>
  <c r="BO216" i="13"/>
  <c r="BP216" i="13"/>
  <c r="BN216" i="13"/>
  <c r="F426" i="7"/>
  <c r="Q427" i="7" s="1"/>
  <c r="BY215" i="13"/>
  <c r="BX215" i="13"/>
  <c r="N327" i="12"/>
  <c r="J216" i="13"/>
  <c r="S216" i="13" s="1"/>
  <c r="BJ216" i="13"/>
  <c r="J327" i="12"/>
  <c r="BE215" i="13"/>
  <c r="BH216" i="13"/>
  <c r="L216" i="13"/>
  <c r="O216" i="13" s="1"/>
  <c r="R216" i="13"/>
  <c r="I427" i="7" l="1"/>
  <c r="P427" i="7"/>
  <c r="G427" i="7"/>
  <c r="R427" i="7"/>
  <c r="K427" i="7"/>
  <c r="N427" i="7"/>
  <c r="H427" i="7"/>
  <c r="J427" i="7"/>
  <c r="O427" i="7"/>
  <c r="BV216" i="13"/>
  <c r="BT216" i="13"/>
  <c r="BU216" i="13"/>
  <c r="M216" i="13"/>
  <c r="P216" i="13" s="1"/>
  <c r="BD216" i="13"/>
  <c r="AT217" i="13" s="1"/>
  <c r="BC216" i="13"/>
  <c r="AS217" i="13" s="1"/>
  <c r="AA217" i="13"/>
  <c r="AB217" i="13"/>
  <c r="AU216" i="13"/>
  <c r="AI217" i="13" s="1"/>
  <c r="H216" i="13"/>
  <c r="S427" i="7" l="1"/>
  <c r="K327" i="12" s="1"/>
  <c r="L327" i="12" s="1"/>
  <c r="M327" i="12" s="1"/>
  <c r="L427" i="7"/>
  <c r="G327" i="12" s="1"/>
  <c r="H327" i="12" s="1"/>
  <c r="I327" i="12" s="1"/>
  <c r="BW216" i="13"/>
  <c r="BG216" i="13"/>
  <c r="BJ217" i="13"/>
  <c r="BF216" i="13"/>
  <c r="BI217" i="13"/>
  <c r="BA216" i="13"/>
  <c r="BB216" i="13"/>
  <c r="BE216" i="13" s="1"/>
  <c r="Q216" i="13"/>
  <c r="Z217" i="13" s="1"/>
  <c r="F427" i="7" s="1"/>
  <c r="K216" i="13"/>
  <c r="BK216" i="13"/>
  <c r="BL217" i="13" s="1"/>
  <c r="AR217" i="13" l="1"/>
  <c r="AU217" i="13" s="1"/>
  <c r="AI218" i="13" s="1"/>
  <c r="BS217" i="13"/>
  <c r="BR217" i="13"/>
  <c r="BQ217" i="13"/>
  <c r="BP217" i="13"/>
  <c r="BN217" i="13"/>
  <c r="BO217" i="13"/>
  <c r="N328" i="12"/>
  <c r="BY216" i="13"/>
  <c r="BX216" i="13"/>
  <c r="N216" i="13"/>
  <c r="J217" i="13"/>
  <c r="AW217" i="13"/>
  <c r="AK218" i="13" s="1"/>
  <c r="AV217" i="13"/>
  <c r="AJ218" i="13" s="1"/>
  <c r="I217" i="13"/>
  <c r="J328" i="12"/>
  <c r="BB217" i="13"/>
  <c r="BA217" i="13"/>
  <c r="BU217" i="13" l="1"/>
  <c r="BT217" i="13"/>
  <c r="AR218" i="13"/>
  <c r="BV217" i="13"/>
  <c r="Q428" i="7"/>
  <c r="O428" i="7"/>
  <c r="R428" i="7"/>
  <c r="P428" i="7"/>
  <c r="N428" i="7"/>
  <c r="BE217" i="13"/>
  <c r="BH217" i="13"/>
  <c r="H217" i="13"/>
  <c r="BK217" i="13" s="1"/>
  <c r="BL218" i="13" s="1"/>
  <c r="L217" i="13"/>
  <c r="O217" i="13" s="1"/>
  <c r="R217" i="13"/>
  <c r="AA218" i="13" s="1"/>
  <c r="BC217" i="13"/>
  <c r="BF217" i="13" s="1"/>
  <c r="S217" i="13"/>
  <c r="AB218" i="13" s="1"/>
  <c r="M217" i="13"/>
  <c r="P217" i="13" s="1"/>
  <c r="BD217" i="13"/>
  <c r="BG217" i="13" s="1"/>
  <c r="G428" i="7"/>
  <c r="I428" i="7"/>
  <c r="J428" i="7"/>
  <c r="K428" i="7"/>
  <c r="H428" i="7"/>
  <c r="BW217" i="13" l="1"/>
  <c r="BX217" i="13" s="1"/>
  <c r="AT218" i="13"/>
  <c r="BJ218" i="13" s="1"/>
  <c r="AS218" i="13"/>
  <c r="I218" i="13" s="1"/>
  <c r="S428" i="7"/>
  <c r="K328" i="12" s="1"/>
  <c r="L328" i="12" s="1"/>
  <c r="M328" i="12" s="1"/>
  <c r="K217" i="13"/>
  <c r="Q217" i="13"/>
  <c r="Z218" i="13" s="1"/>
  <c r="F428" i="7" s="1"/>
  <c r="H218" i="13"/>
  <c r="K218" i="13" s="1"/>
  <c r="L428" i="7"/>
  <c r="G328" i="12" s="1"/>
  <c r="AU218" i="13"/>
  <c r="AI219" i="13" s="1"/>
  <c r="BQ218" i="13" l="1"/>
  <c r="BS218" i="13"/>
  <c r="BR218" i="13"/>
  <c r="BY217" i="13"/>
  <c r="N329" i="12"/>
  <c r="BI218" i="13"/>
  <c r="AV218" i="13"/>
  <c r="AJ219" i="13" s="1"/>
  <c r="N217" i="13"/>
  <c r="BH218" i="13"/>
  <c r="R218" i="13"/>
  <c r="L218" i="13"/>
  <c r="O218" i="13" s="1"/>
  <c r="N218" i="13"/>
  <c r="Q218" i="13"/>
  <c r="AW218" i="13"/>
  <c r="AK219" i="13" s="1"/>
  <c r="J218" i="13"/>
  <c r="H328" i="12"/>
  <c r="I328" i="12" s="1"/>
  <c r="BN218" i="13" l="1"/>
  <c r="BO218" i="13"/>
  <c r="BU218" i="13" s="1"/>
  <c r="BP218" i="13"/>
  <c r="BV218" i="13" s="1"/>
  <c r="P429" i="7"/>
  <c r="Q429" i="7"/>
  <c r="R429" i="7"/>
  <c r="N429" i="7"/>
  <c r="O429" i="7"/>
  <c r="J429" i="7"/>
  <c r="K429" i="7"/>
  <c r="G429" i="7"/>
  <c r="I429" i="7"/>
  <c r="H429" i="7"/>
  <c r="M218" i="13"/>
  <c r="BK218" i="13"/>
  <c r="BL219" i="13" s="1"/>
  <c r="S218" i="13"/>
  <c r="AB219" i="13" s="1"/>
  <c r="J329" i="12"/>
  <c r="BT218" i="13" l="1"/>
  <c r="BW218" i="13" s="1"/>
  <c r="S429" i="7"/>
  <c r="K329" i="12" s="1"/>
  <c r="L329" i="12" s="1"/>
  <c r="M329" i="12" s="1"/>
  <c r="L429" i="7"/>
  <c r="G329" i="12" s="1"/>
  <c r="H329" i="12" s="1"/>
  <c r="I329" i="12" s="1"/>
  <c r="P218" i="13"/>
  <c r="BD218" i="13"/>
  <c r="AT219" i="13" s="1"/>
  <c r="BA218" i="13"/>
  <c r="Z219" i="13"/>
  <c r="BB218" i="13"/>
  <c r="AR219" i="13" s="1"/>
  <c r="BC218" i="13"/>
  <c r="BF218" i="13" s="1"/>
  <c r="AA219" i="13"/>
  <c r="BR219" i="13" l="1"/>
  <c r="BQ219" i="13"/>
  <c r="BS219" i="13"/>
  <c r="AS219" i="13"/>
  <c r="BI219" i="13" s="1"/>
  <c r="BN219" i="13"/>
  <c r="BO219" i="13"/>
  <c r="BP219" i="13"/>
  <c r="F429" i="7"/>
  <c r="BY218" i="13"/>
  <c r="BX218" i="13"/>
  <c r="N330" i="12"/>
  <c r="BG218" i="13"/>
  <c r="BJ219" i="13"/>
  <c r="J330" i="12"/>
  <c r="BE218" i="13"/>
  <c r="BH219" i="13"/>
  <c r="BV219" i="13" l="1"/>
  <c r="BT219" i="13"/>
  <c r="BU219" i="13"/>
  <c r="R430" i="7"/>
  <c r="N430" i="7"/>
  <c r="P430" i="7"/>
  <c r="O430" i="7"/>
  <c r="Q430" i="7"/>
  <c r="AW219" i="13"/>
  <c r="AK220" i="13" s="1"/>
  <c r="J219" i="13"/>
  <c r="S219" i="13" s="1"/>
  <c r="AU219" i="13"/>
  <c r="AI220" i="13" s="1"/>
  <c r="H219" i="13"/>
  <c r="G430" i="7"/>
  <c r="H430" i="7"/>
  <c r="I430" i="7"/>
  <c r="K430" i="7"/>
  <c r="J430" i="7"/>
  <c r="AV219" i="13"/>
  <c r="AJ220" i="13" s="1"/>
  <c r="I219" i="13"/>
  <c r="BW219" i="13" l="1"/>
  <c r="S430" i="7"/>
  <c r="K330" i="12" s="1"/>
  <c r="L330" i="12" s="1"/>
  <c r="M330" i="12" s="1"/>
  <c r="M219" i="13"/>
  <c r="P219" i="13" s="1"/>
  <c r="L219" i="13"/>
  <c r="O219" i="13" s="1"/>
  <c r="R219" i="13"/>
  <c r="L430" i="7"/>
  <c r="G330" i="12" s="1"/>
  <c r="Q219" i="13"/>
  <c r="K219" i="13"/>
  <c r="BK219" i="13"/>
  <c r="BL220" i="13" s="1"/>
  <c r="BR220" i="13" l="1"/>
  <c r="BQ220" i="13"/>
  <c r="BS220" i="13"/>
  <c r="BY219" i="13"/>
  <c r="BX219" i="13"/>
  <c r="N331" i="12"/>
  <c r="N219" i="13"/>
  <c r="H330" i="12"/>
  <c r="I330" i="12" s="1"/>
  <c r="BO220" i="13" l="1"/>
  <c r="BU220" i="13" s="1"/>
  <c r="BP220" i="13"/>
  <c r="BV220" i="13" s="1"/>
  <c r="BN220" i="13"/>
  <c r="BT220" i="13" s="1"/>
  <c r="J331" i="12"/>
  <c r="BD219" i="13" l="1"/>
  <c r="AT220" i="13" s="1"/>
  <c r="AB220" i="13"/>
  <c r="BD220" i="13"/>
  <c r="Z220" i="13"/>
  <c r="BB219" i="13"/>
  <c r="AR220" i="13" s="1"/>
  <c r="BC219" i="13"/>
  <c r="AS220" i="13" s="1"/>
  <c r="BD221" i="13"/>
  <c r="AA220" i="13"/>
  <c r="BB220" i="13"/>
  <c r="BC220" i="13"/>
  <c r="BD222" i="13"/>
  <c r="BB221" i="13"/>
  <c r="BC221" i="13"/>
  <c r="BD223" i="13"/>
  <c r="BB222" i="13"/>
  <c r="BC222" i="13"/>
  <c r="BD224" i="13"/>
  <c r="BB223" i="13"/>
  <c r="BC223" i="13"/>
  <c r="BD225" i="13"/>
  <c r="BB224" i="13"/>
  <c r="BC224" i="13"/>
  <c r="BD226" i="13"/>
  <c r="BB225" i="13"/>
  <c r="BC225" i="13"/>
  <c r="BD227" i="13"/>
  <c r="BB226" i="13"/>
  <c r="BC226" i="13"/>
  <c r="BD228" i="13"/>
  <c r="BB227" i="13"/>
  <c r="BC227" i="13"/>
  <c r="BD229" i="13"/>
  <c r="BB228" i="13"/>
  <c r="BC228" i="13"/>
  <c r="BD230" i="13"/>
  <c r="BB229" i="13"/>
  <c r="BC229" i="13"/>
  <c r="BD231" i="13"/>
  <c r="BB230" i="13"/>
  <c r="BC230" i="13"/>
  <c r="BD232" i="13"/>
  <c r="BB231" i="13"/>
  <c r="BC231" i="13"/>
  <c r="BD233" i="13"/>
  <c r="BB232" i="13"/>
  <c r="BC232" i="13"/>
  <c r="BD234" i="13"/>
  <c r="BB233" i="13"/>
  <c r="BC233" i="13"/>
  <c r="BD235" i="13"/>
  <c r="BB234" i="13"/>
  <c r="BC234" i="13"/>
  <c r="BD236" i="13"/>
  <c r="BB235" i="13"/>
  <c r="BC235" i="13"/>
  <c r="BD237" i="13"/>
  <c r="BB236" i="13"/>
  <c r="BC236" i="13"/>
  <c r="BD238" i="13"/>
  <c r="BB237" i="13"/>
  <c r="BC237" i="13"/>
  <c r="BD239" i="13"/>
  <c r="BB238" i="13"/>
  <c r="BC238" i="13"/>
  <c r="BD240" i="13"/>
  <c r="BB239" i="13"/>
  <c r="BC239" i="13"/>
  <c r="BD241" i="13"/>
  <c r="BB240" i="13"/>
  <c r="BC240" i="13"/>
  <c r="BD242" i="13"/>
  <c r="BB241" i="13"/>
  <c r="BC241" i="13"/>
  <c r="BD243" i="13"/>
  <c r="BB242" i="13"/>
  <c r="BC242" i="13"/>
  <c r="BD244" i="13"/>
  <c r="BB243" i="13"/>
  <c r="BC243" i="13"/>
  <c r="BD245" i="13"/>
  <c r="BB244" i="13"/>
  <c r="BC244" i="13"/>
  <c r="BB245" i="13"/>
  <c r="BB246" i="13"/>
  <c r="BC245" i="13"/>
  <c r="BC246" i="13"/>
  <c r="BD246" i="13"/>
  <c r="BC247" i="13"/>
  <c r="BB247" i="13"/>
  <c r="BD247" i="13"/>
  <c r="BC248" i="13"/>
  <c r="BC249" i="13"/>
  <c r="BB248" i="13"/>
  <c r="BD248" i="13"/>
  <c r="BC250" i="13"/>
  <c r="BB249" i="13"/>
  <c r="BD249" i="13"/>
  <c r="BB250" i="13"/>
  <c r="BD250" i="13"/>
  <c r="BC251" i="13"/>
  <c r="BB251" i="13"/>
  <c r="BD251" i="13"/>
  <c r="BC252" i="13"/>
  <c r="BC253" i="13"/>
  <c r="BB252" i="13"/>
  <c r="BD252" i="13"/>
  <c r="BB253" i="13"/>
  <c r="BD253" i="13"/>
  <c r="BC254" i="13"/>
  <c r="BC255" i="13"/>
  <c r="BB254" i="13"/>
  <c r="BD254" i="13"/>
  <c r="BC256" i="13"/>
  <c r="BB255" i="13"/>
  <c r="BD255" i="13"/>
  <c r="BC257" i="13"/>
  <c r="BB256" i="13"/>
  <c r="BD256" i="13"/>
  <c r="BC258" i="13"/>
  <c r="BB257" i="13"/>
  <c r="BD257" i="13"/>
  <c r="BD258" i="13"/>
  <c r="BB258" i="13"/>
  <c r="BD259" i="13"/>
  <c r="BB259" i="13"/>
  <c r="BC259" i="13"/>
  <c r="BD260" i="13"/>
  <c r="BD261" i="13"/>
  <c r="BB260" i="13"/>
  <c r="BC260" i="13"/>
  <c r="BB261" i="13"/>
  <c r="BC261" i="13"/>
  <c r="BB262" i="13"/>
  <c r="BB263" i="13"/>
  <c r="BC262" i="13"/>
  <c r="BD262" i="13"/>
  <c r="BB264" i="13"/>
  <c r="BC263" i="13"/>
  <c r="BD263" i="13"/>
  <c r="BB265" i="13"/>
  <c r="BC264" i="13"/>
  <c r="BD264" i="13"/>
  <c r="BB266" i="13"/>
  <c r="BC265" i="13"/>
  <c r="BD265" i="13"/>
  <c r="BB267" i="13"/>
  <c r="BC266" i="13"/>
  <c r="BD266" i="13"/>
  <c r="BC267" i="13"/>
  <c r="BC268" i="13"/>
  <c r="BD267" i="13"/>
  <c r="BB268" i="13"/>
  <c r="BD268" i="13"/>
  <c r="BB269" i="13"/>
  <c r="BB270" i="13"/>
  <c r="BD269" i="13"/>
  <c r="BC269" i="13"/>
  <c r="BB271" i="13"/>
  <c r="BC270" i="13"/>
  <c r="BD270" i="13"/>
  <c r="BC271" i="13"/>
  <c r="BD271" i="13"/>
  <c r="BC272" i="13"/>
  <c r="BB272" i="13"/>
  <c r="BD272" i="13"/>
  <c r="BC273" i="13"/>
  <c r="BB273" i="13"/>
  <c r="BD273" i="13"/>
  <c r="BC274" i="13"/>
  <c r="BC275" i="13"/>
  <c r="BD274" i="13"/>
  <c r="BB274" i="13"/>
  <c r="BD275" i="13"/>
  <c r="BB275" i="13"/>
  <c r="BD276" i="13"/>
  <c r="BB276" i="13"/>
  <c r="BC276" i="13"/>
  <c r="BD277" i="13"/>
  <c r="BB277" i="13"/>
  <c r="BC277" i="13"/>
  <c r="BD278" i="13"/>
  <c r="BD279" i="13"/>
  <c r="BB278" i="13"/>
  <c r="BC278" i="13"/>
  <c r="BB279" i="13"/>
  <c r="BC279" i="13"/>
  <c r="BD280" i="13"/>
  <c r="BB280" i="13"/>
  <c r="BC280" i="13"/>
  <c r="BD281" i="13"/>
  <c r="BD282" i="13"/>
  <c r="BB281" i="13"/>
  <c r="BC281" i="13"/>
  <c r="BC282" i="13"/>
  <c r="BC283" i="13"/>
  <c r="BB282" i="13"/>
  <c r="BC284" i="13"/>
  <c r="BB283" i="13"/>
  <c r="BD283" i="13"/>
  <c r="BC285" i="13"/>
  <c r="BB284" i="13"/>
  <c r="BD284" i="13"/>
  <c r="BC286" i="13"/>
  <c r="BB285" i="13"/>
  <c r="BD285" i="13"/>
  <c r="BB286" i="13"/>
  <c r="BD286" i="13"/>
  <c r="BC287" i="13"/>
  <c r="BC288" i="13"/>
  <c r="BD287" i="13"/>
  <c r="BB287" i="13"/>
  <c r="BB288" i="13"/>
  <c r="BD288" i="13"/>
  <c r="BB289" i="13"/>
  <c r="BC289" i="13"/>
  <c r="BD289" i="13"/>
  <c r="BB290" i="13"/>
  <c r="BB291" i="13"/>
  <c r="BD290" i="13"/>
  <c r="BD291" i="13"/>
  <c r="BC290" i="13"/>
  <c r="BC291" i="13"/>
  <c r="BC292" i="13"/>
  <c r="BC293" i="13"/>
  <c r="BB292" i="13"/>
  <c r="BB293" i="13"/>
  <c r="BD292" i="13"/>
  <c r="BD293" i="13"/>
  <c r="BD294" i="13"/>
  <c r="BB294" i="13"/>
  <c r="BC294" i="13"/>
  <c r="BD295" i="13"/>
  <c r="BD296" i="13"/>
  <c r="BB295" i="13"/>
  <c r="BC295" i="13"/>
  <c r="BC296" i="13"/>
  <c r="BC297" i="13"/>
  <c r="BB296" i="13"/>
  <c r="BB297" i="13"/>
  <c r="BD297" i="13"/>
  <c r="BB298" i="13"/>
  <c r="BC298" i="13"/>
  <c r="BD298" i="13"/>
  <c r="BB299" i="13"/>
  <c r="BB300" i="13"/>
  <c r="BC299" i="13"/>
  <c r="BC300" i="13"/>
  <c r="BD299" i="13"/>
  <c r="BD300" i="13"/>
  <c r="BD301" i="13"/>
  <c r="BD302" i="13"/>
  <c r="BB301" i="13"/>
  <c r="BC301" i="13"/>
  <c r="BC302" i="13"/>
  <c r="BB302" i="13"/>
  <c r="BC303" i="13"/>
  <c r="BB303" i="13"/>
  <c r="BD303" i="13"/>
  <c r="BC304" i="13"/>
  <c r="BC305" i="13"/>
  <c r="BD304" i="13"/>
  <c r="BD305" i="13"/>
  <c r="BB304" i="13"/>
  <c r="BB305" i="13"/>
  <c r="BC306" i="13"/>
  <c r="BC307" i="13"/>
  <c r="BB306" i="13"/>
  <c r="BD306" i="13"/>
  <c r="BB307" i="13"/>
  <c r="BD307" i="13"/>
  <c r="BC308" i="13"/>
  <c r="BB308" i="13"/>
  <c r="BD308" i="13"/>
  <c r="BC309" i="13"/>
  <c r="BC310" i="13"/>
  <c r="BB309" i="13"/>
  <c r="BD309" i="13"/>
  <c r="BB310" i="13"/>
  <c r="BD310" i="13"/>
  <c r="BC311" i="13"/>
  <c r="BB311" i="13"/>
  <c r="BD311" i="13"/>
  <c r="BC312" i="13"/>
  <c r="BB312" i="13"/>
  <c r="BD312" i="13"/>
  <c r="BC313" i="13"/>
  <c r="BB313" i="13"/>
  <c r="BD313" i="13"/>
  <c r="BC314" i="13"/>
  <c r="BC315" i="13"/>
  <c r="BD314" i="13"/>
  <c r="BB314" i="13"/>
  <c r="BD315" i="13"/>
  <c r="BD316" i="13"/>
  <c r="BB315" i="13"/>
  <c r="BB316" i="13"/>
  <c r="BC316" i="13"/>
  <c r="BD317" i="13"/>
  <c r="BD318" i="13"/>
  <c r="BC317" i="13"/>
  <c r="BB317" i="13"/>
  <c r="BB318" i="13"/>
  <c r="BC318" i="13"/>
  <c r="BC319" i="13"/>
  <c r="BC320" i="13"/>
  <c r="BD319" i="13"/>
  <c r="BD320" i="13"/>
  <c r="BB319" i="13"/>
  <c r="BD321" i="13"/>
  <c r="BB320" i="13"/>
  <c r="BB321" i="13"/>
  <c r="BC321" i="13"/>
  <c r="BB322" i="13"/>
  <c r="BC322" i="13"/>
  <c r="BD322" i="13"/>
  <c r="BB323" i="13"/>
  <c r="BC323" i="13"/>
  <c r="BD323" i="13"/>
  <c r="BB324" i="13"/>
  <c r="BB325" i="13"/>
  <c r="BD324" i="13"/>
  <c r="BD325" i="13"/>
  <c r="BC324" i="13"/>
  <c r="BD326" i="13"/>
  <c r="BC325" i="13"/>
  <c r="BC326" i="13"/>
  <c r="BC327" i="13"/>
  <c r="BB326" i="13"/>
  <c r="BB327" i="13"/>
  <c r="BD327" i="13"/>
  <c r="BB328" i="13"/>
  <c r="BC328" i="13"/>
  <c r="BD328" i="13"/>
  <c r="BB329" i="13"/>
  <c r="BC329" i="13"/>
  <c r="BD329" i="13"/>
  <c r="BB330" i="13"/>
  <c r="BC330" i="13"/>
  <c r="BD330" i="13"/>
  <c r="BB331" i="13"/>
  <c r="BC331" i="13"/>
  <c r="BD331" i="13"/>
  <c r="BB332" i="13"/>
  <c r="BB333" i="13"/>
  <c r="BD332" i="13"/>
  <c r="BD333" i="13"/>
  <c r="BC332" i="13"/>
  <c r="BD334" i="13"/>
  <c r="BC333" i="13"/>
  <c r="BD335" i="13"/>
  <c r="BB334" i="13"/>
  <c r="BC334" i="13"/>
  <c r="BD336" i="13"/>
  <c r="BB335" i="13"/>
  <c r="BC335" i="13"/>
  <c r="BB336" i="13"/>
  <c r="BC336" i="13"/>
  <c r="BD337" i="13"/>
  <c r="BB337" i="13"/>
  <c r="BC337" i="13"/>
  <c r="BD338" i="13"/>
  <c r="BB338" i="13"/>
  <c r="BC338" i="13"/>
  <c r="BD339" i="13"/>
  <c r="BB339" i="13"/>
  <c r="BC339" i="13"/>
  <c r="BD340" i="13"/>
  <c r="BB340" i="13"/>
  <c r="BC340" i="13"/>
  <c r="BD341" i="13"/>
  <c r="BD342" i="13"/>
  <c r="BC341" i="13"/>
  <c r="BC342" i="13"/>
  <c r="BB341" i="13"/>
  <c r="BC343" i="13"/>
  <c r="BB342" i="13"/>
  <c r="BB343" i="13"/>
  <c r="BB344" i="13"/>
  <c r="BD343" i="13"/>
  <c r="BB345" i="13"/>
  <c r="BC344" i="13"/>
  <c r="BC345" i="13"/>
  <c r="BD344" i="13"/>
  <c r="BD345" i="13"/>
  <c r="BD346" i="13"/>
  <c r="BC346" i="13"/>
  <c r="BB346" i="13"/>
  <c r="BA219" i="13"/>
  <c r="BW220" i="13" l="1"/>
  <c r="BX220" i="13" s="1"/>
  <c r="F430" i="7"/>
  <c r="BF220" i="13"/>
  <c r="BF219" i="13"/>
  <c r="BE219" i="13"/>
  <c r="BG219" i="13"/>
  <c r="BG220" i="13"/>
  <c r="BH220" i="13"/>
  <c r="BA220" i="13"/>
  <c r="J220" i="13"/>
  <c r="BJ220" i="13"/>
  <c r="BE220" i="13"/>
  <c r="BI220" i="13"/>
  <c r="I220" i="13"/>
  <c r="AV220" i="13"/>
  <c r="AJ221" i="13" s="1"/>
  <c r="AS221" i="13" s="1"/>
  <c r="AU220" i="13"/>
  <c r="AI221" i="13" s="1"/>
  <c r="AR221" i="13" s="1"/>
  <c r="H220" i="13"/>
  <c r="AW220" i="13"/>
  <c r="AK221" i="13" s="1"/>
  <c r="AT221" i="13" s="1"/>
  <c r="BY220" i="13" l="1"/>
  <c r="Q431" i="7"/>
  <c r="P431" i="7"/>
  <c r="R431" i="7"/>
  <c r="N431" i="7"/>
  <c r="O431" i="7"/>
  <c r="I431" i="7"/>
  <c r="J431" i="7"/>
  <c r="H431" i="7"/>
  <c r="G431" i="7"/>
  <c r="K431" i="7"/>
  <c r="S220" i="13"/>
  <c r="AB221" i="13" s="1"/>
  <c r="M220" i="13"/>
  <c r="P220" i="13" s="1"/>
  <c r="Q220" i="13"/>
  <c r="Z221" i="13" s="1"/>
  <c r="K220" i="13"/>
  <c r="BK220" i="13"/>
  <c r="BL221" i="13" s="1"/>
  <c r="R220" i="13"/>
  <c r="AA221" i="13" s="1"/>
  <c r="L220" i="13"/>
  <c r="O220" i="13" s="1"/>
  <c r="F431" i="7" l="1"/>
  <c r="Q432" i="7" s="1"/>
  <c r="S431" i="7"/>
  <c r="K331" i="12" s="1"/>
  <c r="L331" i="12" s="1"/>
  <c r="M331" i="12" s="1"/>
  <c r="BI221" i="13"/>
  <c r="L431" i="7"/>
  <c r="G331" i="12" s="1"/>
  <c r="H331" i="12" s="1"/>
  <c r="I331" i="12" s="1"/>
  <c r="BH221" i="13"/>
  <c r="BJ221" i="13"/>
  <c r="N220" i="13"/>
  <c r="H221" i="13"/>
  <c r="AU221" i="13"/>
  <c r="AI222" i="13" s="1"/>
  <c r="BE221" i="13"/>
  <c r="BA221" i="13"/>
  <c r="AV221" i="13"/>
  <c r="AJ222" i="13" s="1"/>
  <c r="I221" i="13"/>
  <c r="BF221" i="13"/>
  <c r="AW221" i="13"/>
  <c r="AK222" i="13" s="1"/>
  <c r="J221" i="13"/>
  <c r="BG221" i="13"/>
  <c r="BR221" i="13" l="1"/>
  <c r="BS221" i="13"/>
  <c r="BQ221" i="13"/>
  <c r="BP221" i="13"/>
  <c r="AT222" i="13" s="1"/>
  <c r="BN221" i="13"/>
  <c r="AR222" i="13" s="1"/>
  <c r="BO221" i="13"/>
  <c r="AS222" i="13" s="1"/>
  <c r="N432" i="7"/>
  <c r="R432" i="7"/>
  <c r="P432" i="7"/>
  <c r="N332" i="12"/>
  <c r="O432" i="7"/>
  <c r="H432" i="7"/>
  <c r="I432" i="7"/>
  <c r="J432" i="7"/>
  <c r="K432" i="7"/>
  <c r="G432" i="7"/>
  <c r="R221" i="13"/>
  <c r="AA222" i="13" s="1"/>
  <c r="L221" i="13"/>
  <c r="O221" i="13" s="1"/>
  <c r="Q221" i="13"/>
  <c r="Z222" i="13" s="1"/>
  <c r="BK221" i="13"/>
  <c r="BL222" i="13" s="1"/>
  <c r="K221" i="13"/>
  <c r="S221" i="13"/>
  <c r="AB222" i="13" s="1"/>
  <c r="M221" i="13"/>
  <c r="P221" i="13" s="1"/>
  <c r="J332" i="12"/>
  <c r="F432" i="7" l="1"/>
  <c r="P433" i="7" s="1"/>
  <c r="BT221" i="13"/>
  <c r="BV221" i="13"/>
  <c r="BU221" i="13"/>
  <c r="S432" i="7"/>
  <c r="K332" i="12" s="1"/>
  <c r="L332" i="12" s="1"/>
  <c r="M332" i="12" s="1"/>
  <c r="BI222" i="13"/>
  <c r="BH222" i="13"/>
  <c r="BJ222" i="13"/>
  <c r="N221" i="13"/>
  <c r="AW222" i="13"/>
  <c r="AK223" i="13" s="1"/>
  <c r="J222" i="13"/>
  <c r="BG222" i="13"/>
  <c r="L432" i="7"/>
  <c r="G332" i="12" s="1"/>
  <c r="I222" i="13"/>
  <c r="AV222" i="13"/>
  <c r="AJ223" i="13" s="1"/>
  <c r="BF222" i="13"/>
  <c r="BA222" i="13"/>
  <c r="H222" i="13"/>
  <c r="AU222" i="13"/>
  <c r="AI223" i="13" s="1"/>
  <c r="BE222" i="13"/>
  <c r="BS222" i="13" l="1"/>
  <c r="BR222" i="13"/>
  <c r="BQ222" i="13"/>
  <c r="BW221" i="13"/>
  <c r="N333" i="12"/>
  <c r="N433" i="7"/>
  <c r="Q433" i="7"/>
  <c r="R433" i="7"/>
  <c r="O433" i="7"/>
  <c r="K433" i="7"/>
  <c r="I433" i="7"/>
  <c r="R222" i="13"/>
  <c r="AA223" i="13" s="1"/>
  <c r="L222" i="13"/>
  <c r="O222" i="13" s="1"/>
  <c r="H332" i="12"/>
  <c r="I332" i="12" s="1"/>
  <c r="Q222" i="13"/>
  <c r="Z223" i="13" s="1"/>
  <c r="BK222" i="13"/>
  <c r="BL223" i="13" s="1"/>
  <c r="K222" i="13"/>
  <c r="S222" i="13"/>
  <c r="AB223" i="13" s="1"/>
  <c r="M222" i="13"/>
  <c r="P222" i="13" s="1"/>
  <c r="J433" i="7"/>
  <c r="G433" i="7"/>
  <c r="H433" i="7"/>
  <c r="BN222" i="13" l="1"/>
  <c r="BO222" i="13"/>
  <c r="BP222" i="13"/>
  <c r="F433" i="7"/>
  <c r="P434" i="7" s="1"/>
  <c r="BY221" i="13"/>
  <c r="BX221" i="13"/>
  <c r="S433" i="7"/>
  <c r="K333" i="12" s="1"/>
  <c r="L333" i="12" s="1"/>
  <c r="M333" i="12" s="1"/>
  <c r="N222" i="13"/>
  <c r="BA223" i="13"/>
  <c r="J333" i="12"/>
  <c r="L433" i="7"/>
  <c r="G333" i="12" s="1"/>
  <c r="BS223" i="13" l="1"/>
  <c r="BR223" i="13"/>
  <c r="BQ223" i="13"/>
  <c r="BU222" i="13"/>
  <c r="AS223" i="13"/>
  <c r="BI223" i="13" s="1"/>
  <c r="BT222" i="13"/>
  <c r="AR223" i="13"/>
  <c r="BH223" i="13" s="1"/>
  <c r="BV222" i="13"/>
  <c r="AT223" i="13"/>
  <c r="BG223" i="13" s="1"/>
  <c r="N434" i="7"/>
  <c r="N334" i="12"/>
  <c r="O434" i="7"/>
  <c r="Q434" i="7"/>
  <c r="R434" i="7"/>
  <c r="J434" i="7"/>
  <c r="G434" i="7"/>
  <c r="I434" i="7"/>
  <c r="H434" i="7"/>
  <c r="K434" i="7"/>
  <c r="H333" i="12"/>
  <c r="I333" i="12" s="1"/>
  <c r="BE223" i="13" l="1"/>
  <c r="AU223" i="13"/>
  <c r="AI224" i="13" s="1"/>
  <c r="H223" i="13"/>
  <c r="Q223" i="13" s="1"/>
  <c r="Z224" i="13" s="1"/>
  <c r="BW222" i="13"/>
  <c r="BY222" i="13" s="1"/>
  <c r="J334" i="12"/>
  <c r="BN223" i="13"/>
  <c r="BT223" i="13" s="1"/>
  <c r="BO223" i="13"/>
  <c r="BU223" i="13" s="1"/>
  <c r="BP223" i="13"/>
  <c r="BV223" i="13" s="1"/>
  <c r="J223" i="13"/>
  <c r="S223" i="13" s="1"/>
  <c r="AB224" i="13" s="1"/>
  <c r="AV223" i="13"/>
  <c r="AJ224" i="13" s="1"/>
  <c r="BJ223" i="13"/>
  <c r="AW223" i="13"/>
  <c r="AK224" i="13" s="1"/>
  <c r="I223" i="13"/>
  <c r="BF223" i="13"/>
  <c r="S434" i="7"/>
  <c r="K334" i="12" s="1"/>
  <c r="L334" i="12" s="1"/>
  <c r="M334" i="12" s="1"/>
  <c r="L434" i="7"/>
  <c r="G334" i="12" s="1"/>
  <c r="H334" i="12" s="1"/>
  <c r="I334" i="12" s="1"/>
  <c r="K223" i="13" l="1"/>
  <c r="N223" i="13" s="1"/>
  <c r="BK223" i="13"/>
  <c r="BL224" i="13" s="1"/>
  <c r="AS224" i="13"/>
  <c r="AV224" i="13" s="1"/>
  <c r="AJ225" i="13" s="1"/>
  <c r="N335" i="12"/>
  <c r="BS224" i="13"/>
  <c r="BR224" i="13"/>
  <c r="BQ224" i="13"/>
  <c r="BX222" i="13"/>
  <c r="M223" i="13"/>
  <c r="P223" i="13" s="1"/>
  <c r="J335" i="12"/>
  <c r="BO224" i="13"/>
  <c r="BP224" i="13"/>
  <c r="BN224" i="13"/>
  <c r="L223" i="13"/>
  <c r="O223" i="13" s="1"/>
  <c r="AR224" i="13"/>
  <c r="BH224" i="13" s="1"/>
  <c r="R223" i="13"/>
  <c r="AA224" i="13" s="1"/>
  <c r="BA224" i="13" s="1"/>
  <c r="AT224" i="13"/>
  <c r="J224" i="13" s="1"/>
  <c r="BW223" i="13"/>
  <c r="BF224" i="13" l="1"/>
  <c r="I224" i="13"/>
  <c r="R224" i="13" s="1"/>
  <c r="AA225" i="13" s="1"/>
  <c r="BI224" i="13"/>
  <c r="F434" i="7"/>
  <c r="N435" i="7" s="1"/>
  <c r="BG224" i="13"/>
  <c r="BE224" i="13"/>
  <c r="AU224" i="13"/>
  <c r="AI225" i="13" s="1"/>
  <c r="AR225" i="13" s="1"/>
  <c r="H224" i="13"/>
  <c r="BJ224" i="13"/>
  <c r="AW224" i="13"/>
  <c r="AK225" i="13" s="1"/>
  <c r="AT225" i="13" s="1"/>
  <c r="AS225" i="13"/>
  <c r="BY223" i="13"/>
  <c r="BX223" i="13"/>
  <c r="BU224" i="13"/>
  <c r="BT224" i="13"/>
  <c r="BV224" i="13"/>
  <c r="S224" i="13"/>
  <c r="AB225" i="13" s="1"/>
  <c r="M224" i="13"/>
  <c r="P224" i="13" s="1"/>
  <c r="L224" i="13" l="1"/>
  <c r="O224" i="13" s="1"/>
  <c r="BK224" i="13"/>
  <c r="BL225" i="13" s="1"/>
  <c r="H435" i="7"/>
  <c r="G435" i="7"/>
  <c r="O435" i="7"/>
  <c r="I435" i="7"/>
  <c r="J435" i="7"/>
  <c r="R435" i="7"/>
  <c r="K435" i="7"/>
  <c r="Q435" i="7"/>
  <c r="P435" i="7"/>
  <c r="Q224" i="13"/>
  <c r="Z225" i="13" s="1"/>
  <c r="BH225" i="13" s="1"/>
  <c r="K224" i="13"/>
  <c r="N224" i="13" s="1"/>
  <c r="BW224" i="13"/>
  <c r="BI225" i="13"/>
  <c r="BJ225" i="13"/>
  <c r="I225" i="13"/>
  <c r="AV225" i="13"/>
  <c r="AJ226" i="13" s="1"/>
  <c r="BF225" i="13"/>
  <c r="AW225" i="13"/>
  <c r="AK226" i="13" s="1"/>
  <c r="J225" i="13"/>
  <c r="BG225" i="13"/>
  <c r="H225" i="13"/>
  <c r="AU225" i="13"/>
  <c r="AI226" i="13" s="1"/>
  <c r="BE225" i="13"/>
  <c r="BA225" i="13" l="1"/>
  <c r="L435" i="7"/>
  <c r="G335" i="12" s="1"/>
  <c r="H335" i="12" s="1"/>
  <c r="I335" i="12" s="1"/>
  <c r="S435" i="7"/>
  <c r="K335" i="12" s="1"/>
  <c r="L335" i="12" s="1"/>
  <c r="M335" i="12" s="1"/>
  <c r="BS225" i="13" s="1"/>
  <c r="F435" i="7"/>
  <c r="Q436" i="7" s="1"/>
  <c r="BY224" i="13"/>
  <c r="BX224" i="13"/>
  <c r="S225" i="13"/>
  <c r="AB226" i="13" s="1"/>
  <c r="M225" i="13"/>
  <c r="P225" i="13" s="1"/>
  <c r="Q225" i="13"/>
  <c r="Z226" i="13" s="1"/>
  <c r="BK225" i="13"/>
  <c r="BL226" i="13" s="1"/>
  <c r="K225" i="13"/>
  <c r="R225" i="13"/>
  <c r="AA226" i="13" s="1"/>
  <c r="L225" i="13"/>
  <c r="O225" i="13" s="1"/>
  <c r="P436" i="7" l="1"/>
  <c r="G436" i="7"/>
  <c r="R436" i="7"/>
  <c r="K436" i="7"/>
  <c r="H436" i="7"/>
  <c r="BQ225" i="13"/>
  <c r="J436" i="7"/>
  <c r="I436" i="7"/>
  <c r="N436" i="7"/>
  <c r="O436" i="7"/>
  <c r="BR225" i="13"/>
  <c r="N336" i="12"/>
  <c r="BP225" i="13"/>
  <c r="BN225" i="13"/>
  <c r="BO225" i="13"/>
  <c r="F436" i="7"/>
  <c r="N225" i="13"/>
  <c r="BA226" i="13"/>
  <c r="J336" i="12"/>
  <c r="S436" i="7" l="1"/>
  <c r="K336" i="12" s="1"/>
  <c r="L336" i="12" s="1"/>
  <c r="M336" i="12" s="1"/>
  <c r="BS226" i="13" s="1"/>
  <c r="L436" i="7"/>
  <c r="G336" i="12" s="1"/>
  <c r="H336" i="12" s="1"/>
  <c r="I336" i="12" s="1"/>
  <c r="N437" i="7"/>
  <c r="BT225" i="13"/>
  <c r="AR226" i="13"/>
  <c r="AU226" i="13" s="1"/>
  <c r="AI227" i="13" s="1"/>
  <c r="BV225" i="13"/>
  <c r="AT226" i="13"/>
  <c r="BJ226" i="13" s="1"/>
  <c r="BU225" i="13"/>
  <c r="AS226" i="13"/>
  <c r="I226" i="13" s="1"/>
  <c r="O437" i="7"/>
  <c r="Q437" i="7"/>
  <c r="P437" i="7"/>
  <c r="R437" i="7"/>
  <c r="K437" i="7"/>
  <c r="G437" i="7"/>
  <c r="I437" i="7"/>
  <c r="J437" i="7"/>
  <c r="H437" i="7"/>
  <c r="N337" i="12" l="1"/>
  <c r="BR226" i="13"/>
  <c r="BQ226" i="13"/>
  <c r="BG226" i="13"/>
  <c r="J226" i="13"/>
  <c r="S226" i="13" s="1"/>
  <c r="AB227" i="13" s="1"/>
  <c r="AW226" i="13"/>
  <c r="AK227" i="13" s="1"/>
  <c r="BN226" i="13"/>
  <c r="BT226" i="13" s="1"/>
  <c r="BO226" i="13"/>
  <c r="BP226" i="13"/>
  <c r="BV226" i="13" s="1"/>
  <c r="BW225" i="13"/>
  <c r="BY225" i="13" s="1"/>
  <c r="BF226" i="13"/>
  <c r="H226" i="13"/>
  <c r="AV226" i="13"/>
  <c r="AJ227" i="13" s="1"/>
  <c r="BE226" i="13"/>
  <c r="BI226" i="13"/>
  <c r="BH226" i="13"/>
  <c r="S437" i="7"/>
  <c r="K337" i="12" s="1"/>
  <c r="L337" i="12" s="1"/>
  <c r="M337" i="12" s="1"/>
  <c r="L437" i="7"/>
  <c r="G337" i="12" s="1"/>
  <c r="H337" i="12" s="1"/>
  <c r="I337" i="12" s="1"/>
  <c r="J337" i="12"/>
  <c r="R226" i="13"/>
  <c r="AA227" i="13" s="1"/>
  <c r="L226" i="13"/>
  <c r="O226" i="13" s="1"/>
  <c r="BU226" i="13" l="1"/>
  <c r="BW226" i="13" s="1"/>
  <c r="M226" i="13"/>
  <c r="P226" i="13" s="1"/>
  <c r="BK226" i="13"/>
  <c r="BL227" i="13" s="1"/>
  <c r="BQ227" i="13"/>
  <c r="BR227" i="13"/>
  <c r="BS227" i="13"/>
  <c r="K226" i="13"/>
  <c r="N226" i="13" s="1"/>
  <c r="BX225" i="13"/>
  <c r="AR227" i="13"/>
  <c r="BE227" i="13" s="1"/>
  <c r="BN227" i="13"/>
  <c r="BO227" i="13"/>
  <c r="BP227" i="13"/>
  <c r="Q226" i="13"/>
  <c r="Z227" i="13" s="1"/>
  <c r="F437" i="7" s="1"/>
  <c r="AT227" i="13"/>
  <c r="BG227" i="13" s="1"/>
  <c r="AS227" i="13"/>
  <c r="I227" i="13" s="1"/>
  <c r="N338" i="12"/>
  <c r="J338" i="12"/>
  <c r="BF227" i="13" l="1"/>
  <c r="AV227" i="13"/>
  <c r="AJ228" i="13" s="1"/>
  <c r="AS228" i="13" s="1"/>
  <c r="BI227" i="13"/>
  <c r="H227" i="13"/>
  <c r="Q227" i="13" s="1"/>
  <c r="Z228" i="13" s="1"/>
  <c r="AU227" i="13"/>
  <c r="AI228" i="13" s="1"/>
  <c r="AR228" i="13" s="1"/>
  <c r="AW227" i="13"/>
  <c r="AK228" i="13" s="1"/>
  <c r="AT228" i="13" s="1"/>
  <c r="BA227" i="13"/>
  <c r="J227" i="13"/>
  <c r="S227" i="13" s="1"/>
  <c r="AB228" i="13" s="1"/>
  <c r="BJ227" i="13"/>
  <c r="BH227" i="13"/>
  <c r="BY226" i="13"/>
  <c r="BX226" i="13"/>
  <c r="BT227" i="13"/>
  <c r="BV227" i="13"/>
  <c r="BU227" i="13"/>
  <c r="N438" i="7"/>
  <c r="R438" i="7"/>
  <c r="O438" i="7"/>
  <c r="Q438" i="7"/>
  <c r="P438" i="7"/>
  <c r="R227" i="13"/>
  <c r="AA228" i="13" s="1"/>
  <c r="L227" i="13"/>
  <c r="O227" i="13" s="1"/>
  <c r="K438" i="7"/>
  <c r="G438" i="7"/>
  <c r="I438" i="7"/>
  <c r="H438" i="7"/>
  <c r="J438" i="7"/>
  <c r="K227" i="13" l="1"/>
  <c r="N227" i="13" s="1"/>
  <c r="BK227" i="13"/>
  <c r="BL228" i="13" s="1"/>
  <c r="M227" i="13"/>
  <c r="P227" i="13" s="1"/>
  <c r="F438" i="7"/>
  <c r="H439" i="7" s="1"/>
  <c r="BW227" i="13"/>
  <c r="S438" i="7"/>
  <c r="K338" i="12" s="1"/>
  <c r="L338" i="12" s="1"/>
  <c r="M338" i="12" s="1"/>
  <c r="BI228" i="13"/>
  <c r="BH228" i="13"/>
  <c r="BJ228" i="13"/>
  <c r="L438" i="7"/>
  <c r="G338" i="12" s="1"/>
  <c r="BA228" i="13"/>
  <c r="J228" i="13"/>
  <c r="AW228" i="13"/>
  <c r="AK229" i="13" s="1"/>
  <c r="BG228" i="13"/>
  <c r="I228" i="13"/>
  <c r="AV228" i="13"/>
  <c r="AJ229" i="13" s="1"/>
  <c r="BF228" i="13"/>
  <c r="H228" i="13"/>
  <c r="AU228" i="13"/>
  <c r="AI229" i="13" s="1"/>
  <c r="BE228" i="13"/>
  <c r="BS228" i="13" l="1"/>
  <c r="BR228" i="13"/>
  <c r="BQ228" i="13"/>
  <c r="BY227" i="13"/>
  <c r="BX227" i="13"/>
  <c r="Q439" i="7"/>
  <c r="O439" i="7"/>
  <c r="P439" i="7"/>
  <c r="N339" i="12"/>
  <c r="R439" i="7"/>
  <c r="N439" i="7"/>
  <c r="BK228" i="13"/>
  <c r="BL229" i="13" s="1"/>
  <c r="Q228" i="13"/>
  <c r="Z229" i="13" s="1"/>
  <c r="K228" i="13"/>
  <c r="R228" i="13"/>
  <c r="AA229" i="13" s="1"/>
  <c r="L228" i="13"/>
  <c r="O228" i="13" s="1"/>
  <c r="S228" i="13"/>
  <c r="AB229" i="13" s="1"/>
  <c r="M228" i="13"/>
  <c r="P228" i="13" s="1"/>
  <c r="H338" i="12"/>
  <c r="I338" i="12" s="1"/>
  <c r="G439" i="7"/>
  <c r="K439" i="7"/>
  <c r="I439" i="7"/>
  <c r="J439" i="7"/>
  <c r="F439" i="7" l="1"/>
  <c r="N440" i="7" s="1"/>
  <c r="BO228" i="13"/>
  <c r="BP228" i="13"/>
  <c r="BN228" i="13"/>
  <c r="S439" i="7"/>
  <c r="K339" i="12" s="1"/>
  <c r="L339" i="12" s="1"/>
  <c r="M339" i="12" s="1"/>
  <c r="N228" i="13"/>
  <c r="L439" i="7"/>
  <c r="G339" i="12" s="1"/>
  <c r="BA229" i="13"/>
  <c r="J339" i="12"/>
  <c r="BQ229" i="13" l="1"/>
  <c r="BR229" i="13"/>
  <c r="BS229" i="13"/>
  <c r="BT228" i="13"/>
  <c r="AR229" i="13"/>
  <c r="H229" i="13" s="1"/>
  <c r="BU228" i="13"/>
  <c r="AS229" i="13"/>
  <c r="BF229" i="13" s="1"/>
  <c r="BV228" i="13"/>
  <c r="AT229" i="13"/>
  <c r="BG229" i="13" s="1"/>
  <c r="O440" i="7"/>
  <c r="N340" i="12"/>
  <c r="R440" i="7"/>
  <c r="J440" i="7"/>
  <c r="Q440" i="7"/>
  <c r="P440" i="7"/>
  <c r="K440" i="7"/>
  <c r="I440" i="7"/>
  <c r="G440" i="7"/>
  <c r="H339" i="12"/>
  <c r="I339" i="12" s="1"/>
  <c r="H440" i="7"/>
  <c r="I229" i="13" l="1"/>
  <c r="L229" i="13" s="1"/>
  <c r="O229" i="13" s="1"/>
  <c r="AV229" i="13"/>
  <c r="AJ230" i="13" s="1"/>
  <c r="BI229" i="13"/>
  <c r="J340" i="12"/>
  <c r="BP229" i="13"/>
  <c r="BV229" i="13" s="1"/>
  <c r="BN229" i="13"/>
  <c r="BT229" i="13" s="1"/>
  <c r="BO229" i="13"/>
  <c r="BU229" i="13" s="1"/>
  <c r="AU229" i="13"/>
  <c r="AI230" i="13" s="1"/>
  <c r="BW228" i="13"/>
  <c r="BX228" i="13" s="1"/>
  <c r="AW229" i="13"/>
  <c r="AK230" i="13" s="1"/>
  <c r="J229" i="13"/>
  <c r="BE229" i="13"/>
  <c r="BJ229" i="13"/>
  <c r="BH229" i="13"/>
  <c r="S440" i="7"/>
  <c r="K340" i="12" s="1"/>
  <c r="L340" i="12" s="1"/>
  <c r="M340" i="12" s="1"/>
  <c r="L440" i="7"/>
  <c r="G340" i="12" s="1"/>
  <c r="Q229" i="13"/>
  <c r="Z230" i="13" s="1"/>
  <c r="K229" i="13"/>
  <c r="BK229" i="13" l="1"/>
  <c r="BL230" i="13" s="1"/>
  <c r="R229" i="13"/>
  <c r="AA230" i="13" s="1"/>
  <c r="AS230" i="13"/>
  <c r="AV230" i="13" s="1"/>
  <c r="AJ231" i="13" s="1"/>
  <c r="BS230" i="13"/>
  <c r="BR230" i="13"/>
  <c r="BQ230" i="13"/>
  <c r="BY228" i="13"/>
  <c r="M229" i="13"/>
  <c r="P229" i="13" s="1"/>
  <c r="S229" i="13"/>
  <c r="AB230" i="13" s="1"/>
  <c r="AT230" i="13"/>
  <c r="BG230" i="13" s="1"/>
  <c r="AR230" i="13"/>
  <c r="AU230" i="13" s="1"/>
  <c r="AI231" i="13" s="1"/>
  <c r="BW229" i="13"/>
  <c r="N341" i="12"/>
  <c r="N229" i="13"/>
  <c r="H340" i="12"/>
  <c r="I340" i="12" s="1"/>
  <c r="BA230" i="13" l="1"/>
  <c r="F440" i="7"/>
  <c r="R441" i="7" s="1"/>
  <c r="BF230" i="13"/>
  <c r="BI230" i="13"/>
  <c r="AW230" i="13"/>
  <c r="AK231" i="13" s="1"/>
  <c r="J230" i="13"/>
  <c r="M230" i="13" s="1"/>
  <c r="P230" i="13" s="1"/>
  <c r="I230" i="13"/>
  <c r="L230" i="13" s="1"/>
  <c r="O230" i="13" s="1"/>
  <c r="BJ230" i="13"/>
  <c r="BN230" i="13"/>
  <c r="BT230" i="13" s="1"/>
  <c r="BO230" i="13"/>
  <c r="AS231" i="13" s="1"/>
  <c r="BP230" i="13"/>
  <c r="BV230" i="13" s="1"/>
  <c r="BH230" i="13"/>
  <c r="BE230" i="13"/>
  <c r="H230" i="13"/>
  <c r="BY229" i="13"/>
  <c r="BX229" i="13"/>
  <c r="J341" i="12"/>
  <c r="K441" i="7" l="1"/>
  <c r="H441" i="7"/>
  <c r="N441" i="7"/>
  <c r="J441" i="7"/>
  <c r="O441" i="7"/>
  <c r="I441" i="7"/>
  <c r="P441" i="7"/>
  <c r="G441" i="7"/>
  <c r="Q441" i="7"/>
  <c r="R230" i="13"/>
  <c r="AA231" i="13" s="1"/>
  <c r="BI231" i="13" s="1"/>
  <c r="BK230" i="13"/>
  <c r="BL231" i="13" s="1"/>
  <c r="Q230" i="13"/>
  <c r="Z231" i="13" s="1"/>
  <c r="S230" i="13"/>
  <c r="AB231" i="13" s="1"/>
  <c r="BU230" i="13"/>
  <c r="BW230" i="13" s="1"/>
  <c r="K230" i="13"/>
  <c r="N230" i="13" s="1"/>
  <c r="AR231" i="13"/>
  <c r="BH231" i="13" s="1"/>
  <c r="AT231" i="13"/>
  <c r="BG231" i="13" s="1"/>
  <c r="I231" i="13"/>
  <c r="AV231" i="13"/>
  <c r="AJ232" i="13" s="1"/>
  <c r="BF231" i="13"/>
  <c r="S441" i="7" l="1"/>
  <c r="K341" i="12" s="1"/>
  <c r="L341" i="12" s="1"/>
  <c r="M341" i="12" s="1"/>
  <c r="N342" i="12" s="1"/>
  <c r="L441" i="7"/>
  <c r="G341" i="12" s="1"/>
  <c r="H341" i="12" s="1"/>
  <c r="I341" i="12" s="1"/>
  <c r="BA231" i="13"/>
  <c r="F441" i="7"/>
  <c r="Q442" i="7" s="1"/>
  <c r="AW231" i="13"/>
  <c r="AK232" i="13" s="1"/>
  <c r="BJ231" i="13"/>
  <c r="AU231" i="13"/>
  <c r="AI232" i="13" s="1"/>
  <c r="BE231" i="13"/>
  <c r="H231" i="13"/>
  <c r="J231" i="13"/>
  <c r="M231" i="13" s="1"/>
  <c r="P231" i="13" s="1"/>
  <c r="BY230" i="13"/>
  <c r="BX230" i="13"/>
  <c r="R231" i="13"/>
  <c r="AA232" i="13" s="1"/>
  <c r="L231" i="13"/>
  <c r="O231" i="13" s="1"/>
  <c r="BQ231" i="13" l="1"/>
  <c r="BS231" i="13"/>
  <c r="BR231" i="13"/>
  <c r="H442" i="7"/>
  <c r="I442" i="7"/>
  <c r="P442" i="7"/>
  <c r="N442" i="7"/>
  <c r="G442" i="7"/>
  <c r="J442" i="7"/>
  <c r="O442" i="7"/>
  <c r="R442" i="7"/>
  <c r="K442" i="7"/>
  <c r="BK231" i="13"/>
  <c r="BL232" i="13" s="1"/>
  <c r="K231" i="13"/>
  <c r="N231" i="13" s="1"/>
  <c r="Q231" i="13"/>
  <c r="Z232" i="13" s="1"/>
  <c r="BN231" i="13"/>
  <c r="BO231" i="13"/>
  <c r="BP231" i="13"/>
  <c r="S231" i="13"/>
  <c r="AB232" i="13" s="1"/>
  <c r="J342" i="12"/>
  <c r="F442" i="7" l="1"/>
  <c r="O443" i="7" s="1"/>
  <c r="S442" i="7"/>
  <c r="K342" i="12" s="1"/>
  <c r="L342" i="12" s="1"/>
  <c r="M342" i="12" s="1"/>
  <c r="BQ232" i="13" s="1"/>
  <c r="L442" i="7"/>
  <c r="G342" i="12" s="1"/>
  <c r="H342" i="12" s="1"/>
  <c r="I342" i="12" s="1"/>
  <c r="BA232" i="13"/>
  <c r="BU231" i="13"/>
  <c r="AS232" i="13"/>
  <c r="BF232" i="13" s="1"/>
  <c r="BT231" i="13"/>
  <c r="AR232" i="13"/>
  <c r="BH232" i="13" s="1"/>
  <c r="BV231" i="13"/>
  <c r="AT232" i="13"/>
  <c r="BJ232" i="13" s="1"/>
  <c r="K443" i="7" l="1"/>
  <c r="P443" i="7"/>
  <c r="N443" i="7"/>
  <c r="Q443" i="7"/>
  <c r="I443" i="7"/>
  <c r="J443" i="7"/>
  <c r="R443" i="7"/>
  <c r="H443" i="7"/>
  <c r="G443" i="7"/>
  <c r="BS232" i="13"/>
  <c r="N343" i="12"/>
  <c r="BR232" i="13"/>
  <c r="BW231" i="13"/>
  <c r="BX231" i="13" s="1"/>
  <c r="I232" i="13"/>
  <c r="R232" i="13" s="1"/>
  <c r="AA233" i="13" s="1"/>
  <c r="J343" i="12"/>
  <c r="BO232" i="13"/>
  <c r="BP232" i="13"/>
  <c r="BN232" i="13"/>
  <c r="BT232" i="13" s="1"/>
  <c r="BG232" i="13"/>
  <c r="AU232" i="13"/>
  <c r="AI233" i="13" s="1"/>
  <c r="H232" i="13"/>
  <c r="Q232" i="13" s="1"/>
  <c r="Z233" i="13" s="1"/>
  <c r="BE232" i="13"/>
  <c r="AV232" i="13"/>
  <c r="AJ233" i="13" s="1"/>
  <c r="J232" i="13"/>
  <c r="S232" i="13" s="1"/>
  <c r="AB233" i="13" s="1"/>
  <c r="AW232" i="13"/>
  <c r="AK233" i="13" s="1"/>
  <c r="BI232" i="13"/>
  <c r="S443" i="7" l="1"/>
  <c r="K343" i="12" s="1"/>
  <c r="L343" i="12" s="1"/>
  <c r="M343" i="12" s="1"/>
  <c r="BQ233" i="13" s="1"/>
  <c r="L443" i="7"/>
  <c r="G343" i="12" s="1"/>
  <c r="H343" i="12" s="1"/>
  <c r="I343" i="12" s="1"/>
  <c r="J344" i="12" s="1"/>
  <c r="BU232" i="13"/>
  <c r="BV232" i="13"/>
  <c r="L232" i="13"/>
  <c r="O232" i="13" s="1"/>
  <c r="BY231" i="13"/>
  <c r="BK232" i="13"/>
  <c r="BL233" i="13" s="1"/>
  <c r="BO233" i="13"/>
  <c r="K232" i="13"/>
  <c r="N232" i="13" s="1"/>
  <c r="M232" i="13"/>
  <c r="P232" i="13" s="1"/>
  <c r="AS233" i="13"/>
  <c r="BF233" i="13" s="1"/>
  <c r="AR233" i="13"/>
  <c r="H233" i="13" s="1"/>
  <c r="F443" i="7"/>
  <c r="AT233" i="13"/>
  <c r="J233" i="13" s="1"/>
  <c r="BA233" i="13"/>
  <c r="BR233" i="13" l="1"/>
  <c r="N344" i="12"/>
  <c r="BN233" i="13"/>
  <c r="BP233" i="13"/>
  <c r="BS233" i="13"/>
  <c r="BV233" i="13" s="1"/>
  <c r="BW232" i="13"/>
  <c r="BX232" i="13" s="1"/>
  <c r="BJ233" i="13"/>
  <c r="AV233" i="13"/>
  <c r="AJ234" i="13" s="1"/>
  <c r="AS234" i="13" s="1"/>
  <c r="I233" i="13"/>
  <c r="R233" i="13" s="1"/>
  <c r="AA234" i="13" s="1"/>
  <c r="BI233" i="13"/>
  <c r="BH233" i="13"/>
  <c r="AU233" i="13"/>
  <c r="AI234" i="13" s="1"/>
  <c r="AR234" i="13" s="1"/>
  <c r="BE233" i="13"/>
  <c r="BG233" i="13"/>
  <c r="AW233" i="13"/>
  <c r="AK234" i="13" s="1"/>
  <c r="AT234" i="13" s="1"/>
  <c r="BT233" i="13"/>
  <c r="BU233" i="13"/>
  <c r="O444" i="7"/>
  <c r="Q444" i="7"/>
  <c r="R444" i="7"/>
  <c r="P444" i="7"/>
  <c r="N444" i="7"/>
  <c r="S233" i="13"/>
  <c r="AB234" i="13" s="1"/>
  <c r="M233" i="13"/>
  <c r="P233" i="13" s="1"/>
  <c r="Q233" i="13"/>
  <c r="Z234" i="13" s="1"/>
  <c r="K233" i="13"/>
  <c r="I444" i="7"/>
  <c r="G444" i="7"/>
  <c r="J444" i="7"/>
  <c r="H444" i="7"/>
  <c r="K444" i="7"/>
  <c r="BY232" i="13" l="1"/>
  <c r="L233" i="13"/>
  <c r="O233" i="13" s="1"/>
  <c r="BK233" i="13"/>
  <c r="BL234" i="13" s="1"/>
  <c r="F444" i="7"/>
  <c r="G445" i="7" s="1"/>
  <c r="BW233" i="13"/>
  <c r="S444" i="7"/>
  <c r="K344" i="12" s="1"/>
  <c r="L344" i="12" s="1"/>
  <c r="M344" i="12" s="1"/>
  <c r="BI234" i="13"/>
  <c r="BH234" i="13"/>
  <c r="BJ234" i="13"/>
  <c r="N233" i="13"/>
  <c r="L444" i="7"/>
  <c r="G344" i="12" s="1"/>
  <c r="BA234" i="13"/>
  <c r="AW234" i="13"/>
  <c r="AK235" i="13" s="1"/>
  <c r="J234" i="13"/>
  <c r="BG234" i="13"/>
  <c r="AU234" i="13"/>
  <c r="AI235" i="13" s="1"/>
  <c r="H234" i="13"/>
  <c r="BE234" i="13"/>
  <c r="I234" i="13"/>
  <c r="AV234" i="13"/>
  <c r="AJ235" i="13" s="1"/>
  <c r="BF234" i="13"/>
  <c r="BQ234" i="13" l="1"/>
  <c r="BR234" i="13"/>
  <c r="BS234" i="13"/>
  <c r="BY233" i="13"/>
  <c r="BX233" i="13"/>
  <c r="N445" i="7"/>
  <c r="O445" i="7"/>
  <c r="Q445" i="7"/>
  <c r="N345" i="12"/>
  <c r="R445" i="7"/>
  <c r="P445" i="7"/>
  <c r="J445" i="7"/>
  <c r="H445" i="7"/>
  <c r="K445" i="7"/>
  <c r="I445" i="7"/>
  <c r="R234" i="13"/>
  <c r="AA235" i="13" s="1"/>
  <c r="L234" i="13"/>
  <c r="O234" i="13" s="1"/>
  <c r="H344" i="12"/>
  <c r="I344" i="12" s="1"/>
  <c r="S234" i="13"/>
  <c r="AB235" i="13" s="1"/>
  <c r="M234" i="13"/>
  <c r="P234" i="13" s="1"/>
  <c r="Q234" i="13"/>
  <c r="Z235" i="13" s="1"/>
  <c r="BK234" i="13"/>
  <c r="BL235" i="13" s="1"/>
  <c r="K234" i="13"/>
  <c r="BN234" i="13" l="1"/>
  <c r="BO234" i="13"/>
  <c r="BP234" i="13"/>
  <c r="F445" i="7"/>
  <c r="P446" i="7" s="1"/>
  <c r="S445" i="7"/>
  <c r="K345" i="12" s="1"/>
  <c r="L345" i="12" s="1"/>
  <c r="M345" i="12" s="1"/>
  <c r="L445" i="7"/>
  <c r="G345" i="12" s="1"/>
  <c r="H345" i="12" s="1"/>
  <c r="I345" i="12" s="1"/>
  <c r="N234" i="13"/>
  <c r="BA235" i="13"/>
  <c r="J345" i="12"/>
  <c r="BR235" i="13" l="1"/>
  <c r="BS235" i="13"/>
  <c r="BQ235" i="13"/>
  <c r="BN235" i="13"/>
  <c r="BO235" i="13"/>
  <c r="BP235" i="13"/>
  <c r="BU234" i="13"/>
  <c r="AS235" i="13"/>
  <c r="BI235" i="13" s="1"/>
  <c r="BV234" i="13"/>
  <c r="AT235" i="13"/>
  <c r="BJ235" i="13" s="1"/>
  <c r="BT234" i="13"/>
  <c r="AR235" i="13"/>
  <c r="H235" i="13" s="1"/>
  <c r="N346" i="12"/>
  <c r="O446" i="7"/>
  <c r="Q446" i="7"/>
  <c r="N446" i="7"/>
  <c r="R446" i="7"/>
  <c r="J346" i="12"/>
  <c r="G446" i="7"/>
  <c r="K446" i="7"/>
  <c r="H446" i="7"/>
  <c r="J446" i="7"/>
  <c r="I446" i="7"/>
  <c r="AW235" i="13" l="1"/>
  <c r="AK236" i="13" s="1"/>
  <c r="AT236" i="13" s="1"/>
  <c r="BG235" i="13"/>
  <c r="J235" i="13"/>
  <c r="S235" i="13" s="1"/>
  <c r="AB236" i="13" s="1"/>
  <c r="BW234" i="13"/>
  <c r="BX234" i="13" s="1"/>
  <c r="AU235" i="13"/>
  <c r="AI236" i="13" s="1"/>
  <c r="AR236" i="13" s="1"/>
  <c r="I235" i="13"/>
  <c r="L235" i="13" s="1"/>
  <c r="O235" i="13" s="1"/>
  <c r="BE235" i="13"/>
  <c r="BH235" i="13"/>
  <c r="BF235" i="13"/>
  <c r="AV235" i="13"/>
  <c r="AJ236" i="13" s="1"/>
  <c r="AS236" i="13" s="1"/>
  <c r="BT235" i="13"/>
  <c r="BV235" i="13"/>
  <c r="BU235" i="13"/>
  <c r="S446" i="7"/>
  <c r="K346" i="12" s="1"/>
  <c r="L346" i="12" s="1"/>
  <c r="M346" i="12" s="1"/>
  <c r="L446" i="7"/>
  <c r="G346" i="12" s="1"/>
  <c r="Q235" i="13"/>
  <c r="Z236" i="13" s="1"/>
  <c r="K235" i="13"/>
  <c r="M235" i="13" l="1"/>
  <c r="P235" i="13" s="1"/>
  <c r="N347" i="12"/>
  <c r="BR236" i="13"/>
  <c r="BQ236" i="13"/>
  <c r="BS236" i="13"/>
  <c r="R235" i="13"/>
  <c r="AA236" i="13" s="1"/>
  <c r="F446" i="7" s="1"/>
  <c r="BY234" i="13"/>
  <c r="BK235" i="13"/>
  <c r="BL236" i="13" s="1"/>
  <c r="BW235" i="13"/>
  <c r="BH236" i="13"/>
  <c r="BJ236" i="13"/>
  <c r="N235" i="13"/>
  <c r="I236" i="13"/>
  <c r="AV236" i="13"/>
  <c r="AJ237" i="13" s="1"/>
  <c r="BF236" i="13"/>
  <c r="H236" i="13"/>
  <c r="AU236" i="13"/>
  <c r="AI237" i="13" s="1"/>
  <c r="BE236" i="13"/>
  <c r="J236" i="13"/>
  <c r="AW236" i="13"/>
  <c r="AK237" i="13" s="1"/>
  <c r="BG236" i="13"/>
  <c r="H346" i="12"/>
  <c r="I346" i="12" s="1"/>
  <c r="BI236" i="13" l="1"/>
  <c r="BA236" i="13"/>
  <c r="BO236" i="13"/>
  <c r="AS237" i="13" s="1"/>
  <c r="BP236" i="13"/>
  <c r="AT237" i="13" s="1"/>
  <c r="BN236" i="13"/>
  <c r="BT236" i="13" s="1"/>
  <c r="BY235" i="13"/>
  <c r="BX235" i="13"/>
  <c r="P447" i="7"/>
  <c r="R447" i="7"/>
  <c r="Q447" i="7"/>
  <c r="O447" i="7"/>
  <c r="N447" i="7"/>
  <c r="I447" i="7"/>
  <c r="K447" i="7"/>
  <c r="J447" i="7"/>
  <c r="G447" i="7"/>
  <c r="H447" i="7"/>
  <c r="J347" i="12"/>
  <c r="BK236" i="13"/>
  <c r="BL237" i="13" s="1"/>
  <c r="Q236" i="13"/>
  <c r="Z237" i="13" s="1"/>
  <c r="K236" i="13"/>
  <c r="R236" i="13"/>
  <c r="AA237" i="13" s="1"/>
  <c r="L236" i="13"/>
  <c r="O236" i="13" s="1"/>
  <c r="M236" i="13"/>
  <c r="P236" i="13" s="1"/>
  <c r="S236" i="13"/>
  <c r="AB237" i="13" s="1"/>
  <c r="BV236" i="13" l="1"/>
  <c r="BU236" i="13"/>
  <c r="AR237" i="13"/>
  <c r="BH237" i="13" s="1"/>
  <c r="F447" i="7"/>
  <c r="G448" i="7" s="1"/>
  <c r="S447" i="7"/>
  <c r="K347" i="12" s="1"/>
  <c r="L347" i="12" s="1"/>
  <c r="M347" i="12" s="1"/>
  <c r="BJ237" i="13"/>
  <c r="N236" i="13"/>
  <c r="BI237" i="13"/>
  <c r="AW237" i="13"/>
  <c r="AK238" i="13" s="1"/>
  <c r="J237" i="13"/>
  <c r="BG237" i="13"/>
  <c r="I237" i="13"/>
  <c r="AV237" i="13"/>
  <c r="AJ238" i="13" s="1"/>
  <c r="BF237" i="13"/>
  <c r="BA237" i="13"/>
  <c r="L447" i="7"/>
  <c r="G347" i="12" s="1"/>
  <c r="BW236" i="13" l="1"/>
  <c r="BX236" i="13" s="1"/>
  <c r="BQ237" i="13"/>
  <c r="BS237" i="13"/>
  <c r="BR237" i="13"/>
  <c r="AU237" i="13"/>
  <c r="AI238" i="13" s="1"/>
  <c r="H237" i="13"/>
  <c r="K237" i="13" s="1"/>
  <c r="BE237" i="13"/>
  <c r="N448" i="7"/>
  <c r="O448" i="7"/>
  <c r="N348" i="12"/>
  <c r="Q448" i="7"/>
  <c r="P448" i="7"/>
  <c r="R448" i="7"/>
  <c r="K448" i="7"/>
  <c r="J448" i="7"/>
  <c r="S237" i="13"/>
  <c r="AB238" i="13" s="1"/>
  <c r="M237" i="13"/>
  <c r="P237" i="13" s="1"/>
  <c r="H347" i="12"/>
  <c r="I347" i="12" s="1"/>
  <c r="H448" i="7"/>
  <c r="R237" i="13"/>
  <c r="AA238" i="13" s="1"/>
  <c r="L237" i="13"/>
  <c r="O237" i="13" s="1"/>
  <c r="I448" i="7"/>
  <c r="BY236" i="13" l="1"/>
  <c r="BK237" i="13"/>
  <c r="BL238" i="13" s="1"/>
  <c r="Q237" i="13"/>
  <c r="Z238" i="13" s="1"/>
  <c r="F448" i="7" s="1"/>
  <c r="R449" i="7" s="1"/>
  <c r="BP237" i="13"/>
  <c r="BN237" i="13"/>
  <c r="BO237" i="13"/>
  <c r="S448" i="7"/>
  <c r="K348" i="12" s="1"/>
  <c r="L348" i="12" s="1"/>
  <c r="M348" i="12" s="1"/>
  <c r="N237" i="13"/>
  <c r="L448" i="7"/>
  <c r="G348" i="12" s="1"/>
  <c r="H348" i="12" s="1"/>
  <c r="I348" i="12" s="1"/>
  <c r="J348" i="12"/>
  <c r="BR238" i="13" l="1"/>
  <c r="BQ238" i="13"/>
  <c r="BS238" i="13"/>
  <c r="BA238" i="13"/>
  <c r="BO238" i="13"/>
  <c r="BN238" i="13"/>
  <c r="BP238" i="13"/>
  <c r="BT237" i="13"/>
  <c r="BW237" i="13" s="1"/>
  <c r="AR238" i="13"/>
  <c r="AU238" i="13" s="1"/>
  <c r="AI239" i="13" s="1"/>
  <c r="BU237" i="13"/>
  <c r="AS238" i="13"/>
  <c r="AV238" i="13" s="1"/>
  <c r="AJ239" i="13" s="1"/>
  <c r="BV237" i="13"/>
  <c r="AT238" i="13"/>
  <c r="BJ238" i="13" s="1"/>
  <c r="Q449" i="7"/>
  <c r="N349" i="12"/>
  <c r="K449" i="7"/>
  <c r="N449" i="7"/>
  <c r="O449" i="7"/>
  <c r="P449" i="7"/>
  <c r="G449" i="7"/>
  <c r="I449" i="7"/>
  <c r="J449" i="7"/>
  <c r="H449" i="7"/>
  <c r="J349" i="12"/>
  <c r="BF238" i="13" l="1"/>
  <c r="I238" i="13"/>
  <c r="L238" i="13" s="1"/>
  <c r="O238" i="13" s="1"/>
  <c r="BI238" i="13"/>
  <c r="AR239" i="13"/>
  <c r="AW238" i="13"/>
  <c r="AK239" i="13" s="1"/>
  <c r="AT239" i="13" s="1"/>
  <c r="H238" i="13"/>
  <c r="BG238" i="13"/>
  <c r="BE238" i="13"/>
  <c r="AS239" i="13"/>
  <c r="BH238" i="13"/>
  <c r="J238" i="13"/>
  <c r="M238" i="13" s="1"/>
  <c r="P238" i="13" s="1"/>
  <c r="BY237" i="13"/>
  <c r="BX237" i="13"/>
  <c r="BV238" i="13"/>
  <c r="BU238" i="13"/>
  <c r="BT238" i="13"/>
  <c r="S449" i="7"/>
  <c r="K349" i="12" s="1"/>
  <c r="L349" i="12" s="1"/>
  <c r="M349" i="12" s="1"/>
  <c r="L449" i="7"/>
  <c r="G349" i="12" s="1"/>
  <c r="H349" i="12" s="1"/>
  <c r="I349" i="12" s="1"/>
  <c r="R238" i="13" l="1"/>
  <c r="AA239" i="13" s="1"/>
  <c r="BI239" i="13" s="1"/>
  <c r="S238" i="13"/>
  <c r="AB239" i="13" s="1"/>
  <c r="BJ239" i="13" s="1"/>
  <c r="BR239" i="13"/>
  <c r="BQ239" i="13"/>
  <c r="BS239" i="13"/>
  <c r="J350" i="12"/>
  <c r="BN239" i="13"/>
  <c r="BO239" i="13"/>
  <c r="BP239" i="13"/>
  <c r="BK238" i="13"/>
  <c r="BL239" i="13" s="1"/>
  <c r="K238" i="13"/>
  <c r="N238" i="13" s="1"/>
  <c r="Q238" i="13"/>
  <c r="Z239" i="13" s="1"/>
  <c r="BW238" i="13"/>
  <c r="N350" i="12"/>
  <c r="AW239" i="13"/>
  <c r="AK240" i="13" s="1"/>
  <c r="J239" i="13"/>
  <c r="BG239" i="13"/>
  <c r="I239" i="13"/>
  <c r="AV239" i="13"/>
  <c r="AJ240" i="13" s="1"/>
  <c r="BF239" i="13"/>
  <c r="H239" i="13"/>
  <c r="AU239" i="13"/>
  <c r="AI240" i="13" s="1"/>
  <c r="BE239" i="13"/>
  <c r="F449" i="7" l="1"/>
  <c r="P450" i="7" s="1"/>
  <c r="AS240" i="13"/>
  <c r="AT240" i="13"/>
  <c r="BH239" i="13"/>
  <c r="AR240" i="13"/>
  <c r="BA239" i="13"/>
  <c r="BY238" i="13"/>
  <c r="BX238" i="13"/>
  <c r="BU239" i="13"/>
  <c r="BV239" i="13"/>
  <c r="BT239" i="13"/>
  <c r="BK239" i="13"/>
  <c r="BL240" i="13" s="1"/>
  <c r="Q239" i="13"/>
  <c r="Z240" i="13" s="1"/>
  <c r="K239" i="13"/>
  <c r="R239" i="13"/>
  <c r="AA240" i="13" s="1"/>
  <c r="L239" i="13"/>
  <c r="O239" i="13" s="1"/>
  <c r="S239" i="13"/>
  <c r="AB240" i="13" s="1"/>
  <c r="M239" i="13"/>
  <c r="P239" i="13" s="1"/>
  <c r="G450" i="7" l="1"/>
  <c r="Q450" i="7"/>
  <c r="K450" i="7"/>
  <c r="N450" i="7"/>
  <c r="H450" i="7"/>
  <c r="J450" i="7"/>
  <c r="O450" i="7"/>
  <c r="I450" i="7"/>
  <c r="R450" i="7"/>
  <c r="F450" i="7"/>
  <c r="BW239" i="13"/>
  <c r="BH240" i="13"/>
  <c r="BI240" i="13"/>
  <c r="BJ240" i="13"/>
  <c r="N239" i="13"/>
  <c r="J240" i="13"/>
  <c r="AW240" i="13"/>
  <c r="AK241" i="13" s="1"/>
  <c r="BG240" i="13"/>
  <c r="H240" i="13"/>
  <c r="AU240" i="13"/>
  <c r="AI241" i="13" s="1"/>
  <c r="BE240" i="13"/>
  <c r="I240" i="13"/>
  <c r="AV240" i="13"/>
  <c r="AJ241" i="13" s="1"/>
  <c r="BF240" i="13"/>
  <c r="BA240" i="13"/>
  <c r="L450" i="7" l="1"/>
  <c r="G350" i="12" s="1"/>
  <c r="H350" i="12" s="1"/>
  <c r="I350" i="12" s="1"/>
  <c r="S450" i="7"/>
  <c r="K350" i="12" s="1"/>
  <c r="L350" i="12" s="1"/>
  <c r="M350" i="12" s="1"/>
  <c r="BS240" i="13" s="1"/>
  <c r="H451" i="7"/>
  <c r="BY239" i="13"/>
  <c r="BX239" i="13"/>
  <c r="O451" i="7"/>
  <c r="R451" i="7"/>
  <c r="N451" i="7"/>
  <c r="Q451" i="7"/>
  <c r="P451" i="7"/>
  <c r="BK240" i="13"/>
  <c r="BL241" i="13" s="1"/>
  <c r="Q240" i="13"/>
  <c r="Z241" i="13" s="1"/>
  <c r="K240" i="13"/>
  <c r="S240" i="13"/>
  <c r="AB241" i="13" s="1"/>
  <c r="M240" i="13"/>
  <c r="P240" i="13" s="1"/>
  <c r="G451" i="7"/>
  <c r="I451" i="7"/>
  <c r="R240" i="13"/>
  <c r="AA241" i="13" s="1"/>
  <c r="L240" i="13"/>
  <c r="O240" i="13" s="1"/>
  <c r="K451" i="7"/>
  <c r="J451" i="7"/>
  <c r="BR240" i="13" l="1"/>
  <c r="BQ240" i="13"/>
  <c r="N351" i="12"/>
  <c r="BO240" i="13"/>
  <c r="BP240" i="13"/>
  <c r="BN240" i="13"/>
  <c r="F451" i="7"/>
  <c r="P452" i="7" s="1"/>
  <c r="S451" i="7"/>
  <c r="K351" i="12" s="1"/>
  <c r="L351" i="12" s="1"/>
  <c r="M351" i="12" s="1"/>
  <c r="N240" i="13"/>
  <c r="L451" i="7"/>
  <c r="G351" i="12" s="1"/>
  <c r="J351" i="12"/>
  <c r="BA241" i="13"/>
  <c r="BS241" i="13" l="1"/>
  <c r="BR241" i="13"/>
  <c r="BQ241" i="13"/>
  <c r="BT240" i="13"/>
  <c r="AR241" i="13"/>
  <c r="H241" i="13" s="1"/>
  <c r="BU240" i="13"/>
  <c r="AS241" i="13"/>
  <c r="AV241" i="13" s="1"/>
  <c r="AJ242" i="13" s="1"/>
  <c r="BV240" i="13"/>
  <c r="AT241" i="13"/>
  <c r="J241" i="13" s="1"/>
  <c r="N352" i="12"/>
  <c r="G452" i="7"/>
  <c r="R452" i="7"/>
  <c r="N452" i="7"/>
  <c r="O452" i="7"/>
  <c r="Q452" i="7"/>
  <c r="K452" i="7"/>
  <c r="H351" i="12"/>
  <c r="I351" i="12" s="1"/>
  <c r="H452" i="7"/>
  <c r="J452" i="7"/>
  <c r="I452" i="7"/>
  <c r="I241" i="13" l="1"/>
  <c r="BK241" i="13" s="1"/>
  <c r="BL242" i="13" s="1"/>
  <c r="BI241" i="13"/>
  <c r="BF241" i="13"/>
  <c r="BE241" i="13"/>
  <c r="BW240" i="13"/>
  <c r="BY240" i="13" s="1"/>
  <c r="J352" i="12"/>
  <c r="BP241" i="13"/>
  <c r="BV241" i="13" s="1"/>
  <c r="BN241" i="13"/>
  <c r="BT241" i="13" s="1"/>
  <c r="BO241" i="13"/>
  <c r="BU241" i="13" s="1"/>
  <c r="AU241" i="13"/>
  <c r="AI242" i="13" s="1"/>
  <c r="BH241" i="13"/>
  <c r="BG241" i="13"/>
  <c r="AW241" i="13"/>
  <c r="AK242" i="13" s="1"/>
  <c r="BJ241" i="13"/>
  <c r="S452" i="7"/>
  <c r="K352" i="12" s="1"/>
  <c r="L352" i="12" s="1"/>
  <c r="M352" i="12" s="1"/>
  <c r="L452" i="7"/>
  <c r="G352" i="12" s="1"/>
  <c r="Q241" i="13"/>
  <c r="Z242" i="13" s="1"/>
  <c r="K241" i="13"/>
  <c r="S241" i="13"/>
  <c r="AB242" i="13" s="1"/>
  <c r="M241" i="13"/>
  <c r="P241" i="13" s="1"/>
  <c r="R241" i="13" l="1"/>
  <c r="AA242" i="13" s="1"/>
  <c r="F452" i="7" s="1"/>
  <c r="L241" i="13"/>
  <c r="O241" i="13" s="1"/>
  <c r="N353" i="12"/>
  <c r="BS242" i="13"/>
  <c r="BQ242" i="13"/>
  <c r="BR242" i="13"/>
  <c r="BX240" i="13"/>
  <c r="AT242" i="13"/>
  <c r="AW242" i="13" s="1"/>
  <c r="AK243" i="13" s="1"/>
  <c r="AR242" i="13"/>
  <c r="BH242" i="13" s="1"/>
  <c r="AS242" i="13"/>
  <c r="BW241" i="13"/>
  <c r="N241" i="13"/>
  <c r="H352" i="12"/>
  <c r="I352" i="12" s="1"/>
  <c r="BI242" i="13" l="1"/>
  <c r="BA242" i="13"/>
  <c r="J242" i="13"/>
  <c r="S242" i="13" s="1"/>
  <c r="AB243" i="13" s="1"/>
  <c r="BN242" i="13"/>
  <c r="BT242" i="13" s="1"/>
  <c r="BO242" i="13"/>
  <c r="BU242" i="13" s="1"/>
  <c r="BP242" i="13"/>
  <c r="BV242" i="13" s="1"/>
  <c r="BG242" i="13"/>
  <c r="H242" i="13"/>
  <c r="Q242" i="13" s="1"/>
  <c r="Z243" i="13" s="1"/>
  <c r="BJ242" i="13"/>
  <c r="BE242" i="13"/>
  <c r="BF242" i="13"/>
  <c r="AU242" i="13"/>
  <c r="AI243" i="13" s="1"/>
  <c r="I242" i="13"/>
  <c r="L242" i="13" s="1"/>
  <c r="O242" i="13" s="1"/>
  <c r="AV242" i="13"/>
  <c r="AJ243" i="13" s="1"/>
  <c r="BY241" i="13"/>
  <c r="BX241" i="13"/>
  <c r="P453" i="7"/>
  <c r="N453" i="7"/>
  <c r="O453" i="7"/>
  <c r="Q453" i="7"/>
  <c r="R453" i="7"/>
  <c r="K453" i="7"/>
  <c r="G453" i="7"/>
  <c r="J453" i="7"/>
  <c r="H453" i="7"/>
  <c r="I453" i="7"/>
  <c r="J353" i="12"/>
  <c r="K242" i="13" l="1"/>
  <c r="M242" i="13"/>
  <c r="P242" i="13" s="1"/>
  <c r="R242" i="13"/>
  <c r="AA243" i="13" s="1"/>
  <c r="F453" i="7" s="1"/>
  <c r="K454" i="7" s="1"/>
  <c r="BK242" i="13"/>
  <c r="BL243" i="13" s="1"/>
  <c r="AT243" i="13"/>
  <c r="AW243" i="13" s="1"/>
  <c r="AK244" i="13" s="1"/>
  <c r="AR243" i="13"/>
  <c r="BH243" i="13" s="1"/>
  <c r="AS243" i="13"/>
  <c r="AV243" i="13" s="1"/>
  <c r="AJ244" i="13" s="1"/>
  <c r="BW242" i="13"/>
  <c r="S453" i="7"/>
  <c r="K353" i="12" s="1"/>
  <c r="L353" i="12" s="1"/>
  <c r="M353" i="12" s="1"/>
  <c r="N242" i="13"/>
  <c r="L453" i="7"/>
  <c r="G353" i="12" s="1"/>
  <c r="BF243" i="13" l="1"/>
  <c r="BQ243" i="13"/>
  <c r="BS243" i="13"/>
  <c r="BR243" i="13"/>
  <c r="BA243" i="13"/>
  <c r="I243" i="13"/>
  <c r="R243" i="13" s="1"/>
  <c r="AA244" i="13" s="1"/>
  <c r="BI243" i="13"/>
  <c r="AU243" i="13"/>
  <c r="AI244" i="13" s="1"/>
  <c r="BG243" i="13"/>
  <c r="H243" i="13"/>
  <c r="K243" i="13" s="1"/>
  <c r="J243" i="13"/>
  <c r="M243" i="13" s="1"/>
  <c r="P243" i="13" s="1"/>
  <c r="BJ243" i="13"/>
  <c r="BE243" i="13"/>
  <c r="BY242" i="13"/>
  <c r="BX242" i="13"/>
  <c r="O454" i="7"/>
  <c r="P454" i="7"/>
  <c r="N354" i="12"/>
  <c r="R454" i="7"/>
  <c r="Q454" i="7"/>
  <c r="N454" i="7"/>
  <c r="J454" i="7"/>
  <c r="I454" i="7"/>
  <c r="G454" i="7"/>
  <c r="H454" i="7"/>
  <c r="H353" i="12"/>
  <c r="I353" i="12" s="1"/>
  <c r="S243" i="13" l="1"/>
  <c r="AB244" i="13" s="1"/>
  <c r="L243" i="13"/>
  <c r="O243" i="13" s="1"/>
  <c r="Q243" i="13"/>
  <c r="Z244" i="13" s="1"/>
  <c r="BN243" i="13"/>
  <c r="BP243" i="13"/>
  <c r="BO243" i="13"/>
  <c r="BK243" i="13"/>
  <c r="BL244" i="13" s="1"/>
  <c r="S454" i="7"/>
  <c r="K354" i="12" s="1"/>
  <c r="L354" i="12" s="1"/>
  <c r="M354" i="12" s="1"/>
  <c r="L454" i="7"/>
  <c r="G354" i="12" s="1"/>
  <c r="H354" i="12" s="1"/>
  <c r="I354" i="12" s="1"/>
  <c r="N243" i="13"/>
  <c r="J354" i="12"/>
  <c r="F454" i="7" l="1"/>
  <c r="N455" i="7" s="1"/>
  <c r="N355" i="12"/>
  <c r="BS244" i="13"/>
  <c r="BQ244" i="13"/>
  <c r="BR244" i="13"/>
  <c r="BA244" i="13"/>
  <c r="BO244" i="13"/>
  <c r="BP244" i="13"/>
  <c r="BN244" i="13"/>
  <c r="BT243" i="13"/>
  <c r="AR244" i="13"/>
  <c r="BE244" i="13" s="1"/>
  <c r="BV243" i="13"/>
  <c r="AT244" i="13"/>
  <c r="BJ244" i="13" s="1"/>
  <c r="BU243" i="13"/>
  <c r="AS244" i="13"/>
  <c r="BI244" i="13" s="1"/>
  <c r="K455" i="7"/>
  <c r="P455" i="7"/>
  <c r="J355" i="12"/>
  <c r="G455" i="7" l="1"/>
  <c r="H455" i="7"/>
  <c r="Q455" i="7"/>
  <c r="I455" i="7"/>
  <c r="J455" i="7"/>
  <c r="R455" i="7"/>
  <c r="O455" i="7"/>
  <c r="S455" i="7" s="1"/>
  <c r="K355" i="12" s="1"/>
  <c r="L355" i="12" s="1"/>
  <c r="M355" i="12" s="1"/>
  <c r="J244" i="13"/>
  <c r="M244" i="13" s="1"/>
  <c r="P244" i="13" s="1"/>
  <c r="AW244" i="13"/>
  <c r="AK245" i="13" s="1"/>
  <c r="AT245" i="13" s="1"/>
  <c r="BG244" i="13"/>
  <c r="H244" i="13"/>
  <c r="Q244" i="13" s="1"/>
  <c r="Z245" i="13" s="1"/>
  <c r="AV244" i="13"/>
  <c r="AJ245" i="13" s="1"/>
  <c r="AS245" i="13" s="1"/>
  <c r="BH244" i="13"/>
  <c r="BW243" i="13"/>
  <c r="BY243" i="13" s="1"/>
  <c r="AU244" i="13"/>
  <c r="AI245" i="13" s="1"/>
  <c r="AR245" i="13" s="1"/>
  <c r="I244" i="13"/>
  <c r="BF244" i="13"/>
  <c r="BV244" i="13"/>
  <c r="BU244" i="13"/>
  <c r="BT244" i="13"/>
  <c r="L455" i="7" l="1"/>
  <c r="G355" i="12" s="1"/>
  <c r="H355" i="12" s="1"/>
  <c r="I355" i="12" s="1"/>
  <c r="BP245" i="13" s="1"/>
  <c r="S244" i="13"/>
  <c r="AB245" i="13" s="1"/>
  <c r="BR245" i="13"/>
  <c r="BQ245" i="13"/>
  <c r="BS245" i="13"/>
  <c r="BX243" i="13"/>
  <c r="BO245" i="13"/>
  <c r="BK244" i="13"/>
  <c r="BL245" i="13" s="1"/>
  <c r="K244" i="13"/>
  <c r="N244" i="13" s="1"/>
  <c r="L244" i="13"/>
  <c r="O244" i="13" s="1"/>
  <c r="R244" i="13"/>
  <c r="AA245" i="13" s="1"/>
  <c r="F455" i="7" s="1"/>
  <c r="BW244" i="13"/>
  <c r="N356" i="12"/>
  <c r="BJ245" i="13"/>
  <c r="BH245" i="13"/>
  <c r="AU245" i="13"/>
  <c r="AI246" i="13" s="1"/>
  <c r="H245" i="13"/>
  <c r="BE245" i="13"/>
  <c r="I245" i="13"/>
  <c r="AV245" i="13"/>
  <c r="AJ246" i="13" s="1"/>
  <c r="BF245" i="13"/>
  <c r="J356" i="12"/>
  <c r="AW245" i="13"/>
  <c r="AK246" i="13" s="1"/>
  <c r="J245" i="13"/>
  <c r="BG245" i="13"/>
  <c r="BN245" i="13" l="1"/>
  <c r="BT245" i="13" s="1"/>
  <c r="BI245" i="13"/>
  <c r="AT246" i="13"/>
  <c r="BA245" i="13"/>
  <c r="AS246" i="13"/>
  <c r="BY244" i="13"/>
  <c r="BX244" i="13"/>
  <c r="BV245" i="13"/>
  <c r="BU245" i="13"/>
  <c r="N456" i="7"/>
  <c r="Q456" i="7"/>
  <c r="O456" i="7"/>
  <c r="P456" i="7"/>
  <c r="R456" i="7"/>
  <c r="J456" i="7"/>
  <c r="K456" i="7"/>
  <c r="H456" i="7"/>
  <c r="I456" i="7"/>
  <c r="G456" i="7"/>
  <c r="Q245" i="13"/>
  <c r="Z246" i="13" s="1"/>
  <c r="BK245" i="13"/>
  <c r="BL246" i="13" s="1"/>
  <c r="K245" i="13"/>
  <c r="S245" i="13"/>
  <c r="AB246" i="13" s="1"/>
  <c r="M245" i="13"/>
  <c r="P245" i="13" s="1"/>
  <c r="R245" i="13"/>
  <c r="AA246" i="13" s="1"/>
  <c r="L245" i="13"/>
  <c r="O245" i="13" s="1"/>
  <c r="AR246" i="13" l="1"/>
  <c r="H246" i="13" s="1"/>
  <c r="F456" i="7"/>
  <c r="H457" i="7" s="1"/>
  <c r="BW245" i="13"/>
  <c r="S456" i="7"/>
  <c r="K356" i="12" s="1"/>
  <c r="L356" i="12" s="1"/>
  <c r="M356" i="12" s="1"/>
  <c r="N245" i="13"/>
  <c r="BJ246" i="13"/>
  <c r="BI246" i="13"/>
  <c r="J246" i="13"/>
  <c r="BG246" i="13"/>
  <c r="AW246" i="13"/>
  <c r="AK247" i="13" s="1"/>
  <c r="AV246" i="13"/>
  <c r="AJ247" i="13" s="1"/>
  <c r="I246" i="13"/>
  <c r="BF246" i="13"/>
  <c r="L456" i="7"/>
  <c r="G356" i="12" s="1"/>
  <c r="BA246" i="13"/>
  <c r="AU246" i="13" l="1"/>
  <c r="AI247" i="13" s="1"/>
  <c r="BH246" i="13"/>
  <c r="BE246" i="13"/>
  <c r="BQ246" i="13"/>
  <c r="BR246" i="13"/>
  <c r="BS246" i="13"/>
  <c r="BY245" i="13"/>
  <c r="BX245" i="13"/>
  <c r="O457" i="7"/>
  <c r="P457" i="7"/>
  <c r="Q457" i="7"/>
  <c r="N457" i="7"/>
  <c r="R457" i="7"/>
  <c r="N357" i="12"/>
  <c r="J457" i="7"/>
  <c r="I457" i="7"/>
  <c r="K457" i="7"/>
  <c r="G457" i="7"/>
  <c r="H356" i="12"/>
  <c r="I356" i="12" s="1"/>
  <c r="L246" i="13"/>
  <c r="O246" i="13" s="1"/>
  <c r="R246" i="13"/>
  <c r="AA247" i="13" s="1"/>
  <c r="S246" i="13"/>
  <c r="AB247" i="13" s="1"/>
  <c r="M246" i="13"/>
  <c r="P246" i="13" s="1"/>
  <c r="Q246" i="13"/>
  <c r="Z247" i="13" s="1"/>
  <c r="BK246" i="13"/>
  <c r="BL247" i="13" s="1"/>
  <c r="K246" i="13"/>
  <c r="F457" i="7" l="1"/>
  <c r="R458" i="7" s="1"/>
  <c r="BN246" i="13"/>
  <c r="BO246" i="13"/>
  <c r="BP246" i="13"/>
  <c r="S457" i="7"/>
  <c r="K357" i="12" s="1"/>
  <c r="L357" i="12" s="1"/>
  <c r="M357" i="12" s="1"/>
  <c r="L457" i="7"/>
  <c r="G357" i="12" s="1"/>
  <c r="H357" i="12" s="1"/>
  <c r="I357" i="12" s="1"/>
  <c r="N246" i="13"/>
  <c r="J357" i="12"/>
  <c r="BA247" i="13"/>
  <c r="N358" i="12" l="1"/>
  <c r="BS247" i="13"/>
  <c r="BR247" i="13"/>
  <c r="BQ247" i="13"/>
  <c r="BN247" i="13"/>
  <c r="BP247" i="13"/>
  <c r="BO247" i="13"/>
  <c r="BU246" i="13"/>
  <c r="AS247" i="13"/>
  <c r="BF247" i="13" s="1"/>
  <c r="BT246" i="13"/>
  <c r="AR247" i="13"/>
  <c r="AU247" i="13" s="1"/>
  <c r="AI248" i="13" s="1"/>
  <c r="BV246" i="13"/>
  <c r="AT247" i="13"/>
  <c r="AW247" i="13" s="1"/>
  <c r="AK248" i="13" s="1"/>
  <c r="P458" i="7"/>
  <c r="Q458" i="7"/>
  <c r="O458" i="7"/>
  <c r="N458" i="7"/>
  <c r="J358" i="12"/>
  <c r="I458" i="7"/>
  <c r="H458" i="7"/>
  <c r="G458" i="7"/>
  <c r="K458" i="7"/>
  <c r="J458" i="7"/>
  <c r="BE247" i="13" l="1"/>
  <c r="BH247" i="13"/>
  <c r="J247" i="13"/>
  <c r="M247" i="13" s="1"/>
  <c r="P247" i="13" s="1"/>
  <c r="BG247" i="13"/>
  <c r="AR248" i="13"/>
  <c r="BI247" i="13"/>
  <c r="H247" i="13"/>
  <c r="Q247" i="13" s="1"/>
  <c r="Z248" i="13" s="1"/>
  <c r="AT248" i="13"/>
  <c r="BW246" i="13"/>
  <c r="BX246" i="13" s="1"/>
  <c r="AV247" i="13"/>
  <c r="AJ248" i="13" s="1"/>
  <c r="AS248" i="13" s="1"/>
  <c r="I247" i="13"/>
  <c r="L247" i="13" s="1"/>
  <c r="O247" i="13" s="1"/>
  <c r="BJ247" i="13"/>
  <c r="BV247" i="13"/>
  <c r="BT247" i="13"/>
  <c r="S458" i="7"/>
  <c r="K358" i="12" s="1"/>
  <c r="L358" i="12" s="1"/>
  <c r="M358" i="12" s="1"/>
  <c r="BU247" i="13"/>
  <c r="L458" i="7"/>
  <c r="G358" i="12" s="1"/>
  <c r="S247" i="13" l="1"/>
  <c r="AB248" i="13" s="1"/>
  <c r="BJ248" i="13" s="1"/>
  <c r="BR248" i="13"/>
  <c r="BQ248" i="13"/>
  <c r="BS248" i="13"/>
  <c r="R247" i="13"/>
  <c r="AA248" i="13" s="1"/>
  <c r="BY246" i="13"/>
  <c r="BK247" i="13"/>
  <c r="BL248" i="13" s="1"/>
  <c r="K247" i="13"/>
  <c r="N247" i="13" s="1"/>
  <c r="BW247" i="13"/>
  <c r="N359" i="12"/>
  <c r="BH248" i="13"/>
  <c r="AV248" i="13"/>
  <c r="AJ249" i="13" s="1"/>
  <c r="I248" i="13"/>
  <c r="BF248" i="13"/>
  <c r="H358" i="12"/>
  <c r="I358" i="12" s="1"/>
  <c r="J248" i="13"/>
  <c r="AW248" i="13"/>
  <c r="AK249" i="13" s="1"/>
  <c r="BG248" i="13"/>
  <c r="H248" i="13"/>
  <c r="AU248" i="13"/>
  <c r="AI249" i="13" s="1"/>
  <c r="BE248" i="13"/>
  <c r="BA248" i="13" l="1"/>
  <c r="F458" i="7"/>
  <c r="R459" i="7" s="1"/>
  <c r="BI248" i="13"/>
  <c r="BO248" i="13"/>
  <c r="BU248" i="13" s="1"/>
  <c r="BP248" i="13"/>
  <c r="AT249" i="13" s="1"/>
  <c r="BN248" i="13"/>
  <c r="BT248" i="13" s="1"/>
  <c r="BY247" i="13"/>
  <c r="BX247" i="13"/>
  <c r="BK248" i="13"/>
  <c r="BL249" i="13" s="1"/>
  <c r="Q248" i="13"/>
  <c r="Z249" i="13" s="1"/>
  <c r="K248" i="13"/>
  <c r="S248" i="13"/>
  <c r="AB249" i="13" s="1"/>
  <c r="M248" i="13"/>
  <c r="P248" i="13" s="1"/>
  <c r="R248" i="13"/>
  <c r="AA249" i="13" s="1"/>
  <c r="L248" i="13"/>
  <c r="O248" i="13" s="1"/>
  <c r="K459" i="7"/>
  <c r="I459" i="7"/>
  <c r="J359" i="12"/>
  <c r="G459" i="7" l="1"/>
  <c r="H459" i="7"/>
  <c r="J459" i="7"/>
  <c r="L459" i="7" s="1"/>
  <c r="G359" i="12" s="1"/>
  <c r="Q459" i="7"/>
  <c r="P459" i="7"/>
  <c r="N459" i="7"/>
  <c r="O459" i="7"/>
  <c r="BV248" i="13"/>
  <c r="BW248" i="13" s="1"/>
  <c r="BX248" i="13" s="1"/>
  <c r="F459" i="7"/>
  <c r="AR249" i="13"/>
  <c r="BE249" i="13" s="1"/>
  <c r="AS249" i="13"/>
  <c r="I249" i="13" s="1"/>
  <c r="BJ249" i="13"/>
  <c r="N248" i="13"/>
  <c r="J249" i="13"/>
  <c r="BG249" i="13"/>
  <c r="AW249" i="13"/>
  <c r="AK250" i="13" s="1"/>
  <c r="BA249" i="13"/>
  <c r="H460" i="7" l="1"/>
  <c r="S459" i="7"/>
  <c r="K359" i="12" s="1"/>
  <c r="L359" i="12" s="1"/>
  <c r="M359" i="12" s="1"/>
  <c r="BR249" i="13" s="1"/>
  <c r="AV249" i="13"/>
  <c r="AJ250" i="13" s="1"/>
  <c r="AU249" i="13"/>
  <c r="AI250" i="13" s="1"/>
  <c r="BH249" i="13"/>
  <c r="H249" i="13"/>
  <c r="K249" i="13" s="1"/>
  <c r="BI249" i="13"/>
  <c r="BF249" i="13"/>
  <c r="BY248" i="13"/>
  <c r="Q460" i="7"/>
  <c r="R460" i="7"/>
  <c r="O460" i="7"/>
  <c r="N360" i="12"/>
  <c r="N460" i="7"/>
  <c r="P460" i="7"/>
  <c r="J460" i="7"/>
  <c r="G460" i="7"/>
  <c r="L249" i="13"/>
  <c r="O249" i="13" s="1"/>
  <c r="R249" i="13"/>
  <c r="AA250" i="13" s="1"/>
  <c r="H359" i="12"/>
  <c r="I359" i="12" s="1"/>
  <c r="I460" i="7"/>
  <c r="K460" i="7"/>
  <c r="S249" i="13"/>
  <c r="AB250" i="13" s="1"/>
  <c r="M249" i="13"/>
  <c r="P249" i="13" s="1"/>
  <c r="BS249" i="13" l="1"/>
  <c r="BQ249" i="13"/>
  <c r="BK249" i="13"/>
  <c r="BL250" i="13" s="1"/>
  <c r="Q249" i="13"/>
  <c r="Z250" i="13" s="1"/>
  <c r="BA250" i="13" s="1"/>
  <c r="BP249" i="13"/>
  <c r="BN249" i="13"/>
  <c r="BO249" i="13"/>
  <c r="S460" i="7"/>
  <c r="K360" i="12" s="1"/>
  <c r="L360" i="12" s="1"/>
  <c r="M360" i="12" s="1"/>
  <c r="L460" i="7"/>
  <c r="G360" i="12" s="1"/>
  <c r="H360" i="12" s="1"/>
  <c r="I360" i="12" s="1"/>
  <c r="N249" i="13"/>
  <c r="J360" i="12"/>
  <c r="F460" i="7" l="1"/>
  <c r="R461" i="7" s="1"/>
  <c r="BQ250" i="13"/>
  <c r="BS250" i="13"/>
  <c r="BR250" i="13"/>
  <c r="BO250" i="13"/>
  <c r="BN250" i="13"/>
  <c r="BP250" i="13"/>
  <c r="BT249" i="13"/>
  <c r="AR250" i="13"/>
  <c r="H250" i="13" s="1"/>
  <c r="BV249" i="13"/>
  <c r="AT250" i="13"/>
  <c r="J250" i="13" s="1"/>
  <c r="BU249" i="13"/>
  <c r="AS250" i="13"/>
  <c r="BI250" i="13" s="1"/>
  <c r="P461" i="7"/>
  <c r="N361" i="12"/>
  <c r="O461" i="7"/>
  <c r="Q461" i="7"/>
  <c r="N461" i="7"/>
  <c r="K461" i="7"/>
  <c r="I461" i="7"/>
  <c r="J461" i="7"/>
  <c r="H461" i="7"/>
  <c r="G461" i="7"/>
  <c r="J361" i="12"/>
  <c r="BG250" i="13" l="1"/>
  <c r="AW250" i="13"/>
  <c r="AK251" i="13" s="1"/>
  <c r="AT251" i="13" s="1"/>
  <c r="BJ250" i="13"/>
  <c r="BE250" i="13"/>
  <c r="BW249" i="13"/>
  <c r="BX249" i="13" s="1"/>
  <c r="AU250" i="13"/>
  <c r="AI251" i="13" s="1"/>
  <c r="AR251" i="13" s="1"/>
  <c r="BH250" i="13"/>
  <c r="BF250" i="13"/>
  <c r="I250" i="13"/>
  <c r="R250" i="13" s="1"/>
  <c r="AA251" i="13" s="1"/>
  <c r="AV250" i="13"/>
  <c r="AJ251" i="13" s="1"/>
  <c r="AS251" i="13" s="1"/>
  <c r="BT250" i="13"/>
  <c r="BV250" i="13"/>
  <c r="BU250" i="13"/>
  <c r="S461" i="7"/>
  <c r="K361" i="12" s="1"/>
  <c r="L361" i="12" s="1"/>
  <c r="M361" i="12" s="1"/>
  <c r="L461" i="7"/>
  <c r="G361" i="12" s="1"/>
  <c r="S250" i="13"/>
  <c r="AB251" i="13" s="1"/>
  <c r="M250" i="13"/>
  <c r="P250" i="13" s="1"/>
  <c r="Q250" i="13"/>
  <c r="Z251" i="13" s="1"/>
  <c r="K250" i="13"/>
  <c r="N362" i="12" l="1"/>
  <c r="BR251" i="13"/>
  <c r="BQ251" i="13"/>
  <c r="BS251" i="13"/>
  <c r="BY249" i="13"/>
  <c r="L250" i="13"/>
  <c r="O250" i="13" s="1"/>
  <c r="BK250" i="13"/>
  <c r="BL251" i="13" s="1"/>
  <c r="F461" i="7"/>
  <c r="BW250" i="13"/>
  <c r="BI251" i="13"/>
  <c r="N250" i="13"/>
  <c r="BH251" i="13"/>
  <c r="BJ251" i="13"/>
  <c r="BA251" i="13"/>
  <c r="I251" i="13"/>
  <c r="AV251" i="13"/>
  <c r="AJ252" i="13" s="1"/>
  <c r="BF251" i="13"/>
  <c r="H361" i="12"/>
  <c r="I361" i="12" s="1"/>
  <c r="J251" i="13"/>
  <c r="AW251" i="13"/>
  <c r="AK252" i="13" s="1"/>
  <c r="BG251" i="13"/>
  <c r="H251" i="13"/>
  <c r="AU251" i="13"/>
  <c r="AI252" i="13" s="1"/>
  <c r="BE251" i="13"/>
  <c r="BN251" i="13" l="1"/>
  <c r="BT251" i="13" s="1"/>
  <c r="BO251" i="13"/>
  <c r="BU251" i="13" s="1"/>
  <c r="BP251" i="13"/>
  <c r="BV251" i="13" s="1"/>
  <c r="BY250" i="13"/>
  <c r="BX250" i="13"/>
  <c r="P462" i="7"/>
  <c r="O462" i="7"/>
  <c r="R462" i="7"/>
  <c r="N462" i="7"/>
  <c r="Q462" i="7"/>
  <c r="BK251" i="13"/>
  <c r="BL252" i="13" s="1"/>
  <c r="K251" i="13"/>
  <c r="Q251" i="13"/>
  <c r="Z252" i="13" s="1"/>
  <c r="S251" i="13"/>
  <c r="AB252" i="13" s="1"/>
  <c r="M251" i="13"/>
  <c r="P251" i="13" s="1"/>
  <c r="K462" i="7"/>
  <c r="I462" i="7"/>
  <c r="J462" i="7"/>
  <c r="G462" i="7"/>
  <c r="H462" i="7"/>
  <c r="J362" i="12"/>
  <c r="R251" i="13"/>
  <c r="AA252" i="13" s="1"/>
  <c r="L251" i="13"/>
  <c r="O251" i="13" s="1"/>
  <c r="AS252" i="13" l="1"/>
  <c r="BI252" i="13" s="1"/>
  <c r="AT252" i="13"/>
  <c r="BG252" i="13" s="1"/>
  <c r="AR252" i="13"/>
  <c r="H252" i="13" s="1"/>
  <c r="F462" i="7"/>
  <c r="K463" i="7" s="1"/>
  <c r="BW251" i="13"/>
  <c r="S462" i="7"/>
  <c r="K362" i="12" s="1"/>
  <c r="L362" i="12" s="1"/>
  <c r="M362" i="12" s="1"/>
  <c r="N251" i="13"/>
  <c r="L462" i="7"/>
  <c r="G362" i="12" s="1"/>
  <c r="BA252" i="13"/>
  <c r="BE252" i="13" l="1"/>
  <c r="BH252" i="13"/>
  <c r="AU252" i="13"/>
  <c r="AI253" i="13" s="1"/>
  <c r="BR252" i="13"/>
  <c r="BQ252" i="13"/>
  <c r="BS252" i="13"/>
  <c r="BF252" i="13"/>
  <c r="AV252" i="13"/>
  <c r="AJ253" i="13" s="1"/>
  <c r="I252" i="13"/>
  <c r="L252" i="13" s="1"/>
  <c r="O252" i="13" s="1"/>
  <c r="AW252" i="13"/>
  <c r="AK253" i="13" s="1"/>
  <c r="J252" i="13"/>
  <c r="S252" i="13" s="1"/>
  <c r="AB253" i="13" s="1"/>
  <c r="BJ252" i="13"/>
  <c r="BY251" i="13"/>
  <c r="BX251" i="13"/>
  <c r="O463" i="7"/>
  <c r="N463" i="7"/>
  <c r="Q463" i="7"/>
  <c r="P463" i="7"/>
  <c r="N363" i="12"/>
  <c r="R463" i="7"/>
  <c r="G463" i="7"/>
  <c r="I463" i="7"/>
  <c r="J463" i="7"/>
  <c r="H463" i="7"/>
  <c r="H362" i="12"/>
  <c r="I362" i="12" s="1"/>
  <c r="Q252" i="13"/>
  <c r="Z253" i="13" s="1"/>
  <c r="K252" i="13"/>
  <c r="R252" i="13" l="1"/>
  <c r="AA253" i="13" s="1"/>
  <c r="BA253" i="13" s="1"/>
  <c r="BK252" i="13"/>
  <c r="BL253" i="13" s="1"/>
  <c r="BO252" i="13"/>
  <c r="BP252" i="13"/>
  <c r="BN252" i="13"/>
  <c r="M252" i="13"/>
  <c r="P252" i="13" s="1"/>
  <c r="S463" i="7"/>
  <c r="K363" i="12" s="1"/>
  <c r="L363" i="12" s="1"/>
  <c r="M363" i="12" s="1"/>
  <c r="L463" i="7"/>
  <c r="G363" i="12" s="1"/>
  <c r="H363" i="12" s="1"/>
  <c r="I363" i="12" s="1"/>
  <c r="N252" i="13"/>
  <c r="J363" i="12"/>
  <c r="BR253" i="13" l="1"/>
  <c r="BS253" i="13"/>
  <c r="BQ253" i="13"/>
  <c r="F463" i="7"/>
  <c r="Q464" i="7" s="1"/>
  <c r="BP253" i="13"/>
  <c r="BN253" i="13"/>
  <c r="BO253" i="13"/>
  <c r="BV252" i="13"/>
  <c r="AT253" i="13"/>
  <c r="AW253" i="13" s="1"/>
  <c r="AK254" i="13" s="1"/>
  <c r="BT252" i="13"/>
  <c r="AR253" i="13"/>
  <c r="BH253" i="13" s="1"/>
  <c r="BU252" i="13"/>
  <c r="AS253" i="13"/>
  <c r="BF253" i="13" s="1"/>
  <c r="N364" i="12"/>
  <c r="J364" i="12"/>
  <c r="N464" i="7" l="1"/>
  <c r="R464" i="7"/>
  <c r="H464" i="7"/>
  <c r="K464" i="7"/>
  <c r="J464" i="7"/>
  <c r="P464" i="7"/>
  <c r="G464" i="7"/>
  <c r="I464" i="7"/>
  <c r="O464" i="7"/>
  <c r="AT254" i="13"/>
  <c r="I253" i="13"/>
  <c r="R253" i="13" s="1"/>
  <c r="AA254" i="13" s="1"/>
  <c r="BE253" i="13"/>
  <c r="AU253" i="13"/>
  <c r="AI254" i="13" s="1"/>
  <c r="AR254" i="13" s="1"/>
  <c r="H253" i="13"/>
  <c r="K253" i="13" s="1"/>
  <c r="BG253" i="13"/>
  <c r="BI253" i="13"/>
  <c r="BW252" i="13"/>
  <c r="BY252" i="13" s="1"/>
  <c r="AV253" i="13"/>
  <c r="AJ254" i="13" s="1"/>
  <c r="AS254" i="13" s="1"/>
  <c r="J253" i="13"/>
  <c r="M253" i="13" s="1"/>
  <c r="P253" i="13" s="1"/>
  <c r="BJ253" i="13"/>
  <c r="BV253" i="13"/>
  <c r="BT253" i="13"/>
  <c r="BU253" i="13"/>
  <c r="Q253" i="13"/>
  <c r="Z254" i="13" s="1"/>
  <c r="S464" i="7" l="1"/>
  <c r="K364" i="12" s="1"/>
  <c r="L364" i="12" s="1"/>
  <c r="M364" i="12" s="1"/>
  <c r="N365" i="12" s="1"/>
  <c r="L464" i="7"/>
  <c r="G364" i="12" s="1"/>
  <c r="S253" i="13"/>
  <c r="AB254" i="13" s="1"/>
  <c r="F464" i="7" s="1"/>
  <c r="L253" i="13"/>
  <c r="O253" i="13" s="1"/>
  <c r="BK253" i="13"/>
  <c r="BL254" i="13" s="1"/>
  <c r="BX252" i="13"/>
  <c r="BW253" i="13"/>
  <c r="N253" i="13"/>
  <c r="BI254" i="13"/>
  <c r="BH254" i="13"/>
  <c r="H364" i="12"/>
  <c r="I364" i="12" s="1"/>
  <c r="J254" i="13"/>
  <c r="AW254" i="13"/>
  <c r="AK255" i="13" s="1"/>
  <c r="BG254" i="13"/>
  <c r="BF254" i="13"/>
  <c r="I254" i="13"/>
  <c r="AV254" i="13"/>
  <c r="AJ255" i="13" s="1"/>
  <c r="H254" i="13"/>
  <c r="AU254" i="13"/>
  <c r="AI255" i="13" s="1"/>
  <c r="BE254" i="13"/>
  <c r="BQ254" i="13" l="1"/>
  <c r="BR254" i="13"/>
  <c r="BS254" i="13"/>
  <c r="BA254" i="13"/>
  <c r="BJ254" i="13"/>
  <c r="BN254" i="13"/>
  <c r="BT254" i="13" s="1"/>
  <c r="BO254" i="13"/>
  <c r="BU254" i="13" s="1"/>
  <c r="BP254" i="13"/>
  <c r="BV254" i="13" s="1"/>
  <c r="BY253" i="13"/>
  <c r="BX253" i="13"/>
  <c r="Q465" i="7"/>
  <c r="R465" i="7"/>
  <c r="P465" i="7"/>
  <c r="N465" i="7"/>
  <c r="O465" i="7"/>
  <c r="Q254" i="13"/>
  <c r="Z255" i="13" s="1"/>
  <c r="K254" i="13"/>
  <c r="BK254" i="13"/>
  <c r="BL255" i="13" s="1"/>
  <c r="S254" i="13"/>
  <c r="AB255" i="13" s="1"/>
  <c r="M254" i="13"/>
  <c r="P254" i="13" s="1"/>
  <c r="I465" i="7"/>
  <c r="G465" i="7"/>
  <c r="K465" i="7"/>
  <c r="H465" i="7"/>
  <c r="J465" i="7"/>
  <c r="R254" i="13"/>
  <c r="AA255" i="13" s="1"/>
  <c r="L254" i="13"/>
  <c r="O254" i="13" s="1"/>
  <c r="J365" i="12"/>
  <c r="AS255" i="13" l="1"/>
  <c r="I255" i="13" s="1"/>
  <c r="AR255" i="13"/>
  <c r="BE255" i="13" s="1"/>
  <c r="AT255" i="13"/>
  <c r="BG255" i="13" s="1"/>
  <c r="F465" i="7"/>
  <c r="J466" i="7" s="1"/>
  <c r="BW254" i="13"/>
  <c r="S465" i="7"/>
  <c r="K365" i="12" s="1"/>
  <c r="L365" i="12" s="1"/>
  <c r="M365" i="12" s="1"/>
  <c r="N254" i="13"/>
  <c r="BA255" i="13"/>
  <c r="L465" i="7"/>
  <c r="G365" i="12" s="1"/>
  <c r="J255" i="13" l="1"/>
  <c r="S255" i="13" s="1"/>
  <c r="AB256" i="13" s="1"/>
  <c r="BJ255" i="13"/>
  <c r="BS255" i="13"/>
  <c r="BR255" i="13"/>
  <c r="BQ255" i="13"/>
  <c r="BH255" i="13"/>
  <c r="BF255" i="13"/>
  <c r="AV255" i="13"/>
  <c r="AJ256" i="13" s="1"/>
  <c r="BI255" i="13"/>
  <c r="AW255" i="13"/>
  <c r="AK256" i="13" s="1"/>
  <c r="AU255" i="13"/>
  <c r="AI256" i="13" s="1"/>
  <c r="H255" i="13"/>
  <c r="BY254" i="13"/>
  <c r="BX254" i="13"/>
  <c r="H466" i="7"/>
  <c r="Q466" i="7"/>
  <c r="P466" i="7"/>
  <c r="N466" i="7"/>
  <c r="R466" i="7"/>
  <c r="N366" i="12"/>
  <c r="O466" i="7"/>
  <c r="I466" i="7"/>
  <c r="K466" i="7"/>
  <c r="G466" i="7"/>
  <c r="R255" i="13"/>
  <c r="AA256" i="13" s="1"/>
  <c r="L255" i="13"/>
  <c r="O255" i="13" s="1"/>
  <c r="H365" i="12"/>
  <c r="I365" i="12" s="1"/>
  <c r="M255" i="13" l="1"/>
  <c r="P255" i="13" s="1"/>
  <c r="BK255" i="13"/>
  <c r="BL256" i="13" s="1"/>
  <c r="BN255" i="13"/>
  <c r="BT255" i="13" s="1"/>
  <c r="BO255" i="13"/>
  <c r="BP255" i="13"/>
  <c r="Q255" i="13"/>
  <c r="Z256" i="13" s="1"/>
  <c r="F466" i="7" s="1"/>
  <c r="R467" i="7" s="1"/>
  <c r="K255" i="13"/>
  <c r="N255" i="13" s="1"/>
  <c r="S466" i="7"/>
  <c r="K366" i="12" s="1"/>
  <c r="L366" i="12" s="1"/>
  <c r="M366" i="12" s="1"/>
  <c r="L466" i="7"/>
  <c r="G366" i="12" s="1"/>
  <c r="H366" i="12" s="1"/>
  <c r="I366" i="12" s="1"/>
  <c r="J366" i="12"/>
  <c r="BA256" i="13" l="1"/>
  <c r="BS256" i="13"/>
  <c r="BR256" i="13"/>
  <c r="BQ256" i="13"/>
  <c r="BO256" i="13"/>
  <c r="BP256" i="13"/>
  <c r="BN256" i="13"/>
  <c r="AR256" i="13"/>
  <c r="AU256" i="13" s="1"/>
  <c r="AI257" i="13" s="1"/>
  <c r="BU255" i="13"/>
  <c r="AS256" i="13"/>
  <c r="BI256" i="13" s="1"/>
  <c r="BV255" i="13"/>
  <c r="AT256" i="13"/>
  <c r="AW256" i="13" s="1"/>
  <c r="AK257" i="13" s="1"/>
  <c r="N367" i="12"/>
  <c r="P467" i="7"/>
  <c r="Q467" i="7"/>
  <c r="O467" i="7"/>
  <c r="N467" i="7"/>
  <c r="J367" i="12"/>
  <c r="K467" i="7"/>
  <c r="J467" i="7"/>
  <c r="H467" i="7"/>
  <c r="G467" i="7"/>
  <c r="I467" i="7"/>
  <c r="J256" i="13" l="1"/>
  <c r="M256" i="13" s="1"/>
  <c r="P256" i="13" s="1"/>
  <c r="BE256" i="13"/>
  <c r="BH256" i="13"/>
  <c r="BW255" i="13"/>
  <c r="BX255" i="13" s="1"/>
  <c r="AV256" i="13"/>
  <c r="AJ257" i="13" s="1"/>
  <c r="AS257" i="13" s="1"/>
  <c r="I256" i="13"/>
  <c r="R256" i="13" s="1"/>
  <c r="AA257" i="13" s="1"/>
  <c r="AT257" i="13"/>
  <c r="AR257" i="13"/>
  <c r="BG256" i="13"/>
  <c r="BJ256" i="13"/>
  <c r="H256" i="13"/>
  <c r="Q256" i="13" s="1"/>
  <c r="Z257" i="13" s="1"/>
  <c r="BF256" i="13"/>
  <c r="BU256" i="13"/>
  <c r="BV256" i="13"/>
  <c r="BT256" i="13"/>
  <c r="S467" i="7"/>
  <c r="K367" i="12" s="1"/>
  <c r="L367" i="12" s="1"/>
  <c r="M367" i="12" s="1"/>
  <c r="S256" i="13"/>
  <c r="AB257" i="13" s="1"/>
  <c r="L467" i="7"/>
  <c r="G367" i="12" s="1"/>
  <c r="K256" i="13" l="1"/>
  <c r="BS257" i="13"/>
  <c r="BR257" i="13"/>
  <c r="BQ257" i="13"/>
  <c r="BY255" i="13"/>
  <c r="BK256" i="13"/>
  <c r="BL257" i="13" s="1"/>
  <c r="F467" i="7"/>
  <c r="L256" i="13"/>
  <c r="O256" i="13" s="1"/>
  <c r="BW256" i="13"/>
  <c r="N368" i="12"/>
  <c r="BJ257" i="13"/>
  <c r="BH257" i="13"/>
  <c r="N256" i="13"/>
  <c r="BI257" i="13"/>
  <c r="AV257" i="13"/>
  <c r="AJ258" i="13" s="1"/>
  <c r="I257" i="13"/>
  <c r="BF257" i="13"/>
  <c r="BA257" i="13"/>
  <c r="BE257" i="13"/>
  <c r="AU257" i="13"/>
  <c r="AI258" i="13" s="1"/>
  <c r="H257" i="13"/>
  <c r="H367" i="12"/>
  <c r="I367" i="12" s="1"/>
  <c r="AW257" i="13"/>
  <c r="AK258" i="13" s="1"/>
  <c r="J257" i="13"/>
  <c r="BG257" i="13"/>
  <c r="BP257" i="13" l="1"/>
  <c r="BV257" i="13" s="1"/>
  <c r="BN257" i="13"/>
  <c r="BT257" i="13" s="1"/>
  <c r="BO257" i="13"/>
  <c r="BU257" i="13" s="1"/>
  <c r="BY256" i="13"/>
  <c r="BX256" i="13"/>
  <c r="R468" i="7"/>
  <c r="O468" i="7"/>
  <c r="Q468" i="7"/>
  <c r="P468" i="7"/>
  <c r="N468" i="7"/>
  <c r="L257" i="13"/>
  <c r="O257" i="13" s="1"/>
  <c r="R257" i="13"/>
  <c r="AA258" i="13" s="1"/>
  <c r="S257" i="13"/>
  <c r="AB258" i="13" s="1"/>
  <c r="M257" i="13"/>
  <c r="P257" i="13" s="1"/>
  <c r="BK257" i="13"/>
  <c r="BL258" i="13" s="1"/>
  <c r="Q257" i="13"/>
  <c r="Z258" i="13" s="1"/>
  <c r="K257" i="13"/>
  <c r="H468" i="7"/>
  <c r="G468" i="7"/>
  <c r="K468" i="7"/>
  <c r="J468" i="7"/>
  <c r="I468" i="7"/>
  <c r="J368" i="12"/>
  <c r="F468" i="7" l="1"/>
  <c r="N469" i="7" s="1"/>
  <c r="AS258" i="13"/>
  <c r="BI258" i="13" s="1"/>
  <c r="AR258" i="13"/>
  <c r="BE258" i="13" s="1"/>
  <c r="AT258" i="13"/>
  <c r="J258" i="13" s="1"/>
  <c r="BW257" i="13"/>
  <c r="S468" i="7"/>
  <c r="K368" i="12" s="1"/>
  <c r="L368" i="12" s="1"/>
  <c r="M368" i="12" s="1"/>
  <c r="N257" i="13"/>
  <c r="L468" i="7"/>
  <c r="G368" i="12" s="1"/>
  <c r="BA258" i="13"/>
  <c r="AW258" i="13" l="1"/>
  <c r="AK259" i="13" s="1"/>
  <c r="BJ258" i="13"/>
  <c r="J469" i="7"/>
  <c r="R469" i="7"/>
  <c r="I469" i="7"/>
  <c r="H469" i="7"/>
  <c r="G469" i="7"/>
  <c r="K469" i="7"/>
  <c r="O469" i="7"/>
  <c r="P469" i="7"/>
  <c r="Q469" i="7"/>
  <c r="H258" i="13"/>
  <c r="Q258" i="13" s="1"/>
  <c r="Z259" i="13" s="1"/>
  <c r="BS258" i="13"/>
  <c r="BQ258" i="13"/>
  <c r="BR258" i="13"/>
  <c r="BG258" i="13"/>
  <c r="AV258" i="13"/>
  <c r="AJ259" i="13" s="1"/>
  <c r="AU258" i="13"/>
  <c r="AI259" i="13" s="1"/>
  <c r="BH258" i="13"/>
  <c r="BF258" i="13"/>
  <c r="I258" i="13"/>
  <c r="L258" i="13" s="1"/>
  <c r="O258" i="13" s="1"/>
  <c r="BY257" i="13"/>
  <c r="BX257" i="13"/>
  <c r="N369" i="12"/>
  <c r="H368" i="12"/>
  <c r="I368" i="12" s="1"/>
  <c r="S258" i="13"/>
  <c r="AB259" i="13" s="1"/>
  <c r="M258" i="13"/>
  <c r="P258" i="13" s="1"/>
  <c r="L469" i="7" l="1"/>
  <c r="G369" i="12" s="1"/>
  <c r="H369" i="12" s="1"/>
  <c r="I369" i="12" s="1"/>
  <c r="S469" i="7"/>
  <c r="K369" i="12" s="1"/>
  <c r="L369" i="12" s="1"/>
  <c r="M369" i="12" s="1"/>
  <c r="BR259" i="13" s="1"/>
  <c r="K258" i="13"/>
  <c r="N258" i="13" s="1"/>
  <c r="BK258" i="13"/>
  <c r="BL259" i="13" s="1"/>
  <c r="BN258" i="13"/>
  <c r="BO258" i="13"/>
  <c r="BP258" i="13"/>
  <c r="R258" i="13"/>
  <c r="AA259" i="13" s="1"/>
  <c r="F469" i="7" s="1"/>
  <c r="J369" i="12"/>
  <c r="N370" i="12" l="1"/>
  <c r="BQ259" i="13"/>
  <c r="BS259" i="13"/>
  <c r="BN259" i="13"/>
  <c r="BP259" i="13"/>
  <c r="BO259" i="13"/>
  <c r="BU259" i="13" s="1"/>
  <c r="BA259" i="13"/>
  <c r="BT258" i="13"/>
  <c r="AR259" i="13"/>
  <c r="AU259" i="13" s="1"/>
  <c r="AI260" i="13" s="1"/>
  <c r="BU258" i="13"/>
  <c r="AS259" i="13"/>
  <c r="BI259" i="13" s="1"/>
  <c r="BV258" i="13"/>
  <c r="AT259" i="13"/>
  <c r="BJ259" i="13" s="1"/>
  <c r="O470" i="7"/>
  <c r="Q470" i="7"/>
  <c r="R470" i="7"/>
  <c r="N470" i="7"/>
  <c r="P470" i="7"/>
  <c r="J370" i="12"/>
  <c r="J470" i="7"/>
  <c r="K470" i="7"/>
  <c r="H470" i="7"/>
  <c r="G470" i="7"/>
  <c r="I470" i="7"/>
  <c r="BV259" i="13" l="1"/>
  <c r="BT259" i="13"/>
  <c r="H259" i="13"/>
  <c r="K259" i="13" s="1"/>
  <c r="AW259" i="13"/>
  <c r="AK260" i="13" s="1"/>
  <c r="AT260" i="13" s="1"/>
  <c r="AR260" i="13"/>
  <c r="BE259" i="13"/>
  <c r="BH259" i="13"/>
  <c r="AV259" i="13"/>
  <c r="AJ260" i="13" s="1"/>
  <c r="AS260" i="13" s="1"/>
  <c r="BW258" i="13"/>
  <c r="BX258" i="13" s="1"/>
  <c r="I259" i="13"/>
  <c r="L259" i="13" s="1"/>
  <c r="O259" i="13" s="1"/>
  <c r="BF259" i="13"/>
  <c r="J259" i="13"/>
  <c r="S259" i="13" s="1"/>
  <c r="AB260" i="13" s="1"/>
  <c r="BG259" i="13"/>
  <c r="S470" i="7"/>
  <c r="K370" i="12" s="1"/>
  <c r="L370" i="12" s="1"/>
  <c r="M370" i="12" s="1"/>
  <c r="L470" i="7"/>
  <c r="G370" i="12" s="1"/>
  <c r="BW259" i="13" l="1"/>
  <c r="BX259" i="13" s="1"/>
  <c r="Q259" i="13"/>
  <c r="Z260" i="13" s="1"/>
  <c r="BH260" i="13" s="1"/>
  <c r="BS260" i="13"/>
  <c r="BQ260" i="13"/>
  <c r="BR260" i="13"/>
  <c r="M259" i="13"/>
  <c r="P259" i="13" s="1"/>
  <c r="R259" i="13"/>
  <c r="AA260" i="13" s="1"/>
  <c r="BI260" i="13" s="1"/>
  <c r="BY258" i="13"/>
  <c r="BK259" i="13"/>
  <c r="BL260" i="13" s="1"/>
  <c r="N371" i="12"/>
  <c r="BJ260" i="13"/>
  <c r="N259" i="13"/>
  <c r="I260" i="13"/>
  <c r="AV260" i="13"/>
  <c r="AJ261" i="13" s="1"/>
  <c r="BF260" i="13"/>
  <c r="AW260" i="13"/>
  <c r="AK261" i="13" s="1"/>
  <c r="BG260" i="13"/>
  <c r="J260" i="13"/>
  <c r="H260" i="13"/>
  <c r="AU260" i="13"/>
  <c r="AI261" i="13" s="1"/>
  <c r="BE260" i="13"/>
  <c r="H370" i="12"/>
  <c r="I370" i="12" s="1"/>
  <c r="BY259" i="13" l="1"/>
  <c r="F470" i="7"/>
  <c r="O471" i="7" s="1"/>
  <c r="BO260" i="13"/>
  <c r="BU260" i="13" s="1"/>
  <c r="BP260" i="13"/>
  <c r="BV260" i="13" s="1"/>
  <c r="BN260" i="13"/>
  <c r="BT260" i="13" s="1"/>
  <c r="BA260" i="13"/>
  <c r="BK260" i="13"/>
  <c r="BL261" i="13" s="1"/>
  <c r="K260" i="13"/>
  <c r="Q260" i="13"/>
  <c r="Z261" i="13" s="1"/>
  <c r="R260" i="13"/>
  <c r="AA261" i="13" s="1"/>
  <c r="L260" i="13"/>
  <c r="O260" i="13" s="1"/>
  <c r="J371" i="12"/>
  <c r="M260" i="13"/>
  <c r="P260" i="13" s="1"/>
  <c r="S260" i="13"/>
  <c r="AB261" i="13" s="1"/>
  <c r="N471" i="7" l="1"/>
  <c r="K471" i="7"/>
  <c r="I471" i="7"/>
  <c r="G471" i="7"/>
  <c r="J471" i="7"/>
  <c r="P471" i="7"/>
  <c r="R471" i="7"/>
  <c r="Q471" i="7"/>
  <c r="H471" i="7"/>
  <c r="AR261" i="13"/>
  <c r="H261" i="13" s="1"/>
  <c r="AT261" i="13"/>
  <c r="J261" i="13" s="1"/>
  <c r="AS261" i="13"/>
  <c r="BI261" i="13" s="1"/>
  <c r="F471" i="7"/>
  <c r="BW260" i="13"/>
  <c r="N260" i="13"/>
  <c r="BA261" i="13"/>
  <c r="H472" i="7" l="1"/>
  <c r="S471" i="7"/>
  <c r="K371" i="12" s="1"/>
  <c r="L371" i="12" s="1"/>
  <c r="M371" i="12" s="1"/>
  <c r="BR261" i="13" s="1"/>
  <c r="L471" i="7"/>
  <c r="G371" i="12" s="1"/>
  <c r="H371" i="12" s="1"/>
  <c r="I371" i="12" s="1"/>
  <c r="I261" i="13"/>
  <c r="L261" i="13" s="1"/>
  <c r="O261" i="13" s="1"/>
  <c r="AW261" i="13"/>
  <c r="AK262" i="13" s="1"/>
  <c r="AV261" i="13"/>
  <c r="AJ262" i="13" s="1"/>
  <c r="BE261" i="13"/>
  <c r="AU261" i="13"/>
  <c r="AI262" i="13" s="1"/>
  <c r="BH261" i="13"/>
  <c r="BG261" i="13"/>
  <c r="BJ261" i="13"/>
  <c r="BF261" i="13"/>
  <c r="BY260" i="13"/>
  <c r="BX260" i="13"/>
  <c r="R472" i="7"/>
  <c r="N472" i="7"/>
  <c r="O472" i="7"/>
  <c r="P472" i="7"/>
  <c r="Q472" i="7"/>
  <c r="I472" i="7"/>
  <c r="G472" i="7"/>
  <c r="J472" i="7"/>
  <c r="K472" i="7"/>
  <c r="S261" i="13"/>
  <c r="AB262" i="13" s="1"/>
  <c r="M261" i="13"/>
  <c r="P261" i="13" s="1"/>
  <c r="Q261" i="13"/>
  <c r="Z262" i="13" s="1"/>
  <c r="K261" i="13"/>
  <c r="N372" i="12" l="1"/>
  <c r="BS261" i="13"/>
  <c r="BQ261" i="13"/>
  <c r="R261" i="13"/>
  <c r="AA262" i="13" s="1"/>
  <c r="BA262" i="13" s="1"/>
  <c r="BK261" i="13"/>
  <c r="BL262" i="13" s="1"/>
  <c r="BP261" i="13"/>
  <c r="BN261" i="13"/>
  <c r="BO261" i="13"/>
  <c r="S472" i="7"/>
  <c r="K372" i="12" s="1"/>
  <c r="L372" i="12" s="1"/>
  <c r="M372" i="12" s="1"/>
  <c r="L472" i="7"/>
  <c r="G372" i="12" s="1"/>
  <c r="H372" i="12" s="1"/>
  <c r="I372" i="12" s="1"/>
  <c r="N261" i="13"/>
  <c r="J372" i="12"/>
  <c r="F472" i="7" l="1"/>
  <c r="P473" i="7" s="1"/>
  <c r="BS262" i="13"/>
  <c r="BR262" i="13"/>
  <c r="BQ262" i="13"/>
  <c r="BN262" i="13"/>
  <c r="BO262" i="13"/>
  <c r="BP262" i="13"/>
  <c r="BU261" i="13"/>
  <c r="AS262" i="13"/>
  <c r="I262" i="13" s="1"/>
  <c r="BV261" i="13"/>
  <c r="AT262" i="13"/>
  <c r="BJ262" i="13" s="1"/>
  <c r="BT261" i="13"/>
  <c r="AR262" i="13"/>
  <c r="AU262" i="13" s="1"/>
  <c r="AI263" i="13" s="1"/>
  <c r="AR263" i="13" s="1"/>
  <c r="N373" i="12"/>
  <c r="J373" i="12"/>
  <c r="R473" i="7" l="1"/>
  <c r="J473" i="7"/>
  <c r="K473" i="7"/>
  <c r="G473" i="7"/>
  <c r="H473" i="7"/>
  <c r="O473" i="7"/>
  <c r="Q473" i="7"/>
  <c r="I473" i="7"/>
  <c r="N473" i="7"/>
  <c r="AW262" i="13"/>
  <c r="AK263" i="13" s="1"/>
  <c r="AT263" i="13" s="1"/>
  <c r="J262" i="13"/>
  <c r="S262" i="13" s="1"/>
  <c r="AB263" i="13" s="1"/>
  <c r="BE262" i="13"/>
  <c r="BG262" i="13"/>
  <c r="H262" i="13"/>
  <c r="BH262" i="13"/>
  <c r="BW261" i="13"/>
  <c r="BY261" i="13" s="1"/>
  <c r="BF262" i="13"/>
  <c r="BI262" i="13"/>
  <c r="AV262" i="13"/>
  <c r="AJ263" i="13" s="1"/>
  <c r="AS263" i="13" s="1"/>
  <c r="BV262" i="13"/>
  <c r="BU262" i="13"/>
  <c r="BT262" i="13"/>
  <c r="R262" i="13"/>
  <c r="AA263" i="13" s="1"/>
  <c r="L262" i="13"/>
  <c r="O262" i="13" s="1"/>
  <c r="L473" i="7" l="1"/>
  <c r="G373" i="12" s="1"/>
  <c r="H373" i="12" s="1"/>
  <c r="I373" i="12" s="1"/>
  <c r="S473" i="7"/>
  <c r="K373" i="12" s="1"/>
  <c r="L373" i="12" s="1"/>
  <c r="M373" i="12" s="1"/>
  <c r="BQ263" i="13" s="1"/>
  <c r="M262" i="13"/>
  <c r="P262" i="13" s="1"/>
  <c r="BK262" i="13"/>
  <c r="BL263" i="13" s="1"/>
  <c r="Q262" i="13"/>
  <c r="Z263" i="13" s="1"/>
  <c r="BA263" i="13" s="1"/>
  <c r="K262" i="13"/>
  <c r="N262" i="13" s="1"/>
  <c r="BX261" i="13"/>
  <c r="BW262" i="13"/>
  <c r="BJ263" i="13"/>
  <c r="BI263" i="13"/>
  <c r="H263" i="13"/>
  <c r="AU263" i="13"/>
  <c r="AI264" i="13" s="1"/>
  <c r="BE263" i="13"/>
  <c r="AV263" i="13"/>
  <c r="AJ264" i="13" s="1"/>
  <c r="BF263" i="13"/>
  <c r="I263" i="13"/>
  <c r="AW263" i="13"/>
  <c r="AK264" i="13" s="1"/>
  <c r="J263" i="13"/>
  <c r="BG263" i="13"/>
  <c r="F473" i="7" l="1"/>
  <c r="R474" i="7" s="1"/>
  <c r="BS263" i="13"/>
  <c r="N374" i="12"/>
  <c r="BH263" i="13"/>
  <c r="BR263" i="13"/>
  <c r="BN263" i="13"/>
  <c r="AR264" i="13" s="1"/>
  <c r="BP263" i="13"/>
  <c r="AT264" i="13" s="1"/>
  <c r="BO263" i="13"/>
  <c r="BY262" i="13"/>
  <c r="BX262" i="13"/>
  <c r="L263" i="13"/>
  <c r="O263" i="13" s="1"/>
  <c r="R263" i="13"/>
  <c r="AA264" i="13" s="1"/>
  <c r="BK263" i="13"/>
  <c r="BL264" i="13" s="1"/>
  <c r="Q263" i="13"/>
  <c r="Z264" i="13" s="1"/>
  <c r="K263" i="13"/>
  <c r="J374" i="12"/>
  <c r="S263" i="13"/>
  <c r="AB264" i="13" s="1"/>
  <c r="M263" i="13"/>
  <c r="P263" i="13" s="1"/>
  <c r="H474" i="7" l="1"/>
  <c r="Q474" i="7"/>
  <c r="G474" i="7"/>
  <c r="N474" i="7"/>
  <c r="P474" i="7"/>
  <c r="K474" i="7"/>
  <c r="J474" i="7"/>
  <c r="O474" i="7"/>
  <c r="I474" i="7"/>
  <c r="BU263" i="13"/>
  <c r="BV263" i="13"/>
  <c r="BT263" i="13"/>
  <c r="F474" i="7"/>
  <c r="I475" i="7" s="1"/>
  <c r="AS264" i="13"/>
  <c r="I264" i="13" s="1"/>
  <c r="BH264" i="13"/>
  <c r="BJ264" i="13"/>
  <c r="N263" i="13"/>
  <c r="J264" i="13"/>
  <c r="AW264" i="13"/>
  <c r="AK265" i="13" s="1"/>
  <c r="BG264" i="13"/>
  <c r="BA264" i="13"/>
  <c r="H264" i="13"/>
  <c r="BE264" i="13"/>
  <c r="AU264" i="13"/>
  <c r="AI265" i="13" s="1"/>
  <c r="S474" i="7" l="1"/>
  <c r="K374" i="12" s="1"/>
  <c r="L374" i="12" s="1"/>
  <c r="M374" i="12" s="1"/>
  <c r="BQ264" i="13" s="1"/>
  <c r="L474" i="7"/>
  <c r="G374" i="12" s="1"/>
  <c r="BW263" i="13"/>
  <c r="BX263" i="13" s="1"/>
  <c r="AV264" i="13"/>
  <c r="AJ265" i="13" s="1"/>
  <c r="BI264" i="13"/>
  <c r="BF264" i="13"/>
  <c r="O475" i="7"/>
  <c r="Q475" i="7"/>
  <c r="P475" i="7"/>
  <c r="R475" i="7"/>
  <c r="N475" i="7"/>
  <c r="J475" i="7"/>
  <c r="L264" i="13"/>
  <c r="O264" i="13" s="1"/>
  <c r="R264" i="13"/>
  <c r="AA265" i="13" s="1"/>
  <c r="BK264" i="13"/>
  <c r="BL265" i="13" s="1"/>
  <c r="Q264" i="13"/>
  <c r="Z265" i="13" s="1"/>
  <c r="K264" i="13"/>
  <c r="S264" i="13"/>
  <c r="AB265" i="13" s="1"/>
  <c r="M264" i="13"/>
  <c r="P264" i="13" s="1"/>
  <c r="H475" i="7"/>
  <c r="K475" i="7"/>
  <c r="H374" i="12"/>
  <c r="I374" i="12" s="1"/>
  <c r="G475" i="7"/>
  <c r="BS264" i="13" l="1"/>
  <c r="N375" i="12"/>
  <c r="BR264" i="13"/>
  <c r="BY263" i="13"/>
  <c r="BO264" i="13"/>
  <c r="BP264" i="13"/>
  <c r="BN264" i="13"/>
  <c r="F475" i="7"/>
  <c r="S475" i="7"/>
  <c r="K375" i="12" s="1"/>
  <c r="L375" i="12" s="1"/>
  <c r="M375" i="12" s="1"/>
  <c r="N264" i="13"/>
  <c r="L475" i="7"/>
  <c r="G375" i="12" s="1"/>
  <c r="BA265" i="13"/>
  <c r="J375" i="12"/>
  <c r="BR265" i="13" l="1"/>
  <c r="BQ265" i="13"/>
  <c r="BS265" i="13"/>
  <c r="BT264" i="13"/>
  <c r="AR265" i="13"/>
  <c r="BH265" i="13" s="1"/>
  <c r="BU264" i="13"/>
  <c r="AS265" i="13"/>
  <c r="BF265" i="13" s="1"/>
  <c r="BV264" i="13"/>
  <c r="AT265" i="13"/>
  <c r="AW265" i="13" s="1"/>
  <c r="AK266" i="13" s="1"/>
  <c r="N476" i="7"/>
  <c r="N376" i="12"/>
  <c r="Q476" i="7"/>
  <c r="O476" i="7"/>
  <c r="P476" i="7"/>
  <c r="R476" i="7"/>
  <c r="I476" i="7"/>
  <c r="G476" i="7"/>
  <c r="H476" i="7"/>
  <c r="K476" i="7"/>
  <c r="J476" i="7"/>
  <c r="H375" i="12"/>
  <c r="I375" i="12" s="1"/>
  <c r="AV265" i="13" l="1"/>
  <c r="AJ266" i="13" s="1"/>
  <c r="I265" i="13"/>
  <c r="R265" i="13" s="1"/>
  <c r="AA266" i="13" s="1"/>
  <c r="BI265" i="13"/>
  <c r="BW264" i="13"/>
  <c r="BY264" i="13" s="1"/>
  <c r="AU265" i="13"/>
  <c r="AI266" i="13" s="1"/>
  <c r="J376" i="12"/>
  <c r="BP265" i="13"/>
  <c r="BV265" i="13" s="1"/>
  <c r="BN265" i="13"/>
  <c r="BT265" i="13" s="1"/>
  <c r="BO265" i="13"/>
  <c r="AS266" i="13" s="1"/>
  <c r="BG265" i="13"/>
  <c r="BJ265" i="13"/>
  <c r="H265" i="13"/>
  <c r="K265" i="13" s="1"/>
  <c r="J265" i="13"/>
  <c r="S265" i="13" s="1"/>
  <c r="AB266" i="13" s="1"/>
  <c r="BE265" i="13"/>
  <c r="S476" i="7"/>
  <c r="K376" i="12" s="1"/>
  <c r="L376" i="12" s="1"/>
  <c r="M376" i="12" s="1"/>
  <c r="L476" i="7"/>
  <c r="G376" i="12" s="1"/>
  <c r="H376" i="12" s="1"/>
  <c r="I376" i="12" s="1"/>
  <c r="L265" i="13" l="1"/>
  <c r="O265" i="13" s="1"/>
  <c r="BQ266" i="13"/>
  <c r="BS266" i="13"/>
  <c r="BR266" i="13"/>
  <c r="BX264" i="13"/>
  <c r="M265" i="13"/>
  <c r="P265" i="13" s="1"/>
  <c r="BU265" i="13"/>
  <c r="BW265" i="13" s="1"/>
  <c r="Q265" i="13"/>
  <c r="Z266" i="13" s="1"/>
  <c r="BA266" i="13" s="1"/>
  <c r="J377" i="12"/>
  <c r="BO266" i="13"/>
  <c r="BN266" i="13"/>
  <c r="BP266" i="13"/>
  <c r="BK265" i="13"/>
  <c r="BL266" i="13" s="1"/>
  <c r="AT266" i="13"/>
  <c r="AW266" i="13" s="1"/>
  <c r="AK267" i="13" s="1"/>
  <c r="AR266" i="13"/>
  <c r="AU266" i="13" s="1"/>
  <c r="AI267" i="13" s="1"/>
  <c r="N377" i="12"/>
  <c r="BI266" i="13"/>
  <c r="N265" i="13"/>
  <c r="I266" i="13"/>
  <c r="AV266" i="13"/>
  <c r="AJ267" i="13" s="1"/>
  <c r="BF266" i="13"/>
  <c r="F476" i="7" l="1"/>
  <c r="R477" i="7" s="1"/>
  <c r="BJ266" i="13"/>
  <c r="BG266" i="13"/>
  <c r="AR267" i="13"/>
  <c r="J266" i="13"/>
  <c r="M266" i="13" s="1"/>
  <c r="P266" i="13" s="1"/>
  <c r="BE266" i="13"/>
  <c r="AS267" i="13"/>
  <c r="BH266" i="13"/>
  <c r="H266" i="13"/>
  <c r="Q266" i="13" s="1"/>
  <c r="Z267" i="13" s="1"/>
  <c r="AT267" i="13"/>
  <c r="BY265" i="13"/>
  <c r="BX265" i="13"/>
  <c r="BT266" i="13"/>
  <c r="BV266" i="13"/>
  <c r="BU266" i="13"/>
  <c r="R266" i="13"/>
  <c r="AA267" i="13" s="1"/>
  <c r="L266" i="13"/>
  <c r="O266" i="13" s="1"/>
  <c r="G477" i="7" l="1"/>
  <c r="N477" i="7"/>
  <c r="H477" i="7"/>
  <c r="K477" i="7"/>
  <c r="Q477" i="7"/>
  <c r="I477" i="7"/>
  <c r="O477" i="7"/>
  <c r="J477" i="7"/>
  <c r="P477" i="7"/>
  <c r="K266" i="13"/>
  <c r="N266" i="13" s="1"/>
  <c r="BK266" i="13"/>
  <c r="BL267" i="13" s="1"/>
  <c r="S266" i="13"/>
  <c r="AB267" i="13" s="1"/>
  <c r="F477" i="7" s="1"/>
  <c r="BW266" i="13"/>
  <c r="BH267" i="13"/>
  <c r="BJ267" i="13"/>
  <c r="BI267" i="13"/>
  <c r="I267" i="13"/>
  <c r="AV267" i="13"/>
  <c r="AJ268" i="13" s="1"/>
  <c r="BF267" i="13"/>
  <c r="H267" i="13"/>
  <c r="AU267" i="13"/>
  <c r="AI268" i="13" s="1"/>
  <c r="BE267" i="13"/>
  <c r="J267" i="13"/>
  <c r="BG267" i="13"/>
  <c r="AW267" i="13"/>
  <c r="AK268" i="13" s="1"/>
  <c r="S477" i="7" l="1"/>
  <c r="K377" i="12" s="1"/>
  <c r="L377" i="12" s="1"/>
  <c r="M377" i="12" s="1"/>
  <c r="N378" i="12" s="1"/>
  <c r="L477" i="7"/>
  <c r="G377" i="12" s="1"/>
  <c r="H377" i="12" s="1"/>
  <c r="I377" i="12" s="1"/>
  <c r="BA267" i="13"/>
  <c r="J478" i="7"/>
  <c r="BY266" i="13"/>
  <c r="BX266" i="13"/>
  <c r="R478" i="7"/>
  <c r="Q478" i="7"/>
  <c r="O478" i="7"/>
  <c r="N478" i="7"/>
  <c r="P478" i="7"/>
  <c r="G478" i="7"/>
  <c r="I478" i="7"/>
  <c r="H478" i="7"/>
  <c r="K478" i="7"/>
  <c r="BK267" i="13"/>
  <c r="BL268" i="13" s="1"/>
  <c r="K267" i="13"/>
  <c r="Q267" i="13"/>
  <c r="Z268" i="13" s="1"/>
  <c r="R267" i="13"/>
  <c r="AA268" i="13" s="1"/>
  <c r="L267" i="13"/>
  <c r="O267" i="13" s="1"/>
  <c r="S267" i="13"/>
  <c r="AB268" i="13" s="1"/>
  <c r="M267" i="13"/>
  <c r="P267" i="13" s="1"/>
  <c r="BQ267" i="13" l="1"/>
  <c r="BS267" i="13"/>
  <c r="BR267" i="13"/>
  <c r="BN267" i="13"/>
  <c r="BO267" i="13"/>
  <c r="BP267" i="13"/>
  <c r="F478" i="7"/>
  <c r="S478" i="7"/>
  <c r="K378" i="12" s="1"/>
  <c r="L378" i="12" s="1"/>
  <c r="M378" i="12" s="1"/>
  <c r="L478" i="7"/>
  <c r="G378" i="12" s="1"/>
  <c r="H378" i="12" s="1"/>
  <c r="I378" i="12" s="1"/>
  <c r="N267" i="13"/>
  <c r="BA268" i="13"/>
  <c r="J378" i="12"/>
  <c r="BR268" i="13" l="1"/>
  <c r="BQ268" i="13"/>
  <c r="BS268" i="13"/>
  <c r="BO268" i="13"/>
  <c r="BP268" i="13"/>
  <c r="BN268" i="13"/>
  <c r="BT267" i="13"/>
  <c r="AR268" i="13"/>
  <c r="BH268" i="13" s="1"/>
  <c r="BU267" i="13"/>
  <c r="AS268" i="13"/>
  <c r="I268" i="13" s="1"/>
  <c r="BV267" i="13"/>
  <c r="AT268" i="13"/>
  <c r="BG268" i="13" s="1"/>
  <c r="P479" i="7"/>
  <c r="Q479" i="7"/>
  <c r="N479" i="7"/>
  <c r="O479" i="7"/>
  <c r="R479" i="7"/>
  <c r="N379" i="12"/>
  <c r="G479" i="7"/>
  <c r="K479" i="7"/>
  <c r="H479" i="7"/>
  <c r="I479" i="7"/>
  <c r="J479" i="7"/>
  <c r="J379" i="12"/>
  <c r="BI268" i="13" l="1"/>
  <c r="AV268" i="13"/>
  <c r="AJ269" i="13" s="1"/>
  <c r="AS269" i="13" s="1"/>
  <c r="BF268" i="13"/>
  <c r="AU268" i="13"/>
  <c r="AI269" i="13" s="1"/>
  <c r="AR269" i="13" s="1"/>
  <c r="BJ268" i="13"/>
  <c r="AW268" i="13"/>
  <c r="AK269" i="13" s="1"/>
  <c r="AT269" i="13" s="1"/>
  <c r="BE268" i="13"/>
  <c r="BW267" i="13"/>
  <c r="BX267" i="13" s="1"/>
  <c r="J268" i="13"/>
  <c r="H268" i="13"/>
  <c r="Q268" i="13" s="1"/>
  <c r="Z269" i="13" s="1"/>
  <c r="BT268" i="13"/>
  <c r="BU268" i="13"/>
  <c r="BV268" i="13"/>
  <c r="S479" i="7"/>
  <c r="K379" i="12" s="1"/>
  <c r="L379" i="12" s="1"/>
  <c r="M379" i="12" s="1"/>
  <c r="L479" i="7"/>
  <c r="G379" i="12" s="1"/>
  <c r="H379" i="12" s="1"/>
  <c r="I379" i="12" s="1"/>
  <c r="R268" i="13"/>
  <c r="AA269" i="13" s="1"/>
  <c r="L268" i="13"/>
  <c r="O268" i="13" s="1"/>
  <c r="BK268" i="13" l="1"/>
  <c r="BL269" i="13" s="1"/>
  <c r="K268" i="13"/>
  <c r="N268" i="13" s="1"/>
  <c r="S268" i="13"/>
  <c r="AB269" i="13" s="1"/>
  <c r="BJ269" i="13" s="1"/>
  <c r="BQ269" i="13"/>
  <c r="BS269" i="13"/>
  <c r="BR269" i="13"/>
  <c r="BP269" i="13"/>
  <c r="BN269" i="13"/>
  <c r="BO269" i="13"/>
  <c r="M268" i="13"/>
  <c r="P268" i="13" s="1"/>
  <c r="BY267" i="13"/>
  <c r="BW268" i="13"/>
  <c r="BY268" i="13" s="1"/>
  <c r="N380" i="12"/>
  <c r="BH269" i="13"/>
  <c r="J380" i="12"/>
  <c r="BI269" i="13"/>
  <c r="H269" i="13"/>
  <c r="AU269" i="13"/>
  <c r="AI270" i="13" s="1"/>
  <c r="BE269" i="13"/>
  <c r="J269" i="13"/>
  <c r="AW269" i="13"/>
  <c r="AK270" i="13" s="1"/>
  <c r="BG269" i="13"/>
  <c r="I269" i="13"/>
  <c r="AV269" i="13"/>
  <c r="AJ270" i="13" s="1"/>
  <c r="BF269" i="13"/>
  <c r="AS270" i="13" l="1"/>
  <c r="BT269" i="13"/>
  <c r="BA269" i="13"/>
  <c r="F479" i="7"/>
  <c r="N480" i="7" s="1"/>
  <c r="AT270" i="13"/>
  <c r="AR270" i="13"/>
  <c r="BX268" i="13"/>
  <c r="BV269" i="13"/>
  <c r="BU269" i="13"/>
  <c r="Q269" i="13"/>
  <c r="Z270" i="13" s="1"/>
  <c r="BK269" i="13"/>
  <c r="BL270" i="13" s="1"/>
  <c r="K269" i="13"/>
  <c r="R269" i="13"/>
  <c r="AA270" i="13" s="1"/>
  <c r="L269" i="13"/>
  <c r="O269" i="13" s="1"/>
  <c r="M269" i="13"/>
  <c r="P269" i="13" s="1"/>
  <c r="S269" i="13"/>
  <c r="AB270" i="13" s="1"/>
  <c r="Q480" i="7" l="1"/>
  <c r="H480" i="7"/>
  <c r="J480" i="7"/>
  <c r="O480" i="7"/>
  <c r="K480" i="7"/>
  <c r="R480" i="7"/>
  <c r="I480" i="7"/>
  <c r="G480" i="7"/>
  <c r="P480" i="7"/>
  <c r="F480" i="7"/>
  <c r="H481" i="7" s="1"/>
  <c r="BW269" i="13"/>
  <c r="BX269" i="13" s="1"/>
  <c r="BI270" i="13"/>
  <c r="BH270" i="13"/>
  <c r="BJ270" i="13"/>
  <c r="N269" i="13"/>
  <c r="H270" i="13"/>
  <c r="AU270" i="13"/>
  <c r="AI271" i="13" s="1"/>
  <c r="BE270" i="13"/>
  <c r="BA270" i="13"/>
  <c r="J270" i="13"/>
  <c r="AW270" i="13"/>
  <c r="AK271" i="13" s="1"/>
  <c r="BG270" i="13"/>
  <c r="I270" i="13"/>
  <c r="AV270" i="13"/>
  <c r="AJ271" i="13" s="1"/>
  <c r="BF270" i="13"/>
  <c r="S480" i="7" l="1"/>
  <c r="K380" i="12" s="1"/>
  <c r="L380" i="12" s="1"/>
  <c r="M380" i="12" s="1"/>
  <c r="BR270" i="13" s="1"/>
  <c r="L480" i="7"/>
  <c r="G380" i="12" s="1"/>
  <c r="H380" i="12" s="1"/>
  <c r="I380" i="12" s="1"/>
  <c r="BY269" i="13"/>
  <c r="R481" i="7"/>
  <c r="O481" i="7"/>
  <c r="Q481" i="7"/>
  <c r="N481" i="7"/>
  <c r="P481" i="7"/>
  <c r="I481" i="7"/>
  <c r="K481" i="7"/>
  <c r="G481" i="7"/>
  <c r="J481" i="7"/>
  <c r="M270" i="13"/>
  <c r="P270" i="13" s="1"/>
  <c r="S270" i="13"/>
  <c r="AB271" i="13" s="1"/>
  <c r="R270" i="13"/>
  <c r="AA271" i="13" s="1"/>
  <c r="L270" i="13"/>
  <c r="O270" i="13" s="1"/>
  <c r="Q270" i="13"/>
  <c r="Z271" i="13" s="1"/>
  <c r="K270" i="13"/>
  <c r="BK270" i="13"/>
  <c r="BL271" i="13" s="1"/>
  <c r="N381" i="12" l="1"/>
  <c r="BS270" i="13"/>
  <c r="BQ270" i="13"/>
  <c r="BN270" i="13"/>
  <c r="BO270" i="13"/>
  <c r="BP270" i="13"/>
  <c r="F481" i="7"/>
  <c r="S481" i="7"/>
  <c r="K381" i="12" s="1"/>
  <c r="L381" i="12" s="1"/>
  <c r="M381" i="12" s="1"/>
  <c r="L481" i="7"/>
  <c r="G381" i="12" s="1"/>
  <c r="H381" i="12" s="1"/>
  <c r="I381" i="12" s="1"/>
  <c r="N270" i="13"/>
  <c r="BA271" i="13"/>
  <c r="J381" i="12"/>
  <c r="BR271" i="13" l="1"/>
  <c r="BQ271" i="13"/>
  <c r="BS271" i="13"/>
  <c r="BN271" i="13"/>
  <c r="BP271" i="13"/>
  <c r="BO271" i="13"/>
  <c r="BV270" i="13"/>
  <c r="AT271" i="13"/>
  <c r="BG271" i="13" s="1"/>
  <c r="BT270" i="13"/>
  <c r="AR271" i="13"/>
  <c r="BE271" i="13" s="1"/>
  <c r="BU270" i="13"/>
  <c r="AS271" i="13"/>
  <c r="BI271" i="13" s="1"/>
  <c r="P482" i="7"/>
  <c r="N382" i="12"/>
  <c r="R482" i="7"/>
  <c r="O482" i="7"/>
  <c r="Q482" i="7"/>
  <c r="N482" i="7"/>
  <c r="K482" i="7"/>
  <c r="G482" i="7"/>
  <c r="H482" i="7"/>
  <c r="I482" i="7"/>
  <c r="J482" i="7"/>
  <c r="J382" i="12"/>
  <c r="AU271" i="13" l="1"/>
  <c r="AI272" i="13" s="1"/>
  <c r="AR272" i="13" s="1"/>
  <c r="H271" i="13"/>
  <c r="K271" i="13" s="1"/>
  <c r="BH271" i="13"/>
  <c r="J271" i="13"/>
  <c r="S271" i="13" s="1"/>
  <c r="AB272" i="13" s="1"/>
  <c r="I271" i="13"/>
  <c r="R271" i="13" s="1"/>
  <c r="AA272" i="13" s="1"/>
  <c r="BW270" i="13"/>
  <c r="BY270" i="13" s="1"/>
  <c r="AW271" i="13"/>
  <c r="AK272" i="13" s="1"/>
  <c r="AT272" i="13" s="1"/>
  <c r="AV271" i="13"/>
  <c r="AJ272" i="13" s="1"/>
  <c r="AS272" i="13" s="1"/>
  <c r="BJ271" i="13"/>
  <c r="BF271" i="13"/>
  <c r="BT271" i="13"/>
  <c r="BV271" i="13"/>
  <c r="BU271" i="13"/>
  <c r="S482" i="7"/>
  <c r="K382" i="12" s="1"/>
  <c r="L382" i="12" s="1"/>
  <c r="M382" i="12" s="1"/>
  <c r="L482" i="7"/>
  <c r="G382" i="12" s="1"/>
  <c r="Q271" i="13" l="1"/>
  <c r="Z272" i="13" s="1"/>
  <c r="BH272" i="13" s="1"/>
  <c r="N383" i="12"/>
  <c r="BQ272" i="13"/>
  <c r="BS272" i="13"/>
  <c r="BR272" i="13"/>
  <c r="BX270" i="13"/>
  <c r="M271" i="13"/>
  <c r="P271" i="13" s="1"/>
  <c r="BK271" i="13"/>
  <c r="BL272" i="13" s="1"/>
  <c r="L271" i="13"/>
  <c r="O271" i="13" s="1"/>
  <c r="BW271" i="13"/>
  <c r="BY271" i="13" s="1"/>
  <c r="BJ272" i="13"/>
  <c r="BI272" i="13"/>
  <c r="N271" i="13"/>
  <c r="J272" i="13"/>
  <c r="AW272" i="13"/>
  <c r="AK273" i="13" s="1"/>
  <c r="BG272" i="13"/>
  <c r="AV272" i="13"/>
  <c r="AJ273" i="13" s="1"/>
  <c r="I272" i="13"/>
  <c r="BF272" i="13"/>
  <c r="H272" i="13"/>
  <c r="AU272" i="13"/>
  <c r="AI273" i="13" s="1"/>
  <c r="BE272" i="13"/>
  <c r="H382" i="12"/>
  <c r="I382" i="12" s="1"/>
  <c r="F482" i="7" l="1"/>
  <c r="N483" i="7" s="1"/>
  <c r="BA272" i="13"/>
  <c r="BO272" i="13"/>
  <c r="BU272" i="13" s="1"/>
  <c r="BP272" i="13"/>
  <c r="BV272" i="13" s="1"/>
  <c r="BN272" i="13"/>
  <c r="BT272" i="13" s="1"/>
  <c r="BX271" i="13"/>
  <c r="L272" i="13"/>
  <c r="O272" i="13" s="1"/>
  <c r="R272" i="13"/>
  <c r="AA273" i="13" s="1"/>
  <c r="M272" i="13"/>
  <c r="P272" i="13" s="1"/>
  <c r="S272" i="13"/>
  <c r="AB273" i="13" s="1"/>
  <c r="J383" i="12"/>
  <c r="Q272" i="13"/>
  <c r="Z273" i="13" s="1"/>
  <c r="BK272" i="13"/>
  <c r="BL273" i="13" s="1"/>
  <c r="K272" i="13"/>
  <c r="J483" i="7" l="1"/>
  <c r="R483" i="7"/>
  <c r="K483" i="7"/>
  <c r="Q483" i="7"/>
  <c r="P483" i="7"/>
  <c r="I483" i="7"/>
  <c r="O483" i="7"/>
  <c r="G483" i="7"/>
  <c r="H483" i="7"/>
  <c r="AT273" i="13"/>
  <c r="BG273" i="13" s="1"/>
  <c r="AR273" i="13"/>
  <c r="AU273" i="13" s="1"/>
  <c r="AI274" i="13" s="1"/>
  <c r="AS273" i="13"/>
  <c r="I273" i="13" s="1"/>
  <c r="F483" i="7"/>
  <c r="BW272" i="13"/>
  <c r="N272" i="13"/>
  <c r="BA273" i="13"/>
  <c r="L483" i="7" l="1"/>
  <c r="G383" i="12" s="1"/>
  <c r="H383" i="12" s="1"/>
  <c r="I383" i="12" s="1"/>
  <c r="J273" i="13"/>
  <c r="M273" i="13" s="1"/>
  <c r="P273" i="13" s="1"/>
  <c r="K484" i="7"/>
  <c r="S483" i="7"/>
  <c r="K383" i="12" s="1"/>
  <c r="L383" i="12" s="1"/>
  <c r="M383" i="12" s="1"/>
  <c r="BQ273" i="13" s="1"/>
  <c r="AV273" i="13"/>
  <c r="AJ274" i="13" s="1"/>
  <c r="BI273" i="13"/>
  <c r="BF273" i="13"/>
  <c r="BE273" i="13"/>
  <c r="BH273" i="13"/>
  <c r="BJ273" i="13"/>
  <c r="AW273" i="13"/>
  <c r="AK274" i="13" s="1"/>
  <c r="H273" i="13"/>
  <c r="K273" i="13" s="1"/>
  <c r="BY272" i="13"/>
  <c r="BX272" i="13"/>
  <c r="O484" i="7"/>
  <c r="N484" i="7"/>
  <c r="R484" i="7"/>
  <c r="P484" i="7"/>
  <c r="Q484" i="7"/>
  <c r="J484" i="7"/>
  <c r="I484" i="7"/>
  <c r="G484" i="7"/>
  <c r="H484" i="7"/>
  <c r="R273" i="13"/>
  <c r="AA274" i="13" s="1"/>
  <c r="L273" i="13"/>
  <c r="O273" i="13" s="1"/>
  <c r="N384" i="12" l="1"/>
  <c r="BS273" i="13"/>
  <c r="BR273" i="13"/>
  <c r="BK273" i="13"/>
  <c r="BL274" i="13" s="1"/>
  <c r="S273" i="13"/>
  <c r="AB274" i="13" s="1"/>
  <c r="BP273" i="13"/>
  <c r="BN273" i="13"/>
  <c r="BO273" i="13"/>
  <c r="Q273" i="13"/>
  <c r="Z274" i="13" s="1"/>
  <c r="S484" i="7"/>
  <c r="K384" i="12" s="1"/>
  <c r="L384" i="12" s="1"/>
  <c r="M384" i="12" s="1"/>
  <c r="L484" i="7"/>
  <c r="G384" i="12" s="1"/>
  <c r="H384" i="12" s="1"/>
  <c r="I384" i="12" s="1"/>
  <c r="N273" i="13"/>
  <c r="J384" i="12"/>
  <c r="BA274" i="13" l="1"/>
  <c r="BS274" i="13"/>
  <c r="BR274" i="13"/>
  <c r="BQ274" i="13"/>
  <c r="BO274" i="13"/>
  <c r="BN274" i="13"/>
  <c r="BP274" i="13"/>
  <c r="F484" i="7"/>
  <c r="Q485" i="7" s="1"/>
  <c r="BV273" i="13"/>
  <c r="AT274" i="13"/>
  <c r="BG274" i="13" s="1"/>
  <c r="BT273" i="13"/>
  <c r="AR274" i="13"/>
  <c r="BH274" i="13" s="1"/>
  <c r="BU273" i="13"/>
  <c r="AS274" i="13"/>
  <c r="BI274" i="13" s="1"/>
  <c r="N385" i="12"/>
  <c r="J385" i="12"/>
  <c r="P485" i="7" l="1"/>
  <c r="K485" i="7"/>
  <c r="AV274" i="13"/>
  <c r="AJ275" i="13" s="1"/>
  <c r="AS275" i="13" s="1"/>
  <c r="BJ274" i="13"/>
  <c r="BF274" i="13"/>
  <c r="BW273" i="13"/>
  <c r="BY273" i="13" s="1"/>
  <c r="AW274" i="13"/>
  <c r="AK275" i="13" s="1"/>
  <c r="AT275" i="13" s="1"/>
  <c r="I274" i="13"/>
  <c r="L274" i="13" s="1"/>
  <c r="O274" i="13" s="1"/>
  <c r="J274" i="13"/>
  <c r="M274" i="13" s="1"/>
  <c r="P274" i="13" s="1"/>
  <c r="BE274" i="13"/>
  <c r="H274" i="13"/>
  <c r="K274" i="13" s="1"/>
  <c r="G485" i="7"/>
  <c r="O485" i="7"/>
  <c r="J485" i="7"/>
  <c r="H485" i="7"/>
  <c r="R485" i="7"/>
  <c r="AU274" i="13"/>
  <c r="AI275" i="13" s="1"/>
  <c r="AR275" i="13" s="1"/>
  <c r="I485" i="7"/>
  <c r="N485" i="7"/>
  <c r="BT274" i="13"/>
  <c r="BV274" i="13"/>
  <c r="BU274" i="13"/>
  <c r="R274" i="13" l="1"/>
  <c r="AA275" i="13" s="1"/>
  <c r="BI275" i="13" s="1"/>
  <c r="BX273" i="13"/>
  <c r="S274" i="13"/>
  <c r="AB275" i="13" s="1"/>
  <c r="BJ275" i="13" s="1"/>
  <c r="S485" i="7"/>
  <c r="K385" i="12" s="1"/>
  <c r="L385" i="12" s="1"/>
  <c r="M385" i="12" s="1"/>
  <c r="L485" i="7"/>
  <c r="G385" i="12" s="1"/>
  <c r="H385" i="12" s="1"/>
  <c r="I385" i="12" s="1"/>
  <c r="Q274" i="13"/>
  <c r="Z275" i="13" s="1"/>
  <c r="BK274" i="13"/>
  <c r="BL275" i="13" s="1"/>
  <c r="BW274" i="13"/>
  <c r="N274" i="13"/>
  <c r="J275" i="13"/>
  <c r="BG275" i="13"/>
  <c r="AW275" i="13"/>
  <c r="AK276" i="13" s="1"/>
  <c r="AU275" i="13"/>
  <c r="AI276" i="13" s="1"/>
  <c r="BE275" i="13"/>
  <c r="H275" i="13"/>
  <c r="I275" i="13"/>
  <c r="AV275" i="13"/>
  <c r="AJ276" i="13" s="1"/>
  <c r="BF275" i="13"/>
  <c r="F485" i="7" l="1"/>
  <c r="J486" i="7" s="1"/>
  <c r="BQ275" i="13"/>
  <c r="BS275" i="13"/>
  <c r="BR275" i="13"/>
  <c r="N386" i="12"/>
  <c r="BN275" i="13"/>
  <c r="BO275" i="13"/>
  <c r="BP275" i="13"/>
  <c r="BH275" i="13"/>
  <c r="BA275" i="13"/>
  <c r="BY274" i="13"/>
  <c r="BX274" i="13"/>
  <c r="R275" i="13"/>
  <c r="AA276" i="13" s="1"/>
  <c r="L275" i="13"/>
  <c r="O275" i="13" s="1"/>
  <c r="J386" i="12"/>
  <c r="S275" i="13"/>
  <c r="AB276" i="13" s="1"/>
  <c r="M275" i="13"/>
  <c r="P275" i="13" s="1"/>
  <c r="BK275" i="13"/>
  <c r="BL276" i="13" s="1"/>
  <c r="Q275" i="13"/>
  <c r="Z276" i="13" s="1"/>
  <c r="K275" i="13"/>
  <c r="P486" i="7" l="1"/>
  <c r="O486" i="7"/>
  <c r="G486" i="7"/>
  <c r="R486" i="7"/>
  <c r="Q486" i="7"/>
  <c r="N486" i="7"/>
  <c r="S486" i="7" s="1"/>
  <c r="K386" i="12" s="1"/>
  <c r="L386" i="12" s="1"/>
  <c r="M386" i="12" s="1"/>
  <c r="K486" i="7"/>
  <c r="I486" i="7"/>
  <c r="L486" i="7" s="1"/>
  <c r="G386" i="12" s="1"/>
  <c r="H486" i="7"/>
  <c r="BU275" i="13"/>
  <c r="BT275" i="13"/>
  <c r="BV275" i="13"/>
  <c r="AS276" i="13"/>
  <c r="AV276" i="13" s="1"/>
  <c r="AJ277" i="13" s="1"/>
  <c r="AT276" i="13"/>
  <c r="J276" i="13" s="1"/>
  <c r="AR276" i="13"/>
  <c r="BE276" i="13" s="1"/>
  <c r="F486" i="7"/>
  <c r="J487" i="7" s="1"/>
  <c r="N275" i="13"/>
  <c r="BA276" i="13"/>
  <c r="AU276" i="13" l="1"/>
  <c r="AI277" i="13" s="1"/>
  <c r="BW275" i="13"/>
  <c r="BX275" i="13" s="1"/>
  <c r="BH276" i="13"/>
  <c r="BS276" i="13"/>
  <c r="BQ276" i="13"/>
  <c r="BR276" i="13"/>
  <c r="I276" i="13"/>
  <c r="L276" i="13" s="1"/>
  <c r="O276" i="13" s="1"/>
  <c r="BF276" i="13"/>
  <c r="BI276" i="13"/>
  <c r="BG276" i="13"/>
  <c r="H276" i="13"/>
  <c r="BJ276" i="13"/>
  <c r="AW276" i="13"/>
  <c r="AK277" i="13" s="1"/>
  <c r="N487" i="7"/>
  <c r="O487" i="7"/>
  <c r="Q487" i="7"/>
  <c r="P487" i="7"/>
  <c r="N387" i="12"/>
  <c r="R487" i="7"/>
  <c r="H386" i="12"/>
  <c r="I386" i="12" s="1"/>
  <c r="M276" i="13"/>
  <c r="P276" i="13" s="1"/>
  <c r="S276" i="13"/>
  <c r="AB277" i="13" s="1"/>
  <c r="K487" i="7"/>
  <c r="G487" i="7"/>
  <c r="H487" i="7"/>
  <c r="I487" i="7"/>
  <c r="BK276" i="13" l="1"/>
  <c r="BL277" i="13" s="1"/>
  <c r="R276" i="13"/>
  <c r="AA277" i="13" s="1"/>
  <c r="BY275" i="13"/>
  <c r="K276" i="13"/>
  <c r="N276" i="13" s="1"/>
  <c r="Q276" i="13"/>
  <c r="Z277" i="13" s="1"/>
  <c r="BO276" i="13"/>
  <c r="BP276" i="13"/>
  <c r="BN276" i="13"/>
  <c r="S487" i="7"/>
  <c r="K387" i="12" s="1"/>
  <c r="L387" i="12" s="1"/>
  <c r="M387" i="12" s="1"/>
  <c r="J387" i="12"/>
  <c r="L487" i="7"/>
  <c r="G387" i="12" s="1"/>
  <c r="F487" i="7" l="1"/>
  <c r="P488" i="7" s="1"/>
  <c r="BA277" i="13"/>
  <c r="BR277" i="13"/>
  <c r="BQ277" i="13"/>
  <c r="BS277" i="13"/>
  <c r="BU276" i="13"/>
  <c r="AS277" i="13"/>
  <c r="BF277" i="13" s="1"/>
  <c r="BT276" i="13"/>
  <c r="AR277" i="13"/>
  <c r="BH277" i="13" s="1"/>
  <c r="BV276" i="13"/>
  <c r="AT277" i="13"/>
  <c r="BJ277" i="13" s="1"/>
  <c r="N388" i="12"/>
  <c r="H387" i="12"/>
  <c r="I387" i="12" s="1"/>
  <c r="G488" i="7" l="1"/>
  <c r="O488" i="7"/>
  <c r="N488" i="7"/>
  <c r="H488" i="7"/>
  <c r="K488" i="7"/>
  <c r="R488" i="7"/>
  <c r="S488" i="7" s="1"/>
  <c r="K388" i="12" s="1"/>
  <c r="L388" i="12" s="1"/>
  <c r="M388" i="12" s="1"/>
  <c r="Q488" i="7"/>
  <c r="I488" i="7"/>
  <c r="J488" i="7"/>
  <c r="BE277" i="13"/>
  <c r="AU277" i="13"/>
  <c r="AI278" i="13" s="1"/>
  <c r="H277" i="13"/>
  <c r="K277" i="13" s="1"/>
  <c r="J277" i="13"/>
  <c r="S277" i="13" s="1"/>
  <c r="AB278" i="13" s="1"/>
  <c r="BW276" i="13"/>
  <c r="BY276" i="13" s="1"/>
  <c r="AV277" i="13"/>
  <c r="AJ278" i="13" s="1"/>
  <c r="BP277" i="13"/>
  <c r="BV277" i="13" s="1"/>
  <c r="BN277" i="13"/>
  <c r="BT277" i="13" s="1"/>
  <c r="BO277" i="13"/>
  <c r="BU277" i="13" s="1"/>
  <c r="BI277" i="13"/>
  <c r="I277" i="13"/>
  <c r="R277" i="13" s="1"/>
  <c r="AA278" i="13" s="1"/>
  <c r="AW277" i="13"/>
  <c r="AK278" i="13" s="1"/>
  <c r="BG277" i="13"/>
  <c r="J388" i="12"/>
  <c r="L488" i="7" l="1"/>
  <c r="G388" i="12" s="1"/>
  <c r="Q277" i="13"/>
  <c r="Z278" i="13" s="1"/>
  <c r="F488" i="7" s="1"/>
  <c r="M277" i="13"/>
  <c r="P277" i="13" s="1"/>
  <c r="BR278" i="13"/>
  <c r="BQ278" i="13"/>
  <c r="BS278" i="13"/>
  <c r="BK277" i="13"/>
  <c r="BL278" i="13" s="1"/>
  <c r="BX276" i="13"/>
  <c r="L277" i="13"/>
  <c r="O277" i="13" s="1"/>
  <c r="AR278" i="13"/>
  <c r="AU278" i="13" s="1"/>
  <c r="AI279" i="13" s="1"/>
  <c r="AS278" i="13"/>
  <c r="BI278" i="13" s="1"/>
  <c r="AT278" i="13"/>
  <c r="BG278" i="13" s="1"/>
  <c r="BW277" i="13"/>
  <c r="N389" i="12"/>
  <c r="N277" i="13"/>
  <c r="H388" i="12"/>
  <c r="I388" i="12" s="1"/>
  <c r="BA278" i="13" l="1"/>
  <c r="I278" i="13"/>
  <c r="L278" i="13" s="1"/>
  <c r="O278" i="13" s="1"/>
  <c r="AW278" i="13"/>
  <c r="AK279" i="13" s="1"/>
  <c r="J389" i="12"/>
  <c r="BN278" i="13"/>
  <c r="BT278" i="13" s="1"/>
  <c r="BO278" i="13"/>
  <c r="BU278" i="13" s="1"/>
  <c r="BP278" i="13"/>
  <c r="BV278" i="13" s="1"/>
  <c r="J278" i="13"/>
  <c r="M278" i="13" s="1"/>
  <c r="P278" i="13" s="1"/>
  <c r="BJ278" i="13"/>
  <c r="BH278" i="13"/>
  <c r="BE278" i="13"/>
  <c r="H278" i="13"/>
  <c r="AV278" i="13"/>
  <c r="AJ279" i="13" s="1"/>
  <c r="BF278" i="13"/>
  <c r="BY277" i="13"/>
  <c r="BX277" i="13"/>
  <c r="Q489" i="7"/>
  <c r="O489" i="7"/>
  <c r="R489" i="7"/>
  <c r="P489" i="7"/>
  <c r="N489" i="7"/>
  <c r="H489" i="7"/>
  <c r="G489" i="7"/>
  <c r="I489" i="7"/>
  <c r="K489" i="7"/>
  <c r="J489" i="7"/>
  <c r="R278" i="13" l="1"/>
  <c r="AA279" i="13" s="1"/>
  <c r="BK278" i="13"/>
  <c r="BL279" i="13" s="1"/>
  <c r="AS279" i="13"/>
  <c r="AV279" i="13" s="1"/>
  <c r="AJ280" i="13" s="1"/>
  <c r="Q278" i="13"/>
  <c r="Z279" i="13" s="1"/>
  <c r="K278" i="13"/>
  <c r="N278" i="13" s="1"/>
  <c r="S278" i="13"/>
  <c r="AB279" i="13" s="1"/>
  <c r="AT279" i="13"/>
  <c r="BG279" i="13" s="1"/>
  <c r="AR279" i="13"/>
  <c r="AU279" i="13" s="1"/>
  <c r="AI280" i="13" s="1"/>
  <c r="BW278" i="13"/>
  <c r="S489" i="7"/>
  <c r="K389" i="12" s="1"/>
  <c r="L389" i="12" s="1"/>
  <c r="M389" i="12" s="1"/>
  <c r="L489" i="7"/>
  <c r="G389" i="12" s="1"/>
  <c r="I279" i="13" l="1"/>
  <c r="R279" i="13" s="1"/>
  <c r="AA280" i="13" s="1"/>
  <c r="BI279" i="13"/>
  <c r="BS279" i="13"/>
  <c r="BQ279" i="13"/>
  <c r="BR279" i="13"/>
  <c r="F489" i="7"/>
  <c r="O490" i="7" s="1"/>
  <c r="BF279" i="13"/>
  <c r="AW279" i="13"/>
  <c r="AK280" i="13" s="1"/>
  <c r="BA279" i="13"/>
  <c r="BH279" i="13"/>
  <c r="BJ279" i="13"/>
  <c r="J279" i="13"/>
  <c r="H279" i="13"/>
  <c r="K279" i="13" s="1"/>
  <c r="BE279" i="13"/>
  <c r="BY278" i="13"/>
  <c r="BX278" i="13"/>
  <c r="N390" i="12"/>
  <c r="H389" i="12"/>
  <c r="I389" i="12" s="1"/>
  <c r="L279" i="13" l="1"/>
  <c r="O279" i="13" s="1"/>
  <c r="Q279" i="13"/>
  <c r="Z280" i="13" s="1"/>
  <c r="H490" i="7"/>
  <c r="J490" i="7"/>
  <c r="P490" i="7"/>
  <c r="Q490" i="7"/>
  <c r="BK279" i="13"/>
  <c r="BL280" i="13" s="1"/>
  <c r="K490" i="7"/>
  <c r="I490" i="7"/>
  <c r="G490" i="7"/>
  <c r="N490" i="7"/>
  <c r="R490" i="7"/>
  <c r="M279" i="13"/>
  <c r="P279" i="13" s="1"/>
  <c r="BN279" i="13"/>
  <c r="BO279" i="13"/>
  <c r="BP279" i="13"/>
  <c r="S279" i="13"/>
  <c r="AB280" i="13" s="1"/>
  <c r="N279" i="13"/>
  <c r="J390" i="12"/>
  <c r="BA280" i="13" l="1"/>
  <c r="L490" i="7"/>
  <c r="G390" i="12" s="1"/>
  <c r="H390" i="12" s="1"/>
  <c r="I390" i="12" s="1"/>
  <c r="S490" i="7"/>
  <c r="K390" i="12" s="1"/>
  <c r="L390" i="12" s="1"/>
  <c r="M390" i="12" s="1"/>
  <c r="BQ280" i="13" s="1"/>
  <c r="F490" i="7"/>
  <c r="O491" i="7" s="1"/>
  <c r="BT279" i="13"/>
  <c r="AR280" i="13"/>
  <c r="AU280" i="13" s="1"/>
  <c r="AI281" i="13" s="1"/>
  <c r="BV279" i="13"/>
  <c r="AT280" i="13"/>
  <c r="BJ280" i="13" s="1"/>
  <c r="BU279" i="13"/>
  <c r="AS280" i="13"/>
  <c r="I280" i="13" s="1"/>
  <c r="BS280" i="13" l="1"/>
  <c r="AW280" i="13"/>
  <c r="AK281" i="13" s="1"/>
  <c r="BR280" i="13"/>
  <c r="N391" i="12"/>
  <c r="K491" i="7"/>
  <c r="R491" i="7"/>
  <c r="AV280" i="13"/>
  <c r="AJ281" i="13" s="1"/>
  <c r="BI280" i="13"/>
  <c r="BH280" i="13"/>
  <c r="G491" i="7"/>
  <c r="J280" i="13"/>
  <c r="M280" i="13" s="1"/>
  <c r="P280" i="13" s="1"/>
  <c r="J491" i="7"/>
  <c r="Q491" i="7"/>
  <c r="H491" i="7"/>
  <c r="BG280" i="13"/>
  <c r="I491" i="7"/>
  <c r="P491" i="7"/>
  <c r="N491" i="7"/>
  <c r="BF280" i="13"/>
  <c r="BE280" i="13"/>
  <c r="J391" i="12"/>
  <c r="BO280" i="13"/>
  <c r="BP280" i="13"/>
  <c r="BN280" i="13"/>
  <c r="BT280" i="13" s="1"/>
  <c r="BW279" i="13"/>
  <c r="BY279" i="13" s="1"/>
  <c r="H280" i="13"/>
  <c r="K280" i="13" s="1"/>
  <c r="R280" i="13"/>
  <c r="AA281" i="13" s="1"/>
  <c r="L280" i="13"/>
  <c r="O280" i="13" s="1"/>
  <c r="BU280" i="13" l="1"/>
  <c r="BV280" i="13"/>
  <c r="S280" i="13"/>
  <c r="AB281" i="13" s="1"/>
  <c r="S491" i="7"/>
  <c r="K391" i="12" s="1"/>
  <c r="L391" i="12" s="1"/>
  <c r="M391" i="12" s="1"/>
  <c r="BQ281" i="13" s="1"/>
  <c r="L491" i="7"/>
  <c r="G391" i="12" s="1"/>
  <c r="H391" i="12" s="1"/>
  <c r="I391" i="12" s="1"/>
  <c r="BK280" i="13"/>
  <c r="BL281" i="13" s="1"/>
  <c r="Q280" i="13"/>
  <c r="Z281" i="13" s="1"/>
  <c r="BX279" i="13"/>
  <c r="AS281" i="13"/>
  <c r="I281" i="13" s="1"/>
  <c r="AT281" i="13"/>
  <c r="J281" i="13" s="1"/>
  <c r="AR281" i="13"/>
  <c r="N280" i="13"/>
  <c r="BH281" i="13" l="1"/>
  <c r="BW280" i="13"/>
  <c r="BY280" i="13" s="1"/>
  <c r="N392" i="12"/>
  <c r="BA281" i="13"/>
  <c r="BS281" i="13"/>
  <c r="BR281" i="13"/>
  <c r="AW281" i="13"/>
  <c r="AK282" i="13" s="1"/>
  <c r="BJ281" i="13"/>
  <c r="BG281" i="13"/>
  <c r="BP281" i="13"/>
  <c r="BN281" i="13"/>
  <c r="BT281" i="13" s="1"/>
  <c r="BO281" i="13"/>
  <c r="BE281" i="13"/>
  <c r="F491" i="7"/>
  <c r="R492" i="7" s="1"/>
  <c r="H281" i="13"/>
  <c r="K281" i="13" s="1"/>
  <c r="AU281" i="13"/>
  <c r="AI282" i="13" s="1"/>
  <c r="AV281" i="13"/>
  <c r="AJ282" i="13" s="1"/>
  <c r="BF281" i="13"/>
  <c r="BI281" i="13"/>
  <c r="S281" i="13"/>
  <c r="AB282" i="13" s="1"/>
  <c r="M281" i="13"/>
  <c r="P281" i="13" s="1"/>
  <c r="J392" i="12"/>
  <c r="L281" i="13"/>
  <c r="O281" i="13" s="1"/>
  <c r="R281" i="13"/>
  <c r="AA282" i="13" s="1"/>
  <c r="BX280" i="13" l="1"/>
  <c r="BU281" i="13"/>
  <c r="AT282" i="13"/>
  <c r="BJ282" i="13" s="1"/>
  <c r="Q281" i="13"/>
  <c r="Z282" i="13" s="1"/>
  <c r="F492" i="7" s="1"/>
  <c r="BV281" i="13"/>
  <c r="K492" i="7"/>
  <c r="P492" i="7"/>
  <c r="G492" i="7"/>
  <c r="H492" i="7"/>
  <c r="Q492" i="7"/>
  <c r="J492" i="7"/>
  <c r="O492" i="7"/>
  <c r="I492" i="7"/>
  <c r="N492" i="7"/>
  <c r="BK281" i="13"/>
  <c r="BL282" i="13" s="1"/>
  <c r="AR282" i="13"/>
  <c r="BE282" i="13" s="1"/>
  <c r="AS282" i="13"/>
  <c r="BF282" i="13" s="1"/>
  <c r="N281" i="13"/>
  <c r="BW281" i="13" l="1"/>
  <c r="BX281" i="13" s="1"/>
  <c r="J282" i="13"/>
  <c r="M282" i="13" s="1"/>
  <c r="P282" i="13" s="1"/>
  <c r="AW282" i="13"/>
  <c r="AK283" i="13" s="1"/>
  <c r="BG282" i="13"/>
  <c r="BA282" i="13"/>
  <c r="S492" i="7"/>
  <c r="K392" i="12" s="1"/>
  <c r="L392" i="12" s="1"/>
  <c r="M392" i="12" s="1"/>
  <c r="L492" i="7"/>
  <c r="G392" i="12" s="1"/>
  <c r="H392" i="12" s="1"/>
  <c r="I392" i="12" s="1"/>
  <c r="H493" i="7"/>
  <c r="AV282" i="13"/>
  <c r="AJ283" i="13" s="1"/>
  <c r="H282" i="13"/>
  <c r="Q282" i="13" s="1"/>
  <c r="Z283" i="13" s="1"/>
  <c r="BH282" i="13"/>
  <c r="I282" i="13"/>
  <c r="R282" i="13" s="1"/>
  <c r="AA283" i="13" s="1"/>
  <c r="BI282" i="13"/>
  <c r="AU282" i="13"/>
  <c r="AI283" i="13" s="1"/>
  <c r="Q493" i="7"/>
  <c r="N493" i="7"/>
  <c r="P493" i="7"/>
  <c r="R493" i="7"/>
  <c r="O493" i="7"/>
  <c r="J493" i="7"/>
  <c r="I493" i="7"/>
  <c r="K493" i="7"/>
  <c r="G493" i="7"/>
  <c r="BY281" i="13" l="1"/>
  <c r="S282" i="13"/>
  <c r="AB283" i="13" s="1"/>
  <c r="F493" i="7" s="1"/>
  <c r="L282" i="13"/>
  <c r="O282" i="13" s="1"/>
  <c r="BQ282" i="13"/>
  <c r="BS282" i="13"/>
  <c r="BR282" i="13"/>
  <c r="K282" i="13"/>
  <c r="N282" i="13" s="1"/>
  <c r="N393" i="12"/>
  <c r="BK282" i="13"/>
  <c r="BL283" i="13" s="1"/>
  <c r="BN282" i="13"/>
  <c r="BO282" i="13"/>
  <c r="BP282" i="13"/>
  <c r="S493" i="7"/>
  <c r="K393" i="12" s="1"/>
  <c r="L393" i="12" s="1"/>
  <c r="M393" i="12" s="1"/>
  <c r="J393" i="12"/>
  <c r="L493" i="7"/>
  <c r="G393" i="12" s="1"/>
  <c r="BA283" i="13" l="1"/>
  <c r="BT282" i="13"/>
  <c r="BR283" i="13"/>
  <c r="BS283" i="13"/>
  <c r="BQ283" i="13"/>
  <c r="AR283" i="13"/>
  <c r="H283" i="13" s="1"/>
  <c r="BU282" i="13"/>
  <c r="AS283" i="13"/>
  <c r="BI283" i="13" s="1"/>
  <c r="BV282" i="13"/>
  <c r="AT283" i="13"/>
  <c r="AW283" i="13" s="1"/>
  <c r="AK284" i="13" s="1"/>
  <c r="Q494" i="7"/>
  <c r="N494" i="7"/>
  <c r="R494" i="7"/>
  <c r="P494" i="7"/>
  <c r="N394" i="12"/>
  <c r="O494" i="7"/>
  <c r="I494" i="7"/>
  <c r="H393" i="12"/>
  <c r="I393" i="12" s="1"/>
  <c r="J494" i="7"/>
  <c r="H494" i="7"/>
  <c r="K494" i="7"/>
  <c r="G494" i="7"/>
  <c r="BG283" i="13" l="1"/>
  <c r="BE283" i="13"/>
  <c r="BW282" i="13"/>
  <c r="BX282" i="13" s="1"/>
  <c r="BH283" i="13"/>
  <c r="J283" i="13"/>
  <c r="S283" i="13" s="1"/>
  <c r="AB284" i="13" s="1"/>
  <c r="BF283" i="13"/>
  <c r="I283" i="13"/>
  <c r="L283" i="13" s="1"/>
  <c r="O283" i="13" s="1"/>
  <c r="J394" i="12"/>
  <c r="BN283" i="13"/>
  <c r="BT283" i="13" s="1"/>
  <c r="BP283" i="13"/>
  <c r="BV283" i="13" s="1"/>
  <c r="BO283" i="13"/>
  <c r="BU283" i="13" s="1"/>
  <c r="AU283" i="13"/>
  <c r="AI284" i="13" s="1"/>
  <c r="BJ283" i="13"/>
  <c r="AV283" i="13"/>
  <c r="AJ284" i="13" s="1"/>
  <c r="S494" i="7"/>
  <c r="K394" i="12" s="1"/>
  <c r="L394" i="12" s="1"/>
  <c r="M394" i="12" s="1"/>
  <c r="K283" i="13"/>
  <c r="Q283" i="13"/>
  <c r="Z284" i="13" s="1"/>
  <c r="L494" i="7"/>
  <c r="G394" i="12" s="1"/>
  <c r="BY282" i="13" l="1"/>
  <c r="R283" i="13"/>
  <c r="AA284" i="13" s="1"/>
  <c r="F494" i="7" s="1"/>
  <c r="M283" i="13"/>
  <c r="P283" i="13" s="1"/>
  <c r="BK283" i="13"/>
  <c r="BL284" i="13" s="1"/>
  <c r="BR284" i="13"/>
  <c r="BQ284" i="13"/>
  <c r="BS284" i="13"/>
  <c r="AR284" i="13"/>
  <c r="AU284" i="13" s="1"/>
  <c r="AI285" i="13" s="1"/>
  <c r="AS284" i="13"/>
  <c r="BF284" i="13" s="1"/>
  <c r="AT284" i="13"/>
  <c r="J284" i="13" s="1"/>
  <c r="BW283" i="13"/>
  <c r="N395" i="12"/>
  <c r="N283" i="13"/>
  <c r="H394" i="12"/>
  <c r="I394" i="12" s="1"/>
  <c r="BA284" i="13" l="1"/>
  <c r="BJ284" i="13"/>
  <c r="AW284" i="13"/>
  <c r="AK285" i="13" s="1"/>
  <c r="BH284" i="13"/>
  <c r="AV284" i="13"/>
  <c r="AJ285" i="13" s="1"/>
  <c r="BI284" i="13"/>
  <c r="BE284" i="13"/>
  <c r="H284" i="13"/>
  <c r="Q284" i="13" s="1"/>
  <c r="Z285" i="13" s="1"/>
  <c r="BO284" i="13"/>
  <c r="BU284" i="13" s="1"/>
  <c r="BP284" i="13"/>
  <c r="BV284" i="13" s="1"/>
  <c r="BN284" i="13"/>
  <c r="BT284" i="13" s="1"/>
  <c r="BG284" i="13"/>
  <c r="I284" i="13"/>
  <c r="R284" i="13" s="1"/>
  <c r="AA285" i="13" s="1"/>
  <c r="BY283" i="13"/>
  <c r="BX283" i="13"/>
  <c r="P495" i="7"/>
  <c r="R495" i="7"/>
  <c r="O495" i="7"/>
  <c r="N495" i="7"/>
  <c r="Q495" i="7"/>
  <c r="S284" i="13"/>
  <c r="AB285" i="13" s="1"/>
  <c r="M284" i="13"/>
  <c r="P284" i="13" s="1"/>
  <c r="I495" i="7"/>
  <c r="G495" i="7"/>
  <c r="J495" i="7"/>
  <c r="H495" i="7"/>
  <c r="K495" i="7"/>
  <c r="J395" i="12"/>
  <c r="K284" i="13" l="1"/>
  <c r="N284" i="13" s="1"/>
  <c r="L284" i="13"/>
  <c r="O284" i="13" s="1"/>
  <c r="BK284" i="13"/>
  <c r="BL285" i="13" s="1"/>
  <c r="AS285" i="13"/>
  <c r="I285" i="13" s="1"/>
  <c r="AR285" i="13"/>
  <c r="BH285" i="13" s="1"/>
  <c r="AT285" i="13"/>
  <c r="BG285" i="13" s="1"/>
  <c r="F495" i="7"/>
  <c r="H496" i="7" s="1"/>
  <c r="BW284" i="13"/>
  <c r="S495" i="7"/>
  <c r="K395" i="12" s="1"/>
  <c r="L395" i="12" s="1"/>
  <c r="M395" i="12" s="1"/>
  <c r="L495" i="7"/>
  <c r="G395" i="12" s="1"/>
  <c r="BA285" i="13"/>
  <c r="BF285" i="13" l="1"/>
  <c r="AV285" i="13"/>
  <c r="AJ286" i="13" s="1"/>
  <c r="BI285" i="13"/>
  <c r="BR285" i="13"/>
  <c r="BS285" i="13"/>
  <c r="BQ285" i="13"/>
  <c r="AU285" i="13"/>
  <c r="AI286" i="13" s="1"/>
  <c r="H285" i="13"/>
  <c r="K285" i="13" s="1"/>
  <c r="BE285" i="13"/>
  <c r="AW285" i="13"/>
  <c r="AK286" i="13" s="1"/>
  <c r="J285" i="13"/>
  <c r="M285" i="13" s="1"/>
  <c r="P285" i="13" s="1"/>
  <c r="BJ285" i="13"/>
  <c r="BY284" i="13"/>
  <c r="BX284" i="13"/>
  <c r="N496" i="7"/>
  <c r="P496" i="7"/>
  <c r="O496" i="7"/>
  <c r="N396" i="12"/>
  <c r="Q496" i="7"/>
  <c r="R496" i="7"/>
  <c r="G496" i="7"/>
  <c r="R285" i="13"/>
  <c r="AA286" i="13" s="1"/>
  <c r="L285" i="13"/>
  <c r="O285" i="13" s="1"/>
  <c r="J496" i="7"/>
  <c r="I496" i="7"/>
  <c r="H395" i="12"/>
  <c r="I395" i="12" s="1"/>
  <c r="K496" i="7"/>
  <c r="BK285" i="13" l="1"/>
  <c r="BL286" i="13" s="1"/>
  <c r="Q285" i="13"/>
  <c r="Z286" i="13" s="1"/>
  <c r="BP285" i="13"/>
  <c r="BN285" i="13"/>
  <c r="BO285" i="13"/>
  <c r="S285" i="13"/>
  <c r="AB286" i="13" s="1"/>
  <c r="S496" i="7"/>
  <c r="K396" i="12" s="1"/>
  <c r="L396" i="12" s="1"/>
  <c r="M396" i="12" s="1"/>
  <c r="N285" i="13"/>
  <c r="J396" i="12"/>
  <c r="L496" i="7"/>
  <c r="G396" i="12" s="1"/>
  <c r="F496" i="7" l="1"/>
  <c r="R497" i="7" s="1"/>
  <c r="N397" i="12"/>
  <c r="BS286" i="13"/>
  <c r="BR286" i="13"/>
  <c r="BQ286" i="13"/>
  <c r="BA286" i="13"/>
  <c r="BU285" i="13"/>
  <c r="AS286" i="13"/>
  <c r="BF286" i="13" s="1"/>
  <c r="BT285" i="13"/>
  <c r="AR286" i="13"/>
  <c r="H286" i="13" s="1"/>
  <c r="BV285" i="13"/>
  <c r="AT286" i="13"/>
  <c r="AW286" i="13" s="1"/>
  <c r="AK287" i="13" s="1"/>
  <c r="H396" i="12"/>
  <c r="I396" i="12" s="1"/>
  <c r="Q497" i="7" l="1"/>
  <c r="N497" i="7"/>
  <c r="O497" i="7"/>
  <c r="I497" i="7"/>
  <c r="P497" i="7"/>
  <c r="H497" i="7"/>
  <c r="K497" i="7"/>
  <c r="G497" i="7"/>
  <c r="J497" i="7"/>
  <c r="I286" i="13"/>
  <c r="L286" i="13" s="1"/>
  <c r="O286" i="13" s="1"/>
  <c r="BJ286" i="13"/>
  <c r="J397" i="12"/>
  <c r="BO286" i="13"/>
  <c r="BU286" i="13" s="1"/>
  <c r="BN286" i="13"/>
  <c r="BP286" i="13"/>
  <c r="BV286" i="13" s="1"/>
  <c r="AU286" i="13"/>
  <c r="AI287" i="13" s="1"/>
  <c r="BE286" i="13"/>
  <c r="BH286" i="13"/>
  <c r="BW285" i="13"/>
  <c r="BX285" i="13" s="1"/>
  <c r="J286" i="13"/>
  <c r="S286" i="13" s="1"/>
  <c r="AB287" i="13" s="1"/>
  <c r="AV286" i="13"/>
  <c r="AJ287" i="13" s="1"/>
  <c r="BI286" i="13"/>
  <c r="BG286" i="13"/>
  <c r="Q286" i="13"/>
  <c r="Z287" i="13" s="1"/>
  <c r="K286" i="13"/>
  <c r="S497" i="7" l="1"/>
  <c r="K397" i="12" s="1"/>
  <c r="L397" i="12" s="1"/>
  <c r="M397" i="12" s="1"/>
  <c r="BR287" i="13" s="1"/>
  <c r="L497" i="7"/>
  <c r="G397" i="12" s="1"/>
  <c r="AS287" i="13"/>
  <c r="I287" i="13" s="1"/>
  <c r="R286" i="13"/>
  <c r="AA287" i="13" s="1"/>
  <c r="F497" i="7" s="1"/>
  <c r="AR287" i="13"/>
  <c r="AU287" i="13" s="1"/>
  <c r="AI288" i="13" s="1"/>
  <c r="BY285" i="13"/>
  <c r="BT286" i="13"/>
  <c r="BW286" i="13" s="1"/>
  <c r="BK286" i="13"/>
  <c r="BL287" i="13" s="1"/>
  <c r="M286" i="13"/>
  <c r="P286" i="13" s="1"/>
  <c r="AT287" i="13"/>
  <c r="BJ287" i="13" s="1"/>
  <c r="N286" i="13"/>
  <c r="H397" i="12"/>
  <c r="I397" i="12" s="1"/>
  <c r="N398" i="12" l="1"/>
  <c r="BS287" i="13"/>
  <c r="BQ287" i="13"/>
  <c r="BA287" i="13"/>
  <c r="H287" i="13"/>
  <c r="Q287" i="13" s="1"/>
  <c r="Z288" i="13" s="1"/>
  <c r="BH287" i="13"/>
  <c r="BE287" i="13"/>
  <c r="AW287" i="13"/>
  <c r="AK288" i="13" s="1"/>
  <c r="BN287" i="13"/>
  <c r="BO287" i="13"/>
  <c r="BU287" i="13" s="1"/>
  <c r="BP287" i="13"/>
  <c r="BV287" i="13" s="1"/>
  <c r="BG287" i="13"/>
  <c r="J287" i="13"/>
  <c r="BK287" i="13" s="1"/>
  <c r="BL288" i="13" s="1"/>
  <c r="BY286" i="13"/>
  <c r="BX286" i="13"/>
  <c r="BF287" i="13"/>
  <c r="AV287" i="13"/>
  <c r="AJ288" i="13" s="1"/>
  <c r="BI287" i="13"/>
  <c r="R498" i="7"/>
  <c r="N498" i="7"/>
  <c r="P498" i="7"/>
  <c r="O498" i="7"/>
  <c r="Q498" i="7"/>
  <c r="J398" i="12"/>
  <c r="R287" i="13"/>
  <c r="AA288" i="13" s="1"/>
  <c r="L287" i="13"/>
  <c r="O287" i="13" s="1"/>
  <c r="J498" i="7"/>
  <c r="K498" i="7"/>
  <c r="G498" i="7"/>
  <c r="I498" i="7"/>
  <c r="H498" i="7"/>
  <c r="BT287" i="13" l="1"/>
  <c r="K287" i="13"/>
  <c r="M287" i="13"/>
  <c r="P287" i="13" s="1"/>
  <c r="S287" i="13"/>
  <c r="AB288" i="13" s="1"/>
  <c r="BA288" i="13" s="1"/>
  <c r="AT288" i="13"/>
  <c r="BG288" i="13" s="1"/>
  <c r="AS288" i="13"/>
  <c r="BI288" i="13" s="1"/>
  <c r="AR288" i="13"/>
  <c r="H288" i="13" s="1"/>
  <c r="BW287" i="13"/>
  <c r="S498" i="7"/>
  <c r="K398" i="12" s="1"/>
  <c r="L398" i="12" s="1"/>
  <c r="M398" i="12" s="1"/>
  <c r="N287" i="13"/>
  <c r="L498" i="7"/>
  <c r="G398" i="12" s="1"/>
  <c r="F498" i="7" l="1"/>
  <c r="J499" i="7" s="1"/>
  <c r="BS288" i="13"/>
  <c r="BR288" i="13"/>
  <c r="BQ288" i="13"/>
  <c r="AU288" i="13"/>
  <c r="AI289" i="13" s="1"/>
  <c r="BH288" i="13"/>
  <c r="BE288" i="13"/>
  <c r="J288" i="13"/>
  <c r="S288" i="13" s="1"/>
  <c r="AB289" i="13" s="1"/>
  <c r="AW288" i="13"/>
  <c r="AK289" i="13" s="1"/>
  <c r="BJ288" i="13"/>
  <c r="BF288" i="13"/>
  <c r="BY287" i="13"/>
  <c r="BX287" i="13"/>
  <c r="I288" i="13"/>
  <c r="R288" i="13" s="1"/>
  <c r="AA289" i="13" s="1"/>
  <c r="AV288" i="13"/>
  <c r="AJ289" i="13" s="1"/>
  <c r="N399" i="12"/>
  <c r="H398" i="12"/>
  <c r="I398" i="12" s="1"/>
  <c r="Q288" i="13"/>
  <c r="Z289" i="13" s="1"/>
  <c r="K288" i="13"/>
  <c r="O499" i="7" l="1"/>
  <c r="G499" i="7"/>
  <c r="I499" i="7"/>
  <c r="N499" i="7"/>
  <c r="K499" i="7"/>
  <c r="R499" i="7"/>
  <c r="H499" i="7"/>
  <c r="Q499" i="7"/>
  <c r="P499" i="7"/>
  <c r="BO288" i="13"/>
  <c r="BU288" i="13" s="1"/>
  <c r="BP288" i="13"/>
  <c r="BN288" i="13"/>
  <c r="M288" i="13"/>
  <c r="P288" i="13" s="1"/>
  <c r="F499" i="7"/>
  <c r="L288" i="13"/>
  <c r="O288" i="13" s="1"/>
  <c r="BK288" i="13"/>
  <c r="BL289" i="13" s="1"/>
  <c r="N288" i="13"/>
  <c r="J399" i="12"/>
  <c r="BA289" i="13"/>
  <c r="L499" i="7" l="1"/>
  <c r="G399" i="12" s="1"/>
  <c r="H399" i="12" s="1"/>
  <c r="I399" i="12" s="1"/>
  <c r="BO289" i="13" s="1"/>
  <c r="S499" i="7"/>
  <c r="K399" i="12" s="1"/>
  <c r="L399" i="12" s="1"/>
  <c r="M399" i="12" s="1"/>
  <c r="BR289" i="13" s="1"/>
  <c r="BV288" i="13"/>
  <c r="AT289" i="13"/>
  <c r="BG289" i="13" s="1"/>
  <c r="BT288" i="13"/>
  <c r="AR289" i="13"/>
  <c r="AU289" i="13" s="1"/>
  <c r="AI290" i="13" s="1"/>
  <c r="AS289" i="13"/>
  <c r="AV289" i="13" s="1"/>
  <c r="AJ290" i="13" s="1"/>
  <c r="N500" i="7"/>
  <c r="Q500" i="7"/>
  <c r="R500" i="7"/>
  <c r="O500" i="7"/>
  <c r="P500" i="7"/>
  <c r="H500" i="7"/>
  <c r="K500" i="7"/>
  <c r="G500" i="7"/>
  <c r="J500" i="7"/>
  <c r="I500" i="7"/>
  <c r="N400" i="12" l="1"/>
  <c r="BP289" i="13"/>
  <c r="J400" i="12"/>
  <c r="BN289" i="13"/>
  <c r="AR290" i="13" s="1"/>
  <c r="BQ289" i="13"/>
  <c r="BS289" i="13"/>
  <c r="BV289" i="13" s="1"/>
  <c r="BH289" i="13"/>
  <c r="BE289" i="13"/>
  <c r="H289" i="13"/>
  <c r="Q289" i="13" s="1"/>
  <c r="Z290" i="13" s="1"/>
  <c r="AW289" i="13"/>
  <c r="AK290" i="13" s="1"/>
  <c r="BW288" i="13"/>
  <c r="BY288" i="13" s="1"/>
  <c r="AS290" i="13"/>
  <c r="I289" i="13"/>
  <c r="L289" i="13" s="1"/>
  <c r="O289" i="13" s="1"/>
  <c r="BJ289" i="13"/>
  <c r="BF289" i="13"/>
  <c r="J289" i="13"/>
  <c r="S289" i="13" s="1"/>
  <c r="AB290" i="13" s="1"/>
  <c r="BI289" i="13"/>
  <c r="BU289" i="13"/>
  <c r="S500" i="7"/>
  <c r="K400" i="12" s="1"/>
  <c r="L400" i="12" s="1"/>
  <c r="M400" i="12" s="1"/>
  <c r="L500" i="7"/>
  <c r="G400" i="12" s="1"/>
  <c r="BT289" i="13" l="1"/>
  <c r="BW289" i="13" s="1"/>
  <c r="BX289" i="13" s="1"/>
  <c r="AT290" i="13"/>
  <c r="AW290" i="13" s="1"/>
  <c r="AK291" i="13" s="1"/>
  <c r="K289" i="13"/>
  <c r="N289" i="13" s="1"/>
  <c r="BS290" i="13"/>
  <c r="BQ290" i="13"/>
  <c r="BR290" i="13"/>
  <c r="BX288" i="13"/>
  <c r="BK289" i="13"/>
  <c r="BL290" i="13" s="1"/>
  <c r="R289" i="13"/>
  <c r="AA290" i="13" s="1"/>
  <c r="F500" i="7" s="1"/>
  <c r="M289" i="13"/>
  <c r="P289" i="13" s="1"/>
  <c r="N401" i="12"/>
  <c r="BH290" i="13"/>
  <c r="AU290" i="13"/>
  <c r="AI291" i="13" s="1"/>
  <c r="BE290" i="13"/>
  <c r="H290" i="13"/>
  <c r="H400" i="12"/>
  <c r="I400" i="12" s="1"/>
  <c r="I290" i="13"/>
  <c r="BF290" i="13"/>
  <c r="AV290" i="13"/>
  <c r="AJ291" i="13" s="1"/>
  <c r="BJ290" i="13" l="1"/>
  <c r="J290" i="13"/>
  <c r="M290" i="13" s="1"/>
  <c r="P290" i="13" s="1"/>
  <c r="BG290" i="13"/>
  <c r="BN290" i="13"/>
  <c r="BT290" i="13" s="1"/>
  <c r="BO290" i="13"/>
  <c r="BU290" i="13" s="1"/>
  <c r="BP290" i="13"/>
  <c r="BV290" i="13" s="1"/>
  <c r="BA290" i="13"/>
  <c r="BI290" i="13"/>
  <c r="BY289" i="13"/>
  <c r="R501" i="7"/>
  <c r="O501" i="7"/>
  <c r="Q501" i="7"/>
  <c r="P501" i="7"/>
  <c r="N501" i="7"/>
  <c r="L290" i="13"/>
  <c r="O290" i="13" s="1"/>
  <c r="R290" i="13"/>
  <c r="AA291" i="13" s="1"/>
  <c r="Q290" i="13"/>
  <c r="Z291" i="13" s="1"/>
  <c r="K290" i="13"/>
  <c r="J401" i="12"/>
  <c r="K501" i="7"/>
  <c r="H501" i="7"/>
  <c r="I501" i="7"/>
  <c r="J501" i="7"/>
  <c r="G501" i="7"/>
  <c r="S290" i="13" l="1"/>
  <c r="AB291" i="13" s="1"/>
  <c r="F501" i="7" s="1"/>
  <c r="K502" i="7" s="1"/>
  <c r="BK290" i="13"/>
  <c r="BL291" i="13" s="1"/>
  <c r="AS291" i="13"/>
  <c r="I291" i="13" s="1"/>
  <c r="AT291" i="13"/>
  <c r="AR291" i="13"/>
  <c r="BE291" i="13" s="1"/>
  <c r="BW290" i="13"/>
  <c r="BY290" i="13" s="1"/>
  <c r="S501" i="7"/>
  <c r="K401" i="12" s="1"/>
  <c r="L401" i="12" s="1"/>
  <c r="M401" i="12" s="1"/>
  <c r="N290" i="13"/>
  <c r="L501" i="7"/>
  <c r="G401" i="12" s="1"/>
  <c r="BA291" i="13" l="1"/>
  <c r="BJ291" i="13"/>
  <c r="AU291" i="13"/>
  <c r="AI292" i="13" s="1"/>
  <c r="BH291" i="13"/>
  <c r="BQ291" i="13"/>
  <c r="BR291" i="13"/>
  <c r="BS291" i="13"/>
  <c r="AV291" i="13"/>
  <c r="AJ292" i="13" s="1"/>
  <c r="BI291" i="13"/>
  <c r="BF291" i="13"/>
  <c r="J291" i="13"/>
  <c r="S291" i="13" s="1"/>
  <c r="AB292" i="13" s="1"/>
  <c r="AW291" i="13"/>
  <c r="AK292" i="13" s="1"/>
  <c r="BG291" i="13"/>
  <c r="H291" i="13"/>
  <c r="K291" i="13" s="1"/>
  <c r="BX290" i="13"/>
  <c r="Q502" i="7"/>
  <c r="N502" i="7"/>
  <c r="P502" i="7"/>
  <c r="O502" i="7"/>
  <c r="N402" i="12"/>
  <c r="R502" i="7"/>
  <c r="J502" i="7"/>
  <c r="I502" i="7"/>
  <c r="H502" i="7"/>
  <c r="G502" i="7"/>
  <c r="H401" i="12"/>
  <c r="I401" i="12" s="1"/>
  <c r="R291" i="13"/>
  <c r="AA292" i="13" s="1"/>
  <c r="L291" i="13"/>
  <c r="O291" i="13" s="1"/>
  <c r="Q291" i="13" l="1"/>
  <c r="Z292" i="13" s="1"/>
  <c r="F502" i="7" s="1"/>
  <c r="P503" i="7" s="1"/>
  <c r="BK291" i="13"/>
  <c r="BL292" i="13" s="1"/>
  <c r="M291" i="13"/>
  <c r="P291" i="13" s="1"/>
  <c r="BN291" i="13"/>
  <c r="BP291" i="13"/>
  <c r="BO291" i="13"/>
  <c r="S502" i="7"/>
  <c r="K402" i="12" s="1"/>
  <c r="L402" i="12" s="1"/>
  <c r="M402" i="12" s="1"/>
  <c r="L502" i="7"/>
  <c r="G402" i="12" s="1"/>
  <c r="H402" i="12" s="1"/>
  <c r="I402" i="12" s="1"/>
  <c r="N291" i="13"/>
  <c r="J402" i="12"/>
  <c r="BA292" i="13" l="1"/>
  <c r="BS292" i="13"/>
  <c r="BR292" i="13"/>
  <c r="BQ292" i="13"/>
  <c r="BO292" i="13"/>
  <c r="BP292" i="13"/>
  <c r="BN292" i="13"/>
  <c r="BU291" i="13"/>
  <c r="AS292" i="13"/>
  <c r="I292" i="13" s="1"/>
  <c r="BV291" i="13"/>
  <c r="AT292" i="13"/>
  <c r="J292" i="13" s="1"/>
  <c r="BT291" i="13"/>
  <c r="AR292" i="13"/>
  <c r="BE292" i="13" s="1"/>
  <c r="O503" i="7"/>
  <c r="Q503" i="7"/>
  <c r="N503" i="7"/>
  <c r="N403" i="12"/>
  <c r="R503" i="7"/>
  <c r="K503" i="7"/>
  <c r="J503" i="7"/>
  <c r="I503" i="7"/>
  <c r="G503" i="7"/>
  <c r="H503" i="7"/>
  <c r="J403" i="12"/>
  <c r="AU292" i="13" l="1"/>
  <c r="AI293" i="13" s="1"/>
  <c r="AR293" i="13" s="1"/>
  <c r="BG292" i="13"/>
  <c r="BJ292" i="13"/>
  <c r="AW292" i="13"/>
  <c r="AK293" i="13" s="1"/>
  <c r="AT293" i="13" s="1"/>
  <c r="BI292" i="13"/>
  <c r="BW291" i="13"/>
  <c r="BY291" i="13" s="1"/>
  <c r="H292" i="13"/>
  <c r="BK292" i="13" s="1"/>
  <c r="BL293" i="13" s="1"/>
  <c r="AV292" i="13"/>
  <c r="AJ293" i="13" s="1"/>
  <c r="AS293" i="13" s="1"/>
  <c r="BH292" i="13"/>
  <c r="BF292" i="13"/>
  <c r="S503" i="7"/>
  <c r="K403" i="12" s="1"/>
  <c r="L403" i="12" s="1"/>
  <c r="M403" i="12" s="1"/>
  <c r="BU292" i="13"/>
  <c r="BT292" i="13"/>
  <c r="BV292" i="13"/>
  <c r="R292" i="13"/>
  <c r="AA293" i="13" s="1"/>
  <c r="L292" i="13"/>
  <c r="O292" i="13" s="1"/>
  <c r="L503" i="7"/>
  <c r="G403" i="12" s="1"/>
  <c r="S292" i="13"/>
  <c r="AB293" i="13" s="1"/>
  <c r="M292" i="13"/>
  <c r="P292" i="13" s="1"/>
  <c r="N404" i="12" l="1"/>
  <c r="BR293" i="13"/>
  <c r="BS293" i="13"/>
  <c r="BQ293" i="13"/>
  <c r="K292" i="13"/>
  <c r="N292" i="13" s="1"/>
  <c r="BX291" i="13"/>
  <c r="Q292" i="13"/>
  <c r="Z293" i="13" s="1"/>
  <c r="F503" i="7" s="1"/>
  <c r="BW292" i="13"/>
  <c r="BI293" i="13"/>
  <c r="BJ293" i="13"/>
  <c r="H293" i="13"/>
  <c r="AU293" i="13"/>
  <c r="AI294" i="13" s="1"/>
  <c r="BE293" i="13"/>
  <c r="H403" i="12"/>
  <c r="I403" i="12" s="1"/>
  <c r="AW293" i="13"/>
  <c r="AK294" i="13" s="1"/>
  <c r="J293" i="13"/>
  <c r="BG293" i="13"/>
  <c r="AV293" i="13"/>
  <c r="AJ294" i="13" s="1"/>
  <c r="I293" i="13"/>
  <c r="BF293" i="13"/>
  <c r="BH293" i="13" l="1"/>
  <c r="BA293" i="13"/>
  <c r="BP293" i="13"/>
  <c r="BV293" i="13" s="1"/>
  <c r="BN293" i="13"/>
  <c r="BT293" i="13" s="1"/>
  <c r="BO293" i="13"/>
  <c r="BU293" i="13" s="1"/>
  <c r="BY292" i="13"/>
  <c r="BX292" i="13"/>
  <c r="P504" i="7"/>
  <c r="O504" i="7"/>
  <c r="R504" i="7"/>
  <c r="N504" i="7"/>
  <c r="Q504" i="7"/>
  <c r="Q293" i="13"/>
  <c r="Z294" i="13" s="1"/>
  <c r="BK293" i="13"/>
  <c r="BL294" i="13" s="1"/>
  <c r="K293" i="13"/>
  <c r="R293" i="13"/>
  <c r="AA294" i="13" s="1"/>
  <c r="L293" i="13"/>
  <c r="O293" i="13" s="1"/>
  <c r="S293" i="13"/>
  <c r="AB294" i="13" s="1"/>
  <c r="M293" i="13"/>
  <c r="P293" i="13" s="1"/>
  <c r="G504" i="7"/>
  <c r="J504" i="7"/>
  <c r="I504" i="7"/>
  <c r="K504" i="7"/>
  <c r="H504" i="7"/>
  <c r="J404" i="12"/>
  <c r="AR294" i="13" l="1"/>
  <c r="AU294" i="13" s="1"/>
  <c r="AI295" i="13" s="1"/>
  <c r="AS294" i="13"/>
  <c r="I294" i="13" s="1"/>
  <c r="AT294" i="13"/>
  <c r="AW294" i="13" s="1"/>
  <c r="AK295" i="13" s="1"/>
  <c r="F504" i="7"/>
  <c r="K505" i="7" s="1"/>
  <c r="BW293" i="13"/>
  <c r="BX293" i="13" s="1"/>
  <c r="S504" i="7"/>
  <c r="K404" i="12" s="1"/>
  <c r="L404" i="12" s="1"/>
  <c r="M404" i="12" s="1"/>
  <c r="N293" i="13"/>
  <c r="BA294" i="13"/>
  <c r="L504" i="7"/>
  <c r="G404" i="12" s="1"/>
  <c r="BG294" i="13" l="1"/>
  <c r="J294" i="13"/>
  <c r="S294" i="13" s="1"/>
  <c r="AB295" i="13" s="1"/>
  <c r="BI294" i="13"/>
  <c r="BS294" i="13"/>
  <c r="BR294" i="13"/>
  <c r="BQ294" i="13"/>
  <c r="AV294" i="13"/>
  <c r="AJ295" i="13" s="1"/>
  <c r="BJ294" i="13"/>
  <c r="H294" i="13"/>
  <c r="BE294" i="13"/>
  <c r="BH294" i="13"/>
  <c r="BF294" i="13"/>
  <c r="BY293" i="13"/>
  <c r="P505" i="7"/>
  <c r="O505" i="7"/>
  <c r="N405" i="12"/>
  <c r="Q505" i="7"/>
  <c r="N505" i="7"/>
  <c r="R505" i="7"/>
  <c r="J505" i="7"/>
  <c r="H404" i="12"/>
  <c r="I404" i="12" s="1"/>
  <c r="R294" i="13"/>
  <c r="AA295" i="13" s="1"/>
  <c r="L294" i="13"/>
  <c r="O294" i="13" s="1"/>
  <c r="G505" i="7"/>
  <c r="H505" i="7"/>
  <c r="I505" i="7"/>
  <c r="M294" i="13" l="1"/>
  <c r="P294" i="13" s="1"/>
  <c r="BK294" i="13"/>
  <c r="BL295" i="13" s="1"/>
  <c r="Q294" i="13"/>
  <c r="Z295" i="13" s="1"/>
  <c r="BA295" i="13" s="1"/>
  <c r="K294" i="13"/>
  <c r="N294" i="13" s="1"/>
  <c r="BO294" i="13"/>
  <c r="BN294" i="13"/>
  <c r="BP294" i="13"/>
  <c r="S505" i="7"/>
  <c r="K405" i="12" s="1"/>
  <c r="L405" i="12" s="1"/>
  <c r="M405" i="12" s="1"/>
  <c r="L505" i="7"/>
  <c r="G405" i="12" s="1"/>
  <c r="J405" i="12"/>
  <c r="BS295" i="13" l="1"/>
  <c r="BQ295" i="13"/>
  <c r="BR295" i="13"/>
  <c r="F505" i="7"/>
  <c r="N506" i="7" s="1"/>
  <c r="BU294" i="13"/>
  <c r="AS295" i="13"/>
  <c r="BF295" i="13" s="1"/>
  <c r="BV294" i="13"/>
  <c r="AT295" i="13"/>
  <c r="BJ295" i="13" s="1"/>
  <c r="BT294" i="13"/>
  <c r="AR295" i="13"/>
  <c r="BE295" i="13" s="1"/>
  <c r="N406" i="12"/>
  <c r="H405" i="12"/>
  <c r="I405" i="12" s="1"/>
  <c r="H506" i="7" l="1"/>
  <c r="Q506" i="7"/>
  <c r="AW295" i="13"/>
  <c r="AK296" i="13" s="1"/>
  <c r="K506" i="7"/>
  <c r="O506" i="7"/>
  <c r="J506" i="7"/>
  <c r="P506" i="7"/>
  <c r="J295" i="13"/>
  <c r="S295" i="13" s="1"/>
  <c r="AB296" i="13" s="1"/>
  <c r="I506" i="7"/>
  <c r="BG295" i="13"/>
  <c r="G506" i="7"/>
  <c r="R506" i="7"/>
  <c r="I295" i="13"/>
  <c r="R295" i="13" s="1"/>
  <c r="AA296" i="13" s="1"/>
  <c r="J406" i="12"/>
  <c r="BN295" i="13"/>
  <c r="BT295" i="13" s="1"/>
  <c r="BO295" i="13"/>
  <c r="BU295" i="13" s="1"/>
  <c r="BP295" i="13"/>
  <c r="BV295" i="13" s="1"/>
  <c r="BI295" i="13"/>
  <c r="AV295" i="13"/>
  <c r="AJ296" i="13" s="1"/>
  <c r="BW294" i="13"/>
  <c r="BY294" i="13" s="1"/>
  <c r="H295" i="13"/>
  <c r="K295" i="13" s="1"/>
  <c r="AU295" i="13"/>
  <c r="AI296" i="13" s="1"/>
  <c r="BH295" i="13"/>
  <c r="M295" i="13" l="1"/>
  <c r="P295" i="13" s="1"/>
  <c r="L506" i="7"/>
  <c r="G406" i="12" s="1"/>
  <c r="H406" i="12" s="1"/>
  <c r="I406" i="12" s="1"/>
  <c r="BN296" i="13" s="1"/>
  <c r="S506" i="7"/>
  <c r="K406" i="12" s="1"/>
  <c r="L406" i="12" s="1"/>
  <c r="M406" i="12" s="1"/>
  <c r="BK295" i="13"/>
  <c r="BL296" i="13" s="1"/>
  <c r="Q295" i="13"/>
  <c r="Z296" i="13" s="1"/>
  <c r="F506" i="7" s="1"/>
  <c r="L295" i="13"/>
  <c r="O295" i="13" s="1"/>
  <c r="BX294" i="13"/>
  <c r="AR296" i="13"/>
  <c r="AS296" i="13"/>
  <c r="BI296" i="13" s="1"/>
  <c r="AT296" i="13"/>
  <c r="BG296" i="13" s="1"/>
  <c r="BW295" i="13"/>
  <c r="BX295" i="13" s="1"/>
  <c r="N295" i="13"/>
  <c r="J407" i="12" l="1"/>
  <c r="BP296" i="13"/>
  <c r="BO296" i="13"/>
  <c r="N407" i="12"/>
  <c r="BR296" i="13"/>
  <c r="BQ296" i="13"/>
  <c r="BT296" i="13" s="1"/>
  <c r="BS296" i="13"/>
  <c r="AV296" i="13"/>
  <c r="AJ297" i="13" s="1"/>
  <c r="BF296" i="13"/>
  <c r="BA296" i="13"/>
  <c r="J296" i="13"/>
  <c r="S296" i="13" s="1"/>
  <c r="AB297" i="13" s="1"/>
  <c r="BH296" i="13"/>
  <c r="I296" i="13"/>
  <c r="L296" i="13" s="1"/>
  <c r="O296" i="13" s="1"/>
  <c r="BE296" i="13"/>
  <c r="AW296" i="13"/>
  <c r="AK297" i="13" s="1"/>
  <c r="BJ296" i="13"/>
  <c r="AU296" i="13"/>
  <c r="AI297" i="13" s="1"/>
  <c r="AR297" i="13" s="1"/>
  <c r="H296" i="13"/>
  <c r="Q296" i="13" s="1"/>
  <c r="Z297" i="13" s="1"/>
  <c r="BY295" i="13"/>
  <c r="R507" i="7"/>
  <c r="P507" i="7"/>
  <c r="N507" i="7"/>
  <c r="O507" i="7"/>
  <c r="Q507" i="7"/>
  <c r="J507" i="7"/>
  <c r="I507" i="7"/>
  <c r="G507" i="7"/>
  <c r="K507" i="7"/>
  <c r="H507" i="7"/>
  <c r="BV296" i="13" l="1"/>
  <c r="M296" i="13"/>
  <c r="P296" i="13" s="1"/>
  <c r="AS297" i="13"/>
  <c r="BF297" i="13" s="1"/>
  <c r="AT297" i="13"/>
  <c r="BJ297" i="13" s="1"/>
  <c r="BU296" i="13"/>
  <c r="K296" i="13"/>
  <c r="N296" i="13" s="1"/>
  <c r="R296" i="13"/>
  <c r="AA297" i="13" s="1"/>
  <c r="F507" i="7" s="1"/>
  <c r="BK296" i="13"/>
  <c r="BL297" i="13" s="1"/>
  <c r="S507" i="7"/>
  <c r="K407" i="12" s="1"/>
  <c r="L407" i="12" s="1"/>
  <c r="M407" i="12" s="1"/>
  <c r="BH297" i="13"/>
  <c r="L507" i="7"/>
  <c r="G407" i="12" s="1"/>
  <c r="H297" i="13"/>
  <c r="AU297" i="13"/>
  <c r="AI298" i="13" s="1"/>
  <c r="BE297" i="13"/>
  <c r="BW296" i="13" l="1"/>
  <c r="BY296" i="13" s="1"/>
  <c r="AW297" i="13"/>
  <c r="AK298" i="13" s="1"/>
  <c r="AV297" i="13"/>
  <c r="AJ298" i="13" s="1"/>
  <c r="J297" i="13"/>
  <c r="S297" i="13" s="1"/>
  <c r="AB298" i="13" s="1"/>
  <c r="I297" i="13"/>
  <c r="L297" i="13" s="1"/>
  <c r="O297" i="13" s="1"/>
  <c r="BG297" i="13"/>
  <c r="BR297" i="13"/>
  <c r="BQ297" i="13"/>
  <c r="BS297" i="13"/>
  <c r="BA297" i="13"/>
  <c r="BI297" i="13"/>
  <c r="G508" i="7"/>
  <c r="R508" i="7"/>
  <c r="P508" i="7"/>
  <c r="O508" i="7"/>
  <c r="N508" i="7"/>
  <c r="Q508" i="7"/>
  <c r="N408" i="12"/>
  <c r="K508" i="7"/>
  <c r="J508" i="7"/>
  <c r="Q297" i="13"/>
  <c r="Z298" i="13" s="1"/>
  <c r="K297" i="13"/>
  <c r="H407" i="12"/>
  <c r="I407" i="12" s="1"/>
  <c r="H508" i="7"/>
  <c r="I508" i="7"/>
  <c r="BX296" i="13" l="1"/>
  <c r="R297" i="13"/>
  <c r="AA298" i="13" s="1"/>
  <c r="F508" i="7" s="1"/>
  <c r="BK297" i="13"/>
  <c r="BL298" i="13" s="1"/>
  <c r="M297" i="13"/>
  <c r="P297" i="13" s="1"/>
  <c r="BP297" i="13"/>
  <c r="BN297" i="13"/>
  <c r="BO297" i="13"/>
  <c r="S508" i="7"/>
  <c r="K408" i="12" s="1"/>
  <c r="L408" i="12" s="1"/>
  <c r="M408" i="12" s="1"/>
  <c r="N297" i="13"/>
  <c r="J408" i="12"/>
  <c r="L508" i="7"/>
  <c r="G408" i="12" s="1"/>
  <c r="BA298" i="13" l="1"/>
  <c r="N409" i="12"/>
  <c r="BQ298" i="13"/>
  <c r="BR298" i="13"/>
  <c r="BS298" i="13"/>
  <c r="BT297" i="13"/>
  <c r="AR298" i="13"/>
  <c r="BH298" i="13" s="1"/>
  <c r="BU297" i="13"/>
  <c r="AS298" i="13"/>
  <c r="BI298" i="13" s="1"/>
  <c r="BV297" i="13"/>
  <c r="AT298" i="13"/>
  <c r="BJ298" i="13" s="1"/>
  <c r="R509" i="7"/>
  <c r="P509" i="7"/>
  <c r="O509" i="7"/>
  <c r="Q509" i="7"/>
  <c r="N509" i="7"/>
  <c r="I509" i="7"/>
  <c r="H408" i="12"/>
  <c r="I408" i="12" s="1"/>
  <c r="K509" i="7"/>
  <c r="G509" i="7"/>
  <c r="J509" i="7"/>
  <c r="H509" i="7"/>
  <c r="BF298" i="13" l="1"/>
  <c r="I298" i="13"/>
  <c r="L298" i="13" s="1"/>
  <c r="O298" i="13" s="1"/>
  <c r="AV298" i="13"/>
  <c r="AJ299" i="13" s="1"/>
  <c r="BN298" i="13"/>
  <c r="BT298" i="13" s="1"/>
  <c r="BO298" i="13"/>
  <c r="BU298" i="13" s="1"/>
  <c r="BP298" i="13"/>
  <c r="BV298" i="13" s="1"/>
  <c r="BW297" i="13"/>
  <c r="BX297" i="13" s="1"/>
  <c r="AU298" i="13"/>
  <c r="AI299" i="13" s="1"/>
  <c r="BG298" i="13"/>
  <c r="H298" i="13"/>
  <c r="K298" i="13" s="1"/>
  <c r="AW298" i="13"/>
  <c r="AK299" i="13" s="1"/>
  <c r="BE298" i="13"/>
  <c r="J298" i="13"/>
  <c r="M298" i="13" s="1"/>
  <c r="P298" i="13" s="1"/>
  <c r="S509" i="7"/>
  <c r="K409" i="12" s="1"/>
  <c r="L409" i="12" s="1"/>
  <c r="M409" i="12" s="1"/>
  <c r="J409" i="12"/>
  <c r="L509" i="7"/>
  <c r="G409" i="12" s="1"/>
  <c r="R298" i="13" l="1"/>
  <c r="AA299" i="13" s="1"/>
  <c r="BR299" i="13"/>
  <c r="BS299" i="13"/>
  <c r="BQ299" i="13"/>
  <c r="BY297" i="13"/>
  <c r="Q298" i="13"/>
  <c r="Z299" i="13" s="1"/>
  <c r="BK298" i="13"/>
  <c r="BL299" i="13" s="1"/>
  <c r="S298" i="13"/>
  <c r="AB299" i="13" s="1"/>
  <c r="AR299" i="13"/>
  <c r="H299" i="13" s="1"/>
  <c r="AT299" i="13"/>
  <c r="BG299" i="13" s="1"/>
  <c r="AS299" i="13"/>
  <c r="BW298" i="13"/>
  <c r="N410" i="12"/>
  <c r="N298" i="13"/>
  <c r="H409" i="12"/>
  <c r="I409" i="12" s="1"/>
  <c r="BI299" i="13" l="1"/>
  <c r="AU299" i="13"/>
  <c r="AI300" i="13" s="1"/>
  <c r="F509" i="7"/>
  <c r="R510" i="7" s="1"/>
  <c r="BF299" i="13"/>
  <c r="BA299" i="13"/>
  <c r="AW299" i="13"/>
  <c r="AK300" i="13" s="1"/>
  <c r="BN299" i="13"/>
  <c r="BT299" i="13" s="1"/>
  <c r="BP299" i="13"/>
  <c r="BV299" i="13" s="1"/>
  <c r="BO299" i="13"/>
  <c r="BU299" i="13" s="1"/>
  <c r="BH299" i="13"/>
  <c r="I299" i="13"/>
  <c r="BE299" i="13"/>
  <c r="AV299" i="13"/>
  <c r="AJ300" i="13" s="1"/>
  <c r="J299" i="13"/>
  <c r="S299" i="13" s="1"/>
  <c r="AB300" i="13" s="1"/>
  <c r="BJ299" i="13"/>
  <c r="BY298" i="13"/>
  <c r="BX298" i="13"/>
  <c r="Q299" i="13"/>
  <c r="Z300" i="13" s="1"/>
  <c r="K299" i="13"/>
  <c r="J410" i="12"/>
  <c r="O510" i="7" l="1"/>
  <c r="G510" i="7"/>
  <c r="N510" i="7"/>
  <c r="I510" i="7"/>
  <c r="K510" i="7"/>
  <c r="P510" i="7"/>
  <c r="H510" i="7"/>
  <c r="Q510" i="7"/>
  <c r="J510" i="7"/>
  <c r="BK299" i="13"/>
  <c r="BL300" i="13" s="1"/>
  <c r="M299" i="13"/>
  <c r="P299" i="13" s="1"/>
  <c r="R299" i="13"/>
  <c r="AA300" i="13" s="1"/>
  <c r="F510" i="7" s="1"/>
  <c r="L299" i="13"/>
  <c r="O299" i="13" s="1"/>
  <c r="AS300" i="13"/>
  <c r="I300" i="13" s="1"/>
  <c r="AR300" i="13"/>
  <c r="BH300" i="13" s="1"/>
  <c r="AT300" i="13"/>
  <c r="BG300" i="13" s="1"/>
  <c r="BW299" i="13"/>
  <c r="BX299" i="13" s="1"/>
  <c r="N299" i="13"/>
  <c r="G511" i="7" l="1"/>
  <c r="S510" i="7"/>
  <c r="K410" i="12" s="1"/>
  <c r="L410" i="12" s="1"/>
  <c r="M410" i="12" s="1"/>
  <c r="BR300" i="13" s="1"/>
  <c r="L510" i="7"/>
  <c r="G410" i="12" s="1"/>
  <c r="H410" i="12" s="1"/>
  <c r="I410" i="12" s="1"/>
  <c r="BF300" i="13"/>
  <c r="BE300" i="13"/>
  <c r="AU300" i="13"/>
  <c r="AI301" i="13" s="1"/>
  <c r="BA300" i="13"/>
  <c r="H300" i="13"/>
  <c r="K300" i="13" s="1"/>
  <c r="AV300" i="13"/>
  <c r="AJ301" i="13" s="1"/>
  <c r="BI300" i="13"/>
  <c r="J300" i="13"/>
  <c r="S300" i="13" s="1"/>
  <c r="AB301" i="13" s="1"/>
  <c r="BJ300" i="13"/>
  <c r="AW300" i="13"/>
  <c r="AK301" i="13" s="1"/>
  <c r="BY299" i="13"/>
  <c r="J511" i="7"/>
  <c r="O511" i="7"/>
  <c r="Q511" i="7"/>
  <c r="R511" i="7"/>
  <c r="N511" i="7"/>
  <c r="P511" i="7"/>
  <c r="I511" i="7"/>
  <c r="K511" i="7"/>
  <c r="H511" i="7"/>
  <c r="L300" i="13"/>
  <c r="O300" i="13" s="1"/>
  <c r="R300" i="13"/>
  <c r="AA301" i="13" s="1"/>
  <c r="BS300" i="13" l="1"/>
  <c r="BQ300" i="13"/>
  <c r="N411" i="12"/>
  <c r="Q300" i="13"/>
  <c r="Z301" i="13" s="1"/>
  <c r="F511" i="7" s="1"/>
  <c r="P512" i="7" s="1"/>
  <c r="BO300" i="13"/>
  <c r="BP300" i="13"/>
  <c r="BN300" i="13"/>
  <c r="M300" i="13"/>
  <c r="P300" i="13" s="1"/>
  <c r="BK300" i="13"/>
  <c r="BL301" i="13" s="1"/>
  <c r="S511" i="7"/>
  <c r="K411" i="12" s="1"/>
  <c r="L411" i="12" s="1"/>
  <c r="M411" i="12" s="1"/>
  <c r="L511" i="7"/>
  <c r="G411" i="12" s="1"/>
  <c r="H411" i="12" s="1"/>
  <c r="I411" i="12" s="1"/>
  <c r="N300" i="13"/>
  <c r="J411" i="12"/>
  <c r="BV300" i="13" l="1"/>
  <c r="BQ301" i="13"/>
  <c r="BS301" i="13"/>
  <c r="BR301" i="13"/>
  <c r="BA301" i="13"/>
  <c r="AT301" i="13"/>
  <c r="AW301" i="13" s="1"/>
  <c r="AK302" i="13" s="1"/>
  <c r="BP301" i="13"/>
  <c r="BN301" i="13"/>
  <c r="BO301" i="13"/>
  <c r="BU300" i="13"/>
  <c r="AS301" i="13"/>
  <c r="BI301" i="13" s="1"/>
  <c r="BT300" i="13"/>
  <c r="AR301" i="13"/>
  <c r="AU301" i="13" s="1"/>
  <c r="AI302" i="13" s="1"/>
  <c r="N412" i="12"/>
  <c r="O512" i="7"/>
  <c r="N512" i="7"/>
  <c r="Q512" i="7"/>
  <c r="R512" i="7"/>
  <c r="I512" i="7"/>
  <c r="J512" i="7"/>
  <c r="H512" i="7"/>
  <c r="G512" i="7"/>
  <c r="K512" i="7"/>
  <c r="J412" i="12"/>
  <c r="BH301" i="13" l="1"/>
  <c r="H301" i="13"/>
  <c r="Q301" i="13" s="1"/>
  <c r="Z302" i="13" s="1"/>
  <c r="BE301" i="13"/>
  <c r="J301" i="13"/>
  <c r="S301" i="13" s="1"/>
  <c r="AB302" i="13" s="1"/>
  <c r="BG301" i="13"/>
  <c r="BJ301" i="13"/>
  <c r="BW300" i="13"/>
  <c r="BY300" i="13" s="1"/>
  <c r="BF301" i="13"/>
  <c r="AV301" i="13"/>
  <c r="AJ302" i="13" s="1"/>
  <c r="AS302" i="13" s="1"/>
  <c r="AT302" i="13"/>
  <c r="I301" i="13"/>
  <c r="R301" i="13" s="1"/>
  <c r="AA302" i="13" s="1"/>
  <c r="AR302" i="13"/>
  <c r="BV301" i="13"/>
  <c r="BT301" i="13"/>
  <c r="BU301" i="13"/>
  <c r="S512" i="7"/>
  <c r="K412" i="12" s="1"/>
  <c r="L412" i="12" s="1"/>
  <c r="M412" i="12" s="1"/>
  <c r="L512" i="7"/>
  <c r="G412" i="12" s="1"/>
  <c r="K301" i="13" l="1"/>
  <c r="N301" i="13" s="1"/>
  <c r="L301" i="13"/>
  <c r="O301" i="13" s="1"/>
  <c r="BR302" i="13"/>
  <c r="BQ302" i="13"/>
  <c r="BS302" i="13"/>
  <c r="M301" i="13"/>
  <c r="P301" i="13" s="1"/>
  <c r="BX300" i="13"/>
  <c r="BK301" i="13"/>
  <c r="BL302" i="13" s="1"/>
  <c r="F512" i="7"/>
  <c r="BW301" i="13"/>
  <c r="BX301" i="13" s="1"/>
  <c r="N413" i="12"/>
  <c r="BJ302" i="13"/>
  <c r="BI302" i="13"/>
  <c r="BH302" i="13"/>
  <c r="H412" i="12"/>
  <c r="I412" i="12" s="1"/>
  <c r="AW302" i="13"/>
  <c r="AK303" i="13" s="1"/>
  <c r="J302" i="13"/>
  <c r="BG302" i="13"/>
  <c r="BF302" i="13"/>
  <c r="I302" i="13"/>
  <c r="AV302" i="13"/>
  <c r="AJ303" i="13" s="1"/>
  <c r="BA302" i="13"/>
  <c r="H302" i="13"/>
  <c r="AU302" i="13"/>
  <c r="AI303" i="13" s="1"/>
  <c r="BE302" i="13"/>
  <c r="BO302" i="13" l="1"/>
  <c r="BU302" i="13" s="1"/>
  <c r="BN302" i="13"/>
  <c r="BT302" i="13" s="1"/>
  <c r="BP302" i="13"/>
  <c r="BV302" i="13" s="1"/>
  <c r="BY301" i="13"/>
  <c r="P513" i="7"/>
  <c r="O513" i="7"/>
  <c r="R513" i="7"/>
  <c r="Q513" i="7"/>
  <c r="N513" i="7"/>
  <c r="H513" i="7"/>
  <c r="J513" i="7"/>
  <c r="K513" i="7"/>
  <c r="I513" i="7"/>
  <c r="G513" i="7"/>
  <c r="J413" i="12"/>
  <c r="BK302" i="13"/>
  <c r="BL303" i="13" s="1"/>
  <c r="Q302" i="13"/>
  <c r="Z303" i="13" s="1"/>
  <c r="K302" i="13"/>
  <c r="R302" i="13"/>
  <c r="AA303" i="13" s="1"/>
  <c r="L302" i="13"/>
  <c r="O302" i="13" s="1"/>
  <c r="M302" i="13"/>
  <c r="P302" i="13" s="1"/>
  <c r="S302" i="13"/>
  <c r="AB303" i="13" s="1"/>
  <c r="AR303" i="13" l="1"/>
  <c r="BH303" i="13" s="1"/>
  <c r="AT303" i="13"/>
  <c r="BG303" i="13" s="1"/>
  <c r="AS303" i="13"/>
  <c r="AV303" i="13" s="1"/>
  <c r="AJ304" i="13" s="1"/>
  <c r="F513" i="7"/>
  <c r="J514" i="7" s="1"/>
  <c r="BW302" i="13"/>
  <c r="S513" i="7"/>
  <c r="K413" i="12" s="1"/>
  <c r="L413" i="12" s="1"/>
  <c r="M413" i="12" s="1"/>
  <c r="N302" i="13"/>
  <c r="L513" i="7"/>
  <c r="G413" i="12" s="1"/>
  <c r="BA303" i="13"/>
  <c r="BF303" i="13" l="1"/>
  <c r="BI303" i="13"/>
  <c r="BR303" i="13"/>
  <c r="BQ303" i="13"/>
  <c r="BS303" i="13"/>
  <c r="J303" i="13"/>
  <c r="M303" i="13" s="1"/>
  <c r="P303" i="13" s="1"/>
  <c r="BJ303" i="13"/>
  <c r="H303" i="13"/>
  <c r="K303" i="13" s="1"/>
  <c r="AU303" i="13"/>
  <c r="AI304" i="13" s="1"/>
  <c r="BE303" i="13"/>
  <c r="I303" i="13"/>
  <c r="R303" i="13" s="1"/>
  <c r="AA304" i="13" s="1"/>
  <c r="AW303" i="13"/>
  <c r="AK304" i="13" s="1"/>
  <c r="BY302" i="13"/>
  <c r="BX302" i="13"/>
  <c r="R514" i="7"/>
  <c r="N514" i="7"/>
  <c r="Q514" i="7"/>
  <c r="N414" i="12"/>
  <c r="O514" i="7"/>
  <c r="P514" i="7"/>
  <c r="K514" i="7"/>
  <c r="I514" i="7"/>
  <c r="H413" i="12"/>
  <c r="I413" i="12" s="1"/>
  <c r="G514" i="7"/>
  <c r="H514" i="7"/>
  <c r="S303" i="13" l="1"/>
  <c r="AB304" i="13" s="1"/>
  <c r="Q303" i="13"/>
  <c r="Z304" i="13" s="1"/>
  <c r="L303" i="13"/>
  <c r="O303" i="13" s="1"/>
  <c r="BN303" i="13"/>
  <c r="BO303" i="13"/>
  <c r="BP303" i="13"/>
  <c r="BV303" i="13" s="1"/>
  <c r="BK303" i="13"/>
  <c r="BL304" i="13" s="1"/>
  <c r="S514" i="7"/>
  <c r="K414" i="12" s="1"/>
  <c r="L414" i="12" s="1"/>
  <c r="M414" i="12" s="1"/>
  <c r="N303" i="13"/>
  <c r="J414" i="12"/>
  <c r="L514" i="7"/>
  <c r="G414" i="12" s="1"/>
  <c r="BA304" i="13" l="1"/>
  <c r="BQ304" i="13"/>
  <c r="BS304" i="13"/>
  <c r="BR304" i="13"/>
  <c r="F514" i="7"/>
  <c r="Q515" i="7" s="1"/>
  <c r="AT304" i="13"/>
  <c r="BJ304" i="13" s="1"/>
  <c r="BU303" i="13"/>
  <c r="AS304" i="13"/>
  <c r="BI304" i="13" s="1"/>
  <c r="BT303" i="13"/>
  <c r="AR304" i="13"/>
  <c r="BH304" i="13" s="1"/>
  <c r="N415" i="12"/>
  <c r="H414" i="12"/>
  <c r="I414" i="12" s="1"/>
  <c r="I515" i="7" l="1"/>
  <c r="H515" i="7"/>
  <c r="J304" i="13"/>
  <c r="S304" i="13" s="1"/>
  <c r="AB305" i="13" s="1"/>
  <c r="O515" i="7"/>
  <c r="AV304" i="13"/>
  <c r="AJ305" i="13" s="1"/>
  <c r="BW303" i="13"/>
  <c r="BX303" i="13" s="1"/>
  <c r="J515" i="7"/>
  <c r="N515" i="7"/>
  <c r="G515" i="7"/>
  <c r="R515" i="7"/>
  <c r="P515" i="7"/>
  <c r="AU304" i="13"/>
  <c r="AI305" i="13" s="1"/>
  <c r="K515" i="7"/>
  <c r="BG304" i="13"/>
  <c r="H304" i="13"/>
  <c r="Q304" i="13" s="1"/>
  <c r="Z305" i="13" s="1"/>
  <c r="BE304" i="13"/>
  <c r="AW304" i="13"/>
  <c r="AK305" i="13" s="1"/>
  <c r="BO304" i="13"/>
  <c r="BU304" i="13" s="1"/>
  <c r="BP304" i="13"/>
  <c r="BV304" i="13" s="1"/>
  <c r="BN304" i="13"/>
  <c r="BT304" i="13" s="1"/>
  <c r="BF304" i="13"/>
  <c r="I304" i="13"/>
  <c r="L304" i="13" s="1"/>
  <c r="O304" i="13" s="1"/>
  <c r="M304" i="13"/>
  <c r="P304" i="13" s="1"/>
  <c r="J415" i="12"/>
  <c r="K304" i="13" l="1"/>
  <c r="N304" i="13" s="1"/>
  <c r="L515" i="7"/>
  <c r="G415" i="12" s="1"/>
  <c r="H415" i="12" s="1"/>
  <c r="I415" i="12" s="1"/>
  <c r="BN305" i="13" s="1"/>
  <c r="BY303" i="13"/>
  <c r="S515" i="7"/>
  <c r="K415" i="12" s="1"/>
  <c r="L415" i="12" s="1"/>
  <c r="M415" i="12" s="1"/>
  <c r="N416" i="12" s="1"/>
  <c r="BK304" i="13"/>
  <c r="BL305" i="13" s="1"/>
  <c r="R304" i="13"/>
  <c r="AA305" i="13" s="1"/>
  <c r="F515" i="7" s="1"/>
  <c r="AS305" i="13"/>
  <c r="AR305" i="13"/>
  <c r="BE305" i="13" s="1"/>
  <c r="AT305" i="13"/>
  <c r="BJ305" i="13" s="1"/>
  <c r="BW304" i="13"/>
  <c r="J416" i="12" l="1"/>
  <c r="AW305" i="13"/>
  <c r="AK306" i="13" s="1"/>
  <c r="BO305" i="13"/>
  <c r="BI305" i="13"/>
  <c r="J305" i="13"/>
  <c r="S305" i="13" s="1"/>
  <c r="AB306" i="13" s="1"/>
  <c r="BP305" i="13"/>
  <c r="AT306" i="13" s="1"/>
  <c r="BS305" i="13"/>
  <c r="BR305" i="13"/>
  <c r="BQ305" i="13"/>
  <c r="BT305" i="13" s="1"/>
  <c r="BH305" i="13"/>
  <c r="BG305" i="13"/>
  <c r="BA305" i="13"/>
  <c r="AV305" i="13"/>
  <c r="AJ306" i="13" s="1"/>
  <c r="I305" i="13"/>
  <c r="R305" i="13" s="1"/>
  <c r="AA306" i="13" s="1"/>
  <c r="BF305" i="13"/>
  <c r="H305" i="13"/>
  <c r="AU305" i="13"/>
  <c r="AI306" i="13" s="1"/>
  <c r="AR306" i="13" s="1"/>
  <c r="BY304" i="13"/>
  <c r="BX304" i="13"/>
  <c r="P516" i="7"/>
  <c r="O516" i="7"/>
  <c r="Q516" i="7"/>
  <c r="N516" i="7"/>
  <c r="R516" i="7"/>
  <c r="H516" i="7"/>
  <c r="I516" i="7"/>
  <c r="K516" i="7"/>
  <c r="J516" i="7"/>
  <c r="G516" i="7"/>
  <c r="AS306" i="13" l="1"/>
  <c r="BI306" i="13" s="1"/>
  <c r="BU305" i="13"/>
  <c r="L305" i="13"/>
  <c r="O305" i="13" s="1"/>
  <c r="M305" i="13"/>
  <c r="P305" i="13" s="1"/>
  <c r="BV305" i="13"/>
  <c r="BK305" i="13"/>
  <c r="BL306" i="13" s="1"/>
  <c r="K305" i="13"/>
  <c r="N305" i="13" s="1"/>
  <c r="Q305" i="13"/>
  <c r="Z306" i="13" s="1"/>
  <c r="F516" i="7" s="1"/>
  <c r="J517" i="7" s="1"/>
  <c r="S516" i="7"/>
  <c r="K416" i="12" s="1"/>
  <c r="L416" i="12" s="1"/>
  <c r="M416" i="12" s="1"/>
  <c r="BJ306" i="13"/>
  <c r="L516" i="7"/>
  <c r="G416" i="12" s="1"/>
  <c r="J306" i="13"/>
  <c r="AW306" i="13"/>
  <c r="AK307" i="13" s="1"/>
  <c r="BG306" i="13"/>
  <c r="AU306" i="13"/>
  <c r="AI307" i="13" s="1"/>
  <c r="H306" i="13"/>
  <c r="BE306" i="13"/>
  <c r="BH306" i="13" l="1"/>
  <c r="BF306" i="13"/>
  <c r="I306" i="13"/>
  <c r="BK306" i="13" s="1"/>
  <c r="BL307" i="13" s="1"/>
  <c r="AV306" i="13"/>
  <c r="AJ307" i="13" s="1"/>
  <c r="BW305" i="13"/>
  <c r="BY305" i="13" s="1"/>
  <c r="BR306" i="13"/>
  <c r="BS306" i="13"/>
  <c r="BQ306" i="13"/>
  <c r="BA306" i="13"/>
  <c r="N417" i="12"/>
  <c r="R517" i="7"/>
  <c r="Q517" i="7"/>
  <c r="P517" i="7"/>
  <c r="N517" i="7"/>
  <c r="O517" i="7"/>
  <c r="K517" i="7"/>
  <c r="G517" i="7"/>
  <c r="I517" i="7"/>
  <c r="H517" i="7"/>
  <c r="Q306" i="13"/>
  <c r="Z307" i="13" s="1"/>
  <c r="K306" i="13"/>
  <c r="H416" i="12"/>
  <c r="I416" i="12" s="1"/>
  <c r="M306" i="13"/>
  <c r="P306" i="13" s="1"/>
  <c r="S306" i="13"/>
  <c r="AB307" i="13" s="1"/>
  <c r="L306" i="13" l="1"/>
  <c r="O306" i="13" s="1"/>
  <c r="R306" i="13"/>
  <c r="AA307" i="13" s="1"/>
  <c r="F517" i="7" s="1"/>
  <c r="P518" i="7" s="1"/>
  <c r="BX305" i="13"/>
  <c r="BN306" i="13"/>
  <c r="BO306" i="13"/>
  <c r="BP306" i="13"/>
  <c r="S517" i="7"/>
  <c r="K417" i="12" s="1"/>
  <c r="L417" i="12" s="1"/>
  <c r="M417" i="12" s="1"/>
  <c r="L517" i="7"/>
  <c r="G417" i="12" s="1"/>
  <c r="H417" i="12" s="1"/>
  <c r="I417" i="12" s="1"/>
  <c r="N306" i="13"/>
  <c r="J417" i="12"/>
  <c r="BA307" i="13" l="1"/>
  <c r="BQ307" i="13"/>
  <c r="BS307" i="13"/>
  <c r="BR307" i="13"/>
  <c r="BN307" i="13"/>
  <c r="BP307" i="13"/>
  <c r="BO307" i="13"/>
  <c r="BT306" i="13"/>
  <c r="AR307" i="13"/>
  <c r="BE307" i="13" s="1"/>
  <c r="BV306" i="13"/>
  <c r="AT307" i="13"/>
  <c r="BJ307" i="13" s="1"/>
  <c r="BU306" i="13"/>
  <c r="AS307" i="13"/>
  <c r="I307" i="13" s="1"/>
  <c r="Q518" i="7"/>
  <c r="R518" i="7"/>
  <c r="N518" i="7"/>
  <c r="O518" i="7"/>
  <c r="N418" i="12"/>
  <c r="J518" i="7"/>
  <c r="K518" i="7"/>
  <c r="H518" i="7"/>
  <c r="G518" i="7"/>
  <c r="I518" i="7"/>
  <c r="J418" i="12"/>
  <c r="AU307" i="13" l="1"/>
  <c r="AI308" i="13" s="1"/>
  <c r="AR308" i="13" s="1"/>
  <c r="J307" i="13"/>
  <c r="M307" i="13" s="1"/>
  <c r="P307" i="13" s="1"/>
  <c r="AW307" i="13"/>
  <c r="AK308" i="13" s="1"/>
  <c r="AT308" i="13" s="1"/>
  <c r="BI307" i="13"/>
  <c r="BG307" i="13"/>
  <c r="BF307" i="13"/>
  <c r="AV307" i="13"/>
  <c r="AJ308" i="13" s="1"/>
  <c r="AS308" i="13" s="1"/>
  <c r="BW306" i="13"/>
  <c r="BX306" i="13" s="1"/>
  <c r="H307" i="13"/>
  <c r="BH307" i="13"/>
  <c r="BV307" i="13"/>
  <c r="BU307" i="13"/>
  <c r="BT307" i="13"/>
  <c r="S518" i="7"/>
  <c r="K418" i="12" s="1"/>
  <c r="L418" i="12" s="1"/>
  <c r="M418" i="12" s="1"/>
  <c r="L307" i="13"/>
  <c r="O307" i="13" s="1"/>
  <c r="R307" i="13"/>
  <c r="AA308" i="13" s="1"/>
  <c r="L518" i="7"/>
  <c r="G418" i="12" s="1"/>
  <c r="S307" i="13" l="1"/>
  <c r="AB308" i="13" s="1"/>
  <c r="BJ308" i="13" s="1"/>
  <c r="BK307" i="13"/>
  <c r="BL308" i="13" s="1"/>
  <c r="BS308" i="13"/>
  <c r="BQ308" i="13"/>
  <c r="BR308" i="13"/>
  <c r="BY306" i="13"/>
  <c r="Q307" i="13"/>
  <c r="Z308" i="13" s="1"/>
  <c r="BH308" i="13" s="1"/>
  <c r="K307" i="13"/>
  <c r="N307" i="13" s="1"/>
  <c r="BW307" i="13"/>
  <c r="N419" i="12"/>
  <c r="BI308" i="13"/>
  <c r="H418" i="12"/>
  <c r="I418" i="12" s="1"/>
  <c r="H308" i="13"/>
  <c r="AU308" i="13"/>
  <c r="AI309" i="13" s="1"/>
  <c r="BE308" i="13"/>
  <c r="AV308" i="13"/>
  <c r="AJ309" i="13" s="1"/>
  <c r="I308" i="13"/>
  <c r="BF308" i="13"/>
  <c r="AW308" i="13"/>
  <c r="AK309" i="13" s="1"/>
  <c r="J308" i="13"/>
  <c r="BG308" i="13"/>
  <c r="BA308" i="13" l="1"/>
  <c r="BO308" i="13"/>
  <c r="BU308" i="13" s="1"/>
  <c r="BP308" i="13"/>
  <c r="BV308" i="13" s="1"/>
  <c r="BN308" i="13"/>
  <c r="BT308" i="13" s="1"/>
  <c r="F518" i="7"/>
  <c r="N519" i="7" s="1"/>
  <c r="BY307" i="13"/>
  <c r="BX307" i="13"/>
  <c r="J419" i="12"/>
  <c r="S308" i="13"/>
  <c r="AB309" i="13" s="1"/>
  <c r="M308" i="13"/>
  <c r="P308" i="13" s="1"/>
  <c r="K308" i="13"/>
  <c r="Q308" i="13"/>
  <c r="Z309" i="13" s="1"/>
  <c r="BK308" i="13"/>
  <c r="BL309" i="13" s="1"/>
  <c r="R308" i="13"/>
  <c r="AA309" i="13" s="1"/>
  <c r="L308" i="13"/>
  <c r="O308" i="13" s="1"/>
  <c r="I519" i="7" l="1"/>
  <c r="O519" i="7"/>
  <c r="K519" i="7"/>
  <c r="P519" i="7"/>
  <c r="R519" i="7"/>
  <c r="G519" i="7"/>
  <c r="H519" i="7"/>
  <c r="J519" i="7"/>
  <c r="Q519" i="7"/>
  <c r="AS309" i="13"/>
  <c r="I309" i="13" s="1"/>
  <c r="AR309" i="13"/>
  <c r="BE309" i="13" s="1"/>
  <c r="AT309" i="13"/>
  <c r="J309" i="13" s="1"/>
  <c r="F519" i="7"/>
  <c r="BW308" i="13"/>
  <c r="BX308" i="13" s="1"/>
  <c r="N308" i="13"/>
  <c r="BA309" i="13"/>
  <c r="L519" i="7" l="1"/>
  <c r="G419" i="12" s="1"/>
  <c r="H419" i="12" s="1"/>
  <c r="I419" i="12" s="1"/>
  <c r="O520" i="7"/>
  <c r="S519" i="7"/>
  <c r="K419" i="12" s="1"/>
  <c r="L419" i="12" s="1"/>
  <c r="M419" i="12" s="1"/>
  <c r="BQ309" i="13" s="1"/>
  <c r="BG309" i="13"/>
  <c r="BJ309" i="13"/>
  <c r="AW309" i="13"/>
  <c r="AK310" i="13" s="1"/>
  <c r="AU309" i="13"/>
  <c r="AI310" i="13" s="1"/>
  <c r="BI309" i="13"/>
  <c r="H309" i="13"/>
  <c r="BK309" i="13" s="1"/>
  <c r="BL310" i="13" s="1"/>
  <c r="AV309" i="13"/>
  <c r="AJ310" i="13" s="1"/>
  <c r="BH309" i="13"/>
  <c r="BF309" i="13"/>
  <c r="BY308" i="13"/>
  <c r="P520" i="7"/>
  <c r="Q520" i="7"/>
  <c r="R520" i="7"/>
  <c r="N520" i="7"/>
  <c r="S309" i="13"/>
  <c r="AB310" i="13" s="1"/>
  <c r="M309" i="13"/>
  <c r="P309" i="13" s="1"/>
  <c r="J520" i="7"/>
  <c r="I520" i="7"/>
  <c r="G520" i="7"/>
  <c r="L309" i="13"/>
  <c r="O309" i="13" s="1"/>
  <c r="R309" i="13"/>
  <c r="AA310" i="13" s="1"/>
  <c r="H520" i="7"/>
  <c r="K520" i="7"/>
  <c r="BR309" i="13" l="1"/>
  <c r="BS309" i="13"/>
  <c r="N420" i="12"/>
  <c r="K309" i="13"/>
  <c r="N309" i="13" s="1"/>
  <c r="BP309" i="13"/>
  <c r="BN309" i="13"/>
  <c r="BO309" i="13"/>
  <c r="Q309" i="13"/>
  <c r="Z310" i="13" s="1"/>
  <c r="BA310" i="13" s="1"/>
  <c r="S520" i="7"/>
  <c r="K420" i="12" s="1"/>
  <c r="L420" i="12" s="1"/>
  <c r="M420" i="12" s="1"/>
  <c r="L520" i="7"/>
  <c r="G420" i="12" s="1"/>
  <c r="J420" i="12"/>
  <c r="BR310" i="13" l="1"/>
  <c r="BQ310" i="13"/>
  <c r="BS310" i="13"/>
  <c r="F520" i="7"/>
  <c r="O521" i="7" s="1"/>
  <c r="BV309" i="13"/>
  <c r="AT310" i="13"/>
  <c r="BJ310" i="13" s="1"/>
  <c r="BT309" i="13"/>
  <c r="AR310" i="13"/>
  <c r="BE310" i="13" s="1"/>
  <c r="BU309" i="13"/>
  <c r="AS310" i="13"/>
  <c r="BF310" i="13" s="1"/>
  <c r="N421" i="12"/>
  <c r="H420" i="12"/>
  <c r="I420" i="12" s="1"/>
  <c r="AW310" i="13" l="1"/>
  <c r="AK311" i="13" s="1"/>
  <c r="BW309" i="13"/>
  <c r="BY309" i="13" s="1"/>
  <c r="BG310" i="13"/>
  <c r="I310" i="13"/>
  <c r="R310" i="13" s="1"/>
  <c r="AA311" i="13" s="1"/>
  <c r="BI310" i="13"/>
  <c r="AV310" i="13"/>
  <c r="AJ311" i="13" s="1"/>
  <c r="J310" i="13"/>
  <c r="S310" i="13" s="1"/>
  <c r="AB311" i="13" s="1"/>
  <c r="Q521" i="7"/>
  <c r="H521" i="7"/>
  <c r="J421" i="12"/>
  <c r="BO310" i="13"/>
  <c r="BU310" i="13" s="1"/>
  <c r="BN310" i="13"/>
  <c r="BT310" i="13" s="1"/>
  <c r="BP310" i="13"/>
  <c r="BV310" i="13" s="1"/>
  <c r="AU310" i="13"/>
  <c r="AI311" i="13" s="1"/>
  <c r="H310" i="13"/>
  <c r="Q310" i="13" s="1"/>
  <c r="Z311" i="13" s="1"/>
  <c r="K521" i="7"/>
  <c r="G521" i="7"/>
  <c r="J521" i="7"/>
  <c r="BH310" i="13"/>
  <c r="N521" i="7"/>
  <c r="I521" i="7"/>
  <c r="P521" i="7"/>
  <c r="R521" i="7"/>
  <c r="L310" i="13"/>
  <c r="O310" i="13" s="1"/>
  <c r="BX309" i="13" l="1"/>
  <c r="M310" i="13"/>
  <c r="P310" i="13" s="1"/>
  <c r="K310" i="13"/>
  <c r="N310" i="13" s="1"/>
  <c r="S521" i="7"/>
  <c r="K421" i="12" s="1"/>
  <c r="L421" i="12" s="1"/>
  <c r="M421" i="12" s="1"/>
  <c r="BK310" i="13"/>
  <c r="BL311" i="13" s="1"/>
  <c r="L521" i="7"/>
  <c r="G421" i="12" s="1"/>
  <c r="H421" i="12" s="1"/>
  <c r="I421" i="12" s="1"/>
  <c r="AS311" i="13"/>
  <c r="BI311" i="13" s="1"/>
  <c r="AR311" i="13"/>
  <c r="BE311" i="13" s="1"/>
  <c r="AT311" i="13"/>
  <c r="AW311" i="13" s="1"/>
  <c r="AK312" i="13" s="1"/>
  <c r="F521" i="7"/>
  <c r="BW310" i="13"/>
  <c r="BA311" i="13"/>
  <c r="BS311" i="13" l="1"/>
  <c r="BQ311" i="13"/>
  <c r="BR311" i="13"/>
  <c r="I311" i="13"/>
  <c r="L311" i="13" s="1"/>
  <c r="O311" i="13" s="1"/>
  <c r="BJ311" i="13"/>
  <c r="AU311" i="13"/>
  <c r="AI312" i="13" s="1"/>
  <c r="BG311" i="13"/>
  <c r="N422" i="12"/>
  <c r="J422" i="12"/>
  <c r="BN311" i="13"/>
  <c r="BO311" i="13"/>
  <c r="BP311" i="13"/>
  <c r="AT312" i="13" s="1"/>
  <c r="BH311" i="13"/>
  <c r="J311" i="13"/>
  <c r="M311" i="13" s="1"/>
  <c r="P311" i="13" s="1"/>
  <c r="H311" i="13"/>
  <c r="K311" i="13" s="1"/>
  <c r="BF311" i="13"/>
  <c r="AV311" i="13"/>
  <c r="AJ312" i="13" s="1"/>
  <c r="BY310" i="13"/>
  <c r="BX310" i="13"/>
  <c r="R522" i="7"/>
  <c r="O522" i="7"/>
  <c r="N522" i="7"/>
  <c r="Q522" i="7"/>
  <c r="P522" i="7"/>
  <c r="J522" i="7"/>
  <c r="K522" i="7"/>
  <c r="H522" i="7"/>
  <c r="I522" i="7"/>
  <c r="G522" i="7"/>
  <c r="BU311" i="13" l="1"/>
  <c r="AS312" i="13"/>
  <c r="I312" i="13" s="1"/>
  <c r="S311" i="13"/>
  <c r="AB312" i="13" s="1"/>
  <c r="BJ312" i="13" s="1"/>
  <c r="BT311" i="13"/>
  <c r="AR312" i="13"/>
  <c r="H312" i="13" s="1"/>
  <c r="R311" i="13"/>
  <c r="AA312" i="13" s="1"/>
  <c r="Q311" i="13"/>
  <c r="Z312" i="13" s="1"/>
  <c r="BV311" i="13"/>
  <c r="BK311" i="13"/>
  <c r="BL312" i="13" s="1"/>
  <c r="S522" i="7"/>
  <c r="K422" i="12" s="1"/>
  <c r="L422" i="12" s="1"/>
  <c r="M422" i="12" s="1"/>
  <c r="N311" i="13"/>
  <c r="AW312" i="13"/>
  <c r="AK313" i="13" s="1"/>
  <c r="BG312" i="13"/>
  <c r="J312" i="13"/>
  <c r="L522" i="7"/>
  <c r="G422" i="12" s="1"/>
  <c r="BE312" i="13" l="1"/>
  <c r="BI312" i="13"/>
  <c r="BF312" i="13"/>
  <c r="BW311" i="13"/>
  <c r="BY311" i="13" s="1"/>
  <c r="AV312" i="13"/>
  <c r="AJ313" i="13" s="1"/>
  <c r="AU312" i="13"/>
  <c r="AI313" i="13" s="1"/>
  <c r="BR312" i="13"/>
  <c r="BQ312" i="13"/>
  <c r="BS312" i="13"/>
  <c r="F522" i="7"/>
  <c r="H523" i="7" s="1"/>
  <c r="BH312" i="13"/>
  <c r="BA312" i="13"/>
  <c r="N423" i="12"/>
  <c r="H422" i="12"/>
  <c r="I422" i="12" s="1"/>
  <c r="R312" i="13"/>
  <c r="AA313" i="13" s="1"/>
  <c r="L312" i="13"/>
  <c r="O312" i="13" s="1"/>
  <c r="BK312" i="13"/>
  <c r="BL313" i="13" s="1"/>
  <c r="Q312" i="13"/>
  <c r="Z313" i="13" s="1"/>
  <c r="K312" i="13"/>
  <c r="S312" i="13"/>
  <c r="AB313" i="13" s="1"/>
  <c r="M312" i="13"/>
  <c r="P312" i="13" s="1"/>
  <c r="BX311" i="13" l="1"/>
  <c r="J523" i="7"/>
  <c r="O523" i="7"/>
  <c r="K523" i="7"/>
  <c r="G523" i="7"/>
  <c r="N523" i="7"/>
  <c r="P523" i="7"/>
  <c r="I523" i="7"/>
  <c r="Q523" i="7"/>
  <c r="R523" i="7"/>
  <c r="BO312" i="13"/>
  <c r="BP312" i="13"/>
  <c r="BN312" i="13"/>
  <c r="F523" i="7"/>
  <c r="N312" i="13"/>
  <c r="J423" i="12"/>
  <c r="BA313" i="13"/>
  <c r="N524" i="7" l="1"/>
  <c r="S523" i="7"/>
  <c r="K423" i="12" s="1"/>
  <c r="L423" i="12" s="1"/>
  <c r="M423" i="12" s="1"/>
  <c r="BQ313" i="13" s="1"/>
  <c r="L523" i="7"/>
  <c r="G423" i="12" s="1"/>
  <c r="H423" i="12" s="1"/>
  <c r="I423" i="12" s="1"/>
  <c r="BN313" i="13" s="1"/>
  <c r="BV312" i="13"/>
  <c r="AT313" i="13"/>
  <c r="J313" i="13" s="1"/>
  <c r="BU312" i="13"/>
  <c r="AS313" i="13"/>
  <c r="BF313" i="13" s="1"/>
  <c r="BT312" i="13"/>
  <c r="AR313" i="13"/>
  <c r="H313" i="13" s="1"/>
  <c r="P524" i="7"/>
  <c r="Q524" i="7"/>
  <c r="R524" i="7"/>
  <c r="O524" i="7"/>
  <c r="H524" i="7"/>
  <c r="I524" i="7"/>
  <c r="G524" i="7"/>
  <c r="J524" i="7"/>
  <c r="K524" i="7"/>
  <c r="AV313" i="13" l="1"/>
  <c r="AJ314" i="13" s="1"/>
  <c r="BO313" i="13"/>
  <c r="BS313" i="13"/>
  <c r="BP313" i="13"/>
  <c r="N424" i="12"/>
  <c r="J424" i="12"/>
  <c r="BR313" i="13"/>
  <c r="I313" i="13"/>
  <c r="L313" i="13" s="1"/>
  <c r="O313" i="13" s="1"/>
  <c r="BI313" i="13"/>
  <c r="AW313" i="13"/>
  <c r="AK314" i="13" s="1"/>
  <c r="BH313" i="13"/>
  <c r="BE313" i="13"/>
  <c r="BG313" i="13"/>
  <c r="BJ313" i="13"/>
  <c r="BW312" i="13"/>
  <c r="BY312" i="13" s="1"/>
  <c r="AU313" i="13"/>
  <c r="AI314" i="13" s="1"/>
  <c r="AR314" i="13" s="1"/>
  <c r="BT313" i="13"/>
  <c r="S524" i="7"/>
  <c r="K424" i="12" s="1"/>
  <c r="L424" i="12" s="1"/>
  <c r="M424" i="12" s="1"/>
  <c r="Q313" i="13"/>
  <c r="Z314" i="13" s="1"/>
  <c r="K313" i="13"/>
  <c r="S313" i="13"/>
  <c r="AB314" i="13" s="1"/>
  <c r="M313" i="13"/>
  <c r="P313" i="13" s="1"/>
  <c r="L524" i="7"/>
  <c r="G424" i="12" s="1"/>
  <c r="BK313" i="13" l="1"/>
  <c r="BL314" i="13" s="1"/>
  <c r="BU313" i="13"/>
  <c r="R313" i="13"/>
  <c r="AA314" i="13" s="1"/>
  <c r="BA314" i="13" s="1"/>
  <c r="BV313" i="13"/>
  <c r="AS314" i="13"/>
  <c r="AV314" i="13" s="1"/>
  <c r="AJ315" i="13" s="1"/>
  <c r="AT314" i="13"/>
  <c r="BJ314" i="13" s="1"/>
  <c r="BQ314" i="13"/>
  <c r="BR314" i="13"/>
  <c r="BS314" i="13"/>
  <c r="BX312" i="13"/>
  <c r="N425" i="12"/>
  <c r="BH314" i="13"/>
  <c r="N313" i="13"/>
  <c r="H314" i="13"/>
  <c r="AU314" i="13"/>
  <c r="AI315" i="13" s="1"/>
  <c r="BE314" i="13"/>
  <c r="H424" i="12"/>
  <c r="I424" i="12" s="1"/>
  <c r="F524" i="7" l="1"/>
  <c r="BF314" i="13"/>
  <c r="BW313" i="13"/>
  <c r="BX313" i="13" s="1"/>
  <c r="BG314" i="13"/>
  <c r="I314" i="13"/>
  <c r="L314" i="13" s="1"/>
  <c r="O314" i="13" s="1"/>
  <c r="BI314" i="13"/>
  <c r="J314" i="13"/>
  <c r="AW314" i="13"/>
  <c r="AK315" i="13" s="1"/>
  <c r="BN314" i="13"/>
  <c r="BT314" i="13" s="1"/>
  <c r="BO314" i="13"/>
  <c r="BU314" i="13" s="1"/>
  <c r="BP314" i="13"/>
  <c r="BV314" i="13" s="1"/>
  <c r="N525" i="7"/>
  <c r="O525" i="7"/>
  <c r="Q525" i="7"/>
  <c r="R525" i="7"/>
  <c r="P525" i="7"/>
  <c r="J425" i="12"/>
  <c r="Q314" i="13"/>
  <c r="Z315" i="13" s="1"/>
  <c r="K314" i="13"/>
  <c r="J525" i="7"/>
  <c r="I525" i="7"/>
  <c r="G525" i="7"/>
  <c r="H525" i="7"/>
  <c r="K525" i="7"/>
  <c r="BY313" i="13" l="1"/>
  <c r="R314" i="13"/>
  <c r="AA315" i="13" s="1"/>
  <c r="BK314" i="13"/>
  <c r="BL315" i="13" s="1"/>
  <c r="S314" i="13"/>
  <c r="AB315" i="13" s="1"/>
  <c r="M314" i="13"/>
  <c r="P314" i="13" s="1"/>
  <c r="AT315" i="13"/>
  <c r="AR315" i="13"/>
  <c r="BH315" i="13" s="1"/>
  <c r="AS315" i="13"/>
  <c r="BF315" i="13" s="1"/>
  <c r="BW314" i="13"/>
  <c r="S525" i="7"/>
  <c r="K425" i="12" s="1"/>
  <c r="L425" i="12" s="1"/>
  <c r="M425" i="12" s="1"/>
  <c r="N314" i="13"/>
  <c r="L525" i="7"/>
  <c r="G425" i="12" s="1"/>
  <c r="BA315" i="13" l="1"/>
  <c r="AV315" i="13"/>
  <c r="AJ316" i="13" s="1"/>
  <c r="BI315" i="13"/>
  <c r="F525" i="7"/>
  <c r="I526" i="7" s="1"/>
  <c r="BJ315" i="13"/>
  <c r="I315" i="13"/>
  <c r="R315" i="13" s="1"/>
  <c r="AA316" i="13" s="1"/>
  <c r="BR315" i="13"/>
  <c r="BQ315" i="13"/>
  <c r="BS315" i="13"/>
  <c r="H315" i="13"/>
  <c r="K315" i="13" s="1"/>
  <c r="AU315" i="13"/>
  <c r="AI316" i="13" s="1"/>
  <c r="BE315" i="13"/>
  <c r="BG315" i="13"/>
  <c r="J315" i="13"/>
  <c r="M315" i="13" s="1"/>
  <c r="P315" i="13" s="1"/>
  <c r="AW315" i="13"/>
  <c r="AK316" i="13" s="1"/>
  <c r="BY314" i="13"/>
  <c r="BX314" i="13"/>
  <c r="N426" i="12"/>
  <c r="H425" i="12"/>
  <c r="I425" i="12" s="1"/>
  <c r="R526" i="7" l="1"/>
  <c r="S315" i="13"/>
  <c r="AB316" i="13" s="1"/>
  <c r="L315" i="13"/>
  <c r="O315" i="13" s="1"/>
  <c r="J526" i="7"/>
  <c r="P526" i="7"/>
  <c r="Q526" i="7"/>
  <c r="H526" i="7"/>
  <c r="O526" i="7"/>
  <c r="K526" i="7"/>
  <c r="G526" i="7"/>
  <c r="N526" i="7"/>
  <c r="BK315" i="13"/>
  <c r="BL316" i="13" s="1"/>
  <c r="Q315" i="13"/>
  <c r="Z316" i="13" s="1"/>
  <c r="BN315" i="13"/>
  <c r="BP315" i="13"/>
  <c r="AT316" i="13" s="1"/>
  <c r="BO315" i="13"/>
  <c r="N315" i="13"/>
  <c r="J426" i="12"/>
  <c r="S526" i="7" l="1"/>
  <c r="K426" i="12" s="1"/>
  <c r="L426" i="12" s="1"/>
  <c r="M426" i="12" s="1"/>
  <c r="BS316" i="13" s="1"/>
  <c r="L526" i="7"/>
  <c r="G426" i="12" s="1"/>
  <c r="H426" i="12" s="1"/>
  <c r="I426" i="12" s="1"/>
  <c r="F526" i="7"/>
  <c r="P527" i="7" s="1"/>
  <c r="BV315" i="13"/>
  <c r="BA316" i="13"/>
  <c r="BU315" i="13"/>
  <c r="AS316" i="13"/>
  <c r="I316" i="13" s="1"/>
  <c r="BT315" i="13"/>
  <c r="AR316" i="13"/>
  <c r="BH316" i="13" s="1"/>
  <c r="BJ316" i="13"/>
  <c r="J316" i="13"/>
  <c r="AW316" i="13"/>
  <c r="AK317" i="13" s="1"/>
  <c r="BG316" i="13"/>
  <c r="G527" i="7" l="1"/>
  <c r="N527" i="7"/>
  <c r="Q527" i="7"/>
  <c r="I527" i="7"/>
  <c r="O527" i="7"/>
  <c r="K527" i="7"/>
  <c r="J527" i="7"/>
  <c r="N427" i="12"/>
  <c r="BQ316" i="13"/>
  <c r="BR316" i="13"/>
  <c r="BF316" i="13"/>
  <c r="BI316" i="13"/>
  <c r="H527" i="7"/>
  <c r="R527" i="7"/>
  <c r="BW315" i="13"/>
  <c r="BY315" i="13" s="1"/>
  <c r="AU316" i="13"/>
  <c r="AI317" i="13" s="1"/>
  <c r="H316" i="13"/>
  <c r="K316" i="13" s="1"/>
  <c r="BO316" i="13"/>
  <c r="BP316" i="13"/>
  <c r="BV316" i="13" s="1"/>
  <c r="BN316" i="13"/>
  <c r="AV316" i="13"/>
  <c r="AJ317" i="13" s="1"/>
  <c r="BE316" i="13"/>
  <c r="AT317" i="13"/>
  <c r="S316" i="13"/>
  <c r="AB317" i="13" s="1"/>
  <c r="M316" i="13"/>
  <c r="P316" i="13" s="1"/>
  <c r="R316" i="13"/>
  <c r="AA317" i="13" s="1"/>
  <c r="L316" i="13"/>
  <c r="O316" i="13" s="1"/>
  <c r="J427" i="12"/>
  <c r="S527" i="7" l="1"/>
  <c r="K427" i="12" s="1"/>
  <c r="L427" i="12" s="1"/>
  <c r="M427" i="12" s="1"/>
  <c r="BR317" i="13" s="1"/>
  <c r="BU316" i="13"/>
  <c r="L527" i="7"/>
  <c r="G427" i="12" s="1"/>
  <c r="H427" i="12" s="1"/>
  <c r="I427" i="12" s="1"/>
  <c r="BO317" i="13" s="1"/>
  <c r="BT316" i="13"/>
  <c r="BX315" i="13"/>
  <c r="BK316" i="13"/>
  <c r="BL317" i="13" s="1"/>
  <c r="Q316" i="13"/>
  <c r="Z317" i="13" s="1"/>
  <c r="F527" i="7" s="1"/>
  <c r="AR317" i="13"/>
  <c r="AU317" i="13" s="1"/>
  <c r="AI318" i="13" s="1"/>
  <c r="AS317" i="13"/>
  <c r="BI317" i="13" s="1"/>
  <c r="BJ317" i="13"/>
  <c r="N316" i="13"/>
  <c r="BG317" i="13"/>
  <c r="AW317" i="13"/>
  <c r="AK318" i="13" s="1"/>
  <c r="J317" i="13"/>
  <c r="BQ317" i="13" l="1"/>
  <c r="N428" i="12"/>
  <c r="BS317" i="13"/>
  <c r="BW316" i="13"/>
  <c r="BX316" i="13" s="1"/>
  <c r="BN317" i="13"/>
  <c r="BT317" i="13" s="1"/>
  <c r="BP317" i="13"/>
  <c r="BV317" i="13" s="1"/>
  <c r="J428" i="12"/>
  <c r="BU317" i="13"/>
  <c r="BH317" i="13"/>
  <c r="BA317" i="13"/>
  <c r="H317" i="13"/>
  <c r="K317" i="13" s="1"/>
  <c r="I317" i="13"/>
  <c r="BE317" i="13"/>
  <c r="AV317" i="13"/>
  <c r="AJ318" i="13" s="1"/>
  <c r="AS318" i="13" s="1"/>
  <c r="BF317" i="13"/>
  <c r="P528" i="7"/>
  <c r="R528" i="7"/>
  <c r="O528" i="7"/>
  <c r="Q528" i="7"/>
  <c r="N528" i="7"/>
  <c r="H528" i="7"/>
  <c r="G528" i="7"/>
  <c r="K528" i="7"/>
  <c r="I528" i="7"/>
  <c r="J528" i="7"/>
  <c r="S317" i="13"/>
  <c r="AB318" i="13" s="1"/>
  <c r="M317" i="13"/>
  <c r="P317" i="13" s="1"/>
  <c r="BY316" i="13" l="1"/>
  <c r="AR318" i="13"/>
  <c r="BE318" i="13" s="1"/>
  <c r="BW317" i="13"/>
  <c r="BX317" i="13" s="1"/>
  <c r="AT318" i="13"/>
  <c r="BG318" i="13" s="1"/>
  <c r="Q317" i="13"/>
  <c r="Z318" i="13" s="1"/>
  <c r="BK317" i="13"/>
  <c r="BL318" i="13" s="1"/>
  <c r="L317" i="13"/>
  <c r="O317" i="13" s="1"/>
  <c r="R317" i="13"/>
  <c r="AA318" i="13" s="1"/>
  <c r="S528" i="7"/>
  <c r="K428" i="12" s="1"/>
  <c r="L428" i="12" s="1"/>
  <c r="M428" i="12" s="1"/>
  <c r="N317" i="13"/>
  <c r="AV318" i="13"/>
  <c r="AJ319" i="13" s="1"/>
  <c r="I318" i="13"/>
  <c r="BF318" i="13"/>
  <c r="H318" i="13"/>
  <c r="L528" i="7"/>
  <c r="G428" i="12" s="1"/>
  <c r="BH318" i="13" l="1"/>
  <c r="AU318" i="13"/>
  <c r="AI319" i="13" s="1"/>
  <c r="BY317" i="13"/>
  <c r="J318" i="13"/>
  <c r="BK318" i="13" s="1"/>
  <c r="BL319" i="13" s="1"/>
  <c r="BJ318" i="13"/>
  <c r="AW318" i="13"/>
  <c r="AK319" i="13" s="1"/>
  <c r="BS318" i="13"/>
  <c r="BQ318" i="13"/>
  <c r="BR318" i="13"/>
  <c r="BA318" i="13"/>
  <c r="F528" i="7"/>
  <c r="H529" i="7" s="1"/>
  <c r="BI318" i="13"/>
  <c r="N429" i="12"/>
  <c r="L318" i="13"/>
  <c r="O318" i="13" s="1"/>
  <c r="R318" i="13"/>
  <c r="AA319" i="13" s="1"/>
  <c r="Q318" i="13"/>
  <c r="Z319" i="13" s="1"/>
  <c r="K318" i="13"/>
  <c r="H428" i="12"/>
  <c r="I428" i="12" s="1"/>
  <c r="M318" i="13" l="1"/>
  <c r="P318" i="13" s="1"/>
  <c r="S318" i="13"/>
  <c r="AB319" i="13" s="1"/>
  <c r="J529" i="7"/>
  <c r="K529" i="7"/>
  <c r="P529" i="7"/>
  <c r="I529" i="7"/>
  <c r="O529" i="7"/>
  <c r="R529" i="7"/>
  <c r="G529" i="7"/>
  <c r="N529" i="7"/>
  <c r="Q529" i="7"/>
  <c r="BO318" i="13"/>
  <c r="BN318" i="13"/>
  <c r="BP318" i="13"/>
  <c r="F529" i="7"/>
  <c r="N318" i="13"/>
  <c r="J429" i="12"/>
  <c r="BA319" i="13"/>
  <c r="S529" i="7" l="1"/>
  <c r="K429" i="12" s="1"/>
  <c r="L429" i="12" s="1"/>
  <c r="M429" i="12" s="1"/>
  <c r="N430" i="12" s="1"/>
  <c r="L529" i="7"/>
  <c r="G429" i="12" s="1"/>
  <c r="H429" i="12" s="1"/>
  <c r="I429" i="12" s="1"/>
  <c r="BO319" i="13" s="1"/>
  <c r="BU318" i="13"/>
  <c r="AS319" i="13"/>
  <c r="BI319" i="13" s="1"/>
  <c r="BT318" i="13"/>
  <c r="AR319" i="13"/>
  <c r="AU319" i="13" s="1"/>
  <c r="AI320" i="13" s="1"/>
  <c r="BV318" i="13"/>
  <c r="AT319" i="13"/>
  <c r="AW319" i="13" s="1"/>
  <c r="AK320" i="13" s="1"/>
  <c r="R530" i="7"/>
  <c r="Q530" i="7"/>
  <c r="P530" i="7"/>
  <c r="N530" i="7"/>
  <c r="O530" i="7"/>
  <c r="H530" i="7"/>
  <c r="K530" i="7"/>
  <c r="G530" i="7"/>
  <c r="J530" i="7"/>
  <c r="I530" i="7"/>
  <c r="BJ319" i="13" l="1"/>
  <c r="J430" i="12"/>
  <c r="BE319" i="13"/>
  <c r="BP319" i="13"/>
  <c r="AT320" i="13" s="1"/>
  <c r="BH319" i="13"/>
  <c r="BN319" i="13"/>
  <c r="AR320" i="13" s="1"/>
  <c r="BS319" i="13"/>
  <c r="BR319" i="13"/>
  <c r="BU319" i="13" s="1"/>
  <c r="BQ319" i="13"/>
  <c r="H319" i="13"/>
  <c r="K319" i="13" s="1"/>
  <c r="BG319" i="13"/>
  <c r="I319" i="13"/>
  <c r="BF319" i="13"/>
  <c r="BW318" i="13"/>
  <c r="BX318" i="13" s="1"/>
  <c r="J319" i="13"/>
  <c r="M319" i="13" s="1"/>
  <c r="P319" i="13" s="1"/>
  <c r="AV319" i="13"/>
  <c r="AJ320" i="13" s="1"/>
  <c r="AS320" i="13" s="1"/>
  <c r="S530" i="7"/>
  <c r="K430" i="12" s="1"/>
  <c r="L430" i="12" s="1"/>
  <c r="M430" i="12" s="1"/>
  <c r="L530" i="7"/>
  <c r="G430" i="12" s="1"/>
  <c r="BV319" i="13" l="1"/>
  <c r="BT319" i="13"/>
  <c r="S319" i="13"/>
  <c r="AB320" i="13" s="1"/>
  <c r="BJ320" i="13" s="1"/>
  <c r="BR320" i="13"/>
  <c r="BS320" i="13"/>
  <c r="BQ320" i="13"/>
  <c r="Q319" i="13"/>
  <c r="Z320" i="13" s="1"/>
  <c r="BH320" i="13" s="1"/>
  <c r="BY318" i="13"/>
  <c r="BK319" i="13"/>
  <c r="BL320" i="13" s="1"/>
  <c r="R319" i="13"/>
  <c r="AA320" i="13" s="1"/>
  <c r="L319" i="13"/>
  <c r="O319" i="13" s="1"/>
  <c r="N431" i="12"/>
  <c r="N319" i="13"/>
  <c r="AV320" i="13"/>
  <c r="AJ321" i="13" s="1"/>
  <c r="I320" i="13"/>
  <c r="BF320" i="13"/>
  <c r="J320" i="13"/>
  <c r="BG320" i="13"/>
  <c r="AW320" i="13"/>
  <c r="AK321" i="13" s="1"/>
  <c r="BE320" i="13"/>
  <c r="H320" i="13"/>
  <c r="AU320" i="13"/>
  <c r="AI321" i="13" s="1"/>
  <c r="H430" i="12"/>
  <c r="I430" i="12" s="1"/>
  <c r="BW319" i="13" l="1"/>
  <c r="BY319" i="13" s="1"/>
  <c r="F530" i="7"/>
  <c r="Q531" i="7" s="1"/>
  <c r="BI320" i="13"/>
  <c r="BA320" i="13"/>
  <c r="BO320" i="13"/>
  <c r="BU320" i="13" s="1"/>
  <c r="BP320" i="13"/>
  <c r="BV320" i="13" s="1"/>
  <c r="BN320" i="13"/>
  <c r="BT320" i="13" s="1"/>
  <c r="R320" i="13"/>
  <c r="AA321" i="13" s="1"/>
  <c r="L320" i="13"/>
  <c r="O320" i="13" s="1"/>
  <c r="J431" i="12"/>
  <c r="S320" i="13"/>
  <c r="AB321" i="13" s="1"/>
  <c r="M320" i="13"/>
  <c r="P320" i="13" s="1"/>
  <c r="BK320" i="13"/>
  <c r="BL321" i="13" s="1"/>
  <c r="Q320" i="13"/>
  <c r="Z321" i="13" s="1"/>
  <c r="K320" i="13"/>
  <c r="BX319" i="13" l="1"/>
  <c r="R531" i="7"/>
  <c r="G531" i="7"/>
  <c r="I531" i="7"/>
  <c r="N531" i="7"/>
  <c r="O531" i="7"/>
  <c r="H531" i="7"/>
  <c r="J531" i="7"/>
  <c r="P531" i="7"/>
  <c r="K531" i="7"/>
  <c r="F531" i="7"/>
  <c r="Q532" i="7" s="1"/>
  <c r="AR321" i="13"/>
  <c r="BE321" i="13" s="1"/>
  <c r="AT321" i="13"/>
  <c r="BJ321" i="13" s="1"/>
  <c r="AS321" i="13"/>
  <c r="BI321" i="13" s="1"/>
  <c r="BW320" i="13"/>
  <c r="BX320" i="13" s="1"/>
  <c r="N320" i="13"/>
  <c r="BA321" i="13"/>
  <c r="I321" i="13" l="1"/>
  <c r="R321" i="13" s="1"/>
  <c r="AA322" i="13" s="1"/>
  <c r="S531" i="7"/>
  <c r="K431" i="12" s="1"/>
  <c r="L431" i="12" s="1"/>
  <c r="M431" i="12" s="1"/>
  <c r="BR321" i="13" s="1"/>
  <c r="AV321" i="13"/>
  <c r="AJ322" i="13" s="1"/>
  <c r="BF321" i="13"/>
  <c r="J321" i="13"/>
  <c r="M321" i="13" s="1"/>
  <c r="P321" i="13" s="1"/>
  <c r="L531" i="7"/>
  <c r="G431" i="12" s="1"/>
  <c r="H431" i="12" s="1"/>
  <c r="I431" i="12" s="1"/>
  <c r="N532" i="7"/>
  <c r="J532" i="7"/>
  <c r="G532" i="7"/>
  <c r="R532" i="7"/>
  <c r="K532" i="7"/>
  <c r="P532" i="7"/>
  <c r="O532" i="7"/>
  <c r="H532" i="7"/>
  <c r="I532" i="7"/>
  <c r="AW321" i="13"/>
  <c r="AK322" i="13" s="1"/>
  <c r="BG321" i="13"/>
  <c r="H321" i="13"/>
  <c r="BH321" i="13"/>
  <c r="AU321" i="13"/>
  <c r="AI322" i="13" s="1"/>
  <c r="BY320" i="13"/>
  <c r="L321" i="13" l="1"/>
  <c r="O321" i="13" s="1"/>
  <c r="BK321" i="13"/>
  <c r="BL322" i="13" s="1"/>
  <c r="BQ321" i="13"/>
  <c r="BS321" i="13"/>
  <c r="N432" i="12"/>
  <c r="S321" i="13"/>
  <c r="AB322" i="13" s="1"/>
  <c r="S532" i="7"/>
  <c r="K432" i="12" s="1"/>
  <c r="L432" i="12" s="1"/>
  <c r="M432" i="12" s="1"/>
  <c r="BQ322" i="13" s="1"/>
  <c r="L532" i="7"/>
  <c r="G432" i="12" s="1"/>
  <c r="H432" i="12" s="1"/>
  <c r="I432" i="12" s="1"/>
  <c r="K321" i="13"/>
  <c r="N321" i="13" s="1"/>
  <c r="BP321" i="13"/>
  <c r="BN321" i="13"/>
  <c r="BO321" i="13"/>
  <c r="Q321" i="13"/>
  <c r="Z322" i="13" s="1"/>
  <c r="J432" i="12"/>
  <c r="BT321" i="13" l="1"/>
  <c r="BA322" i="13"/>
  <c r="BS322" i="13"/>
  <c r="N433" i="12"/>
  <c r="BR322" i="13"/>
  <c r="F532" i="7"/>
  <c r="O533" i="7" s="1"/>
  <c r="BN322" i="13"/>
  <c r="BT322" i="13" s="1"/>
  <c r="BO322" i="13"/>
  <c r="BU322" i="13" s="1"/>
  <c r="BP322" i="13"/>
  <c r="BV321" i="13"/>
  <c r="AT322" i="13"/>
  <c r="BJ322" i="13" s="1"/>
  <c r="AR322" i="13"/>
  <c r="AU322" i="13" s="1"/>
  <c r="AI323" i="13" s="1"/>
  <c r="BU321" i="13"/>
  <c r="AS322" i="13"/>
  <c r="BI322" i="13" s="1"/>
  <c r="J433" i="12"/>
  <c r="BV322" i="13" l="1"/>
  <c r="BW322" i="13" s="1"/>
  <c r="P533" i="7"/>
  <c r="H533" i="7"/>
  <c r="R533" i="7"/>
  <c r="BG322" i="13"/>
  <c r="BF322" i="13"/>
  <c r="AR323" i="13"/>
  <c r="J533" i="7"/>
  <c r="N533" i="7"/>
  <c r="I533" i="7"/>
  <c r="Q533" i="7"/>
  <c r="G533" i="7"/>
  <c r="K533" i="7"/>
  <c r="H322" i="13"/>
  <c r="K322" i="13" s="1"/>
  <c r="BE322" i="13"/>
  <c r="BH322" i="13"/>
  <c r="BW321" i="13"/>
  <c r="BX321" i="13" s="1"/>
  <c r="AW322" i="13"/>
  <c r="AK323" i="13" s="1"/>
  <c r="AT323" i="13" s="1"/>
  <c r="J322" i="13"/>
  <c r="I322" i="13"/>
  <c r="L322" i="13" s="1"/>
  <c r="O322" i="13" s="1"/>
  <c r="AV322" i="13"/>
  <c r="AJ323" i="13" s="1"/>
  <c r="AS323" i="13" s="1"/>
  <c r="L533" i="7" l="1"/>
  <c r="G433" i="12" s="1"/>
  <c r="H433" i="12" s="1"/>
  <c r="I433" i="12" s="1"/>
  <c r="S533" i="7"/>
  <c r="K433" i="12" s="1"/>
  <c r="L433" i="12" s="1"/>
  <c r="M433" i="12" s="1"/>
  <c r="R322" i="13"/>
  <c r="AA323" i="13" s="1"/>
  <c r="BI323" i="13" s="1"/>
  <c r="BY321" i="13"/>
  <c r="BK322" i="13"/>
  <c r="BL323" i="13" s="1"/>
  <c r="Q322" i="13"/>
  <c r="Z323" i="13" s="1"/>
  <c r="BH323" i="13" s="1"/>
  <c r="M322" i="13"/>
  <c r="P322" i="13" s="1"/>
  <c r="S322" i="13"/>
  <c r="AB323" i="13" s="1"/>
  <c r="BJ323" i="13" s="1"/>
  <c r="BY322" i="13"/>
  <c r="BX322" i="13"/>
  <c r="N322" i="13"/>
  <c r="J323" i="13"/>
  <c r="BG323" i="13"/>
  <c r="AW323" i="13"/>
  <c r="AK324" i="13" s="1"/>
  <c r="AV323" i="13"/>
  <c r="AJ324" i="13" s="1"/>
  <c r="I323" i="13"/>
  <c r="BF323" i="13"/>
  <c r="AU323" i="13"/>
  <c r="AI324" i="13" s="1"/>
  <c r="H323" i="13"/>
  <c r="BE323" i="13"/>
  <c r="BQ323" i="13" l="1"/>
  <c r="BR323" i="13"/>
  <c r="BS323" i="13"/>
  <c r="N434" i="12"/>
  <c r="BA323" i="13"/>
  <c r="BN323" i="13"/>
  <c r="BP323" i="13"/>
  <c r="BV323" i="13" s="1"/>
  <c r="BO323" i="13"/>
  <c r="F533" i="7"/>
  <c r="P534" i="7" s="1"/>
  <c r="S323" i="13"/>
  <c r="AB324" i="13" s="1"/>
  <c r="M323" i="13"/>
  <c r="P323" i="13" s="1"/>
  <c r="R323" i="13"/>
  <c r="AA324" i="13" s="1"/>
  <c r="L323" i="13"/>
  <c r="O323" i="13" s="1"/>
  <c r="BK323" i="13"/>
  <c r="BL324" i="13" s="1"/>
  <c r="Q323" i="13"/>
  <c r="Z324" i="13" s="1"/>
  <c r="K323" i="13"/>
  <c r="J434" i="12"/>
  <c r="BU323" i="13" l="1"/>
  <c r="BT323" i="13"/>
  <c r="J534" i="7"/>
  <c r="O534" i="7"/>
  <c r="I534" i="7"/>
  <c r="Q534" i="7"/>
  <c r="H534" i="7"/>
  <c r="R534" i="7"/>
  <c r="G534" i="7"/>
  <c r="K534" i="7"/>
  <c r="N534" i="7"/>
  <c r="AR324" i="13"/>
  <c r="AU324" i="13" s="1"/>
  <c r="AI325" i="13" s="1"/>
  <c r="AT324" i="13"/>
  <c r="BG324" i="13" s="1"/>
  <c r="AS324" i="13"/>
  <c r="I324" i="13" s="1"/>
  <c r="F534" i="7"/>
  <c r="N323" i="13"/>
  <c r="BA324" i="13"/>
  <c r="BW323" i="13" l="1"/>
  <c r="BX323" i="13" s="1"/>
  <c r="J535" i="7"/>
  <c r="H324" i="13"/>
  <c r="Q324" i="13" s="1"/>
  <c r="Z325" i="13" s="1"/>
  <c r="L534" i="7"/>
  <c r="G434" i="12" s="1"/>
  <c r="H434" i="12" s="1"/>
  <c r="I434" i="12" s="1"/>
  <c r="S534" i="7"/>
  <c r="K434" i="12" s="1"/>
  <c r="L434" i="12" s="1"/>
  <c r="M434" i="12" s="1"/>
  <c r="AV324" i="13"/>
  <c r="AJ325" i="13" s="1"/>
  <c r="BF324" i="13"/>
  <c r="BI324" i="13"/>
  <c r="BH324" i="13"/>
  <c r="BE324" i="13"/>
  <c r="BJ324" i="13"/>
  <c r="AW324" i="13"/>
  <c r="AK325" i="13" s="1"/>
  <c r="J324" i="13"/>
  <c r="S324" i="13" s="1"/>
  <c r="AB325" i="13" s="1"/>
  <c r="I535" i="7"/>
  <c r="P535" i="7"/>
  <c r="Q535" i="7"/>
  <c r="N535" i="7"/>
  <c r="O535" i="7"/>
  <c r="R535" i="7"/>
  <c r="K535" i="7"/>
  <c r="H535" i="7"/>
  <c r="G535" i="7"/>
  <c r="L324" i="13"/>
  <c r="O324" i="13" s="1"/>
  <c r="R324" i="13"/>
  <c r="AA325" i="13" s="1"/>
  <c r="BY323" i="13" l="1"/>
  <c r="BS324" i="13"/>
  <c r="BQ324" i="13"/>
  <c r="BR324" i="13"/>
  <c r="N435" i="12"/>
  <c r="K324" i="13"/>
  <c r="N324" i="13" s="1"/>
  <c r="BO324" i="13"/>
  <c r="BP324" i="13"/>
  <c r="BN324" i="13"/>
  <c r="M324" i="13"/>
  <c r="P324" i="13" s="1"/>
  <c r="BK324" i="13"/>
  <c r="BL325" i="13" s="1"/>
  <c r="F535" i="7"/>
  <c r="S535" i="7"/>
  <c r="K435" i="12" s="1"/>
  <c r="L435" i="12" s="1"/>
  <c r="M435" i="12" s="1"/>
  <c r="L535" i="7"/>
  <c r="G435" i="12" s="1"/>
  <c r="H435" i="12" s="1"/>
  <c r="I435" i="12" s="1"/>
  <c r="J435" i="12"/>
  <c r="BA325" i="13"/>
  <c r="N436" i="12" l="1"/>
  <c r="BR325" i="13"/>
  <c r="BQ325" i="13"/>
  <c r="BS325" i="13"/>
  <c r="BP325" i="13"/>
  <c r="BN325" i="13"/>
  <c r="BO325" i="13"/>
  <c r="BT324" i="13"/>
  <c r="AR325" i="13"/>
  <c r="BE325" i="13" s="1"/>
  <c r="BV324" i="13"/>
  <c r="AT325" i="13"/>
  <c r="J325" i="13" s="1"/>
  <c r="BU324" i="13"/>
  <c r="AS325" i="13"/>
  <c r="BF325" i="13" s="1"/>
  <c r="Q536" i="7"/>
  <c r="P536" i="7"/>
  <c r="N536" i="7"/>
  <c r="O536" i="7"/>
  <c r="R536" i="7"/>
  <c r="J436" i="12"/>
  <c r="H536" i="7"/>
  <c r="G536" i="7"/>
  <c r="J536" i="7"/>
  <c r="K536" i="7"/>
  <c r="I536" i="7"/>
  <c r="BG325" i="13" l="1"/>
  <c r="AW325" i="13"/>
  <c r="AK326" i="13" s="1"/>
  <c r="AT326" i="13" s="1"/>
  <c r="BJ325" i="13"/>
  <c r="H325" i="13"/>
  <c r="K325" i="13" s="1"/>
  <c r="I325" i="13"/>
  <c r="L325" i="13" s="1"/>
  <c r="O325" i="13" s="1"/>
  <c r="BH325" i="13"/>
  <c r="AV325" i="13"/>
  <c r="AJ326" i="13" s="1"/>
  <c r="AS326" i="13" s="1"/>
  <c r="BI325" i="13"/>
  <c r="BW324" i="13"/>
  <c r="BY324" i="13" s="1"/>
  <c r="AU325" i="13"/>
  <c r="AI326" i="13" s="1"/>
  <c r="AR326" i="13" s="1"/>
  <c r="BV325" i="13"/>
  <c r="BU325" i="13"/>
  <c r="BT325" i="13"/>
  <c r="S536" i="7"/>
  <c r="K436" i="12" s="1"/>
  <c r="L436" i="12" s="1"/>
  <c r="M436" i="12" s="1"/>
  <c r="M325" i="13"/>
  <c r="P325" i="13" s="1"/>
  <c r="S325" i="13"/>
  <c r="AB326" i="13" s="1"/>
  <c r="L536" i="7"/>
  <c r="G436" i="12" s="1"/>
  <c r="Q325" i="13" l="1"/>
  <c r="Z326" i="13" s="1"/>
  <c r="BH326" i="13" s="1"/>
  <c r="BS326" i="13"/>
  <c r="BR326" i="13"/>
  <c r="BQ326" i="13"/>
  <c r="BK325" i="13"/>
  <c r="BL326" i="13" s="1"/>
  <c r="R325" i="13"/>
  <c r="AA326" i="13" s="1"/>
  <c r="BX324" i="13"/>
  <c r="BW325" i="13"/>
  <c r="N437" i="12"/>
  <c r="BJ326" i="13"/>
  <c r="N325" i="13"/>
  <c r="H436" i="12"/>
  <c r="I436" i="12" s="1"/>
  <c r="AV326" i="13"/>
  <c r="AJ327" i="13" s="1"/>
  <c r="I326" i="13"/>
  <c r="BF326" i="13"/>
  <c r="BG326" i="13"/>
  <c r="AW326" i="13"/>
  <c r="AK327" i="13" s="1"/>
  <c r="J326" i="13"/>
  <c r="H326" i="13"/>
  <c r="AU326" i="13"/>
  <c r="AI327" i="13" s="1"/>
  <c r="BE326" i="13"/>
  <c r="BA326" i="13" l="1"/>
  <c r="BI326" i="13"/>
  <c r="F536" i="7"/>
  <c r="P537" i="7" s="1"/>
  <c r="BO326" i="13"/>
  <c r="BU326" i="13" s="1"/>
  <c r="BN326" i="13"/>
  <c r="BT326" i="13" s="1"/>
  <c r="BP326" i="13"/>
  <c r="BV326" i="13" s="1"/>
  <c r="BY325" i="13"/>
  <c r="BX325" i="13"/>
  <c r="S326" i="13"/>
  <c r="AB327" i="13" s="1"/>
  <c r="M326" i="13"/>
  <c r="P326" i="13" s="1"/>
  <c r="L326" i="13"/>
  <c r="O326" i="13" s="1"/>
  <c r="R326" i="13"/>
  <c r="AA327" i="13" s="1"/>
  <c r="J437" i="12"/>
  <c r="BK326" i="13"/>
  <c r="BL327" i="13" s="1"/>
  <c r="Q326" i="13"/>
  <c r="Z327" i="13" s="1"/>
  <c r="K326" i="13"/>
  <c r="H537" i="7" l="1"/>
  <c r="N537" i="7"/>
  <c r="I537" i="7"/>
  <c r="J537" i="7"/>
  <c r="R537" i="7"/>
  <c r="G537" i="7"/>
  <c r="Q537" i="7"/>
  <c r="K537" i="7"/>
  <c r="O537" i="7"/>
  <c r="AR327" i="13"/>
  <c r="BE327" i="13" s="1"/>
  <c r="AT327" i="13"/>
  <c r="BG327" i="13" s="1"/>
  <c r="AS327" i="13"/>
  <c r="BI327" i="13" s="1"/>
  <c r="F537" i="7"/>
  <c r="BW326" i="13"/>
  <c r="N326" i="13"/>
  <c r="BA327" i="13"/>
  <c r="L537" i="7" l="1"/>
  <c r="G437" i="12" s="1"/>
  <c r="H437" i="12" s="1"/>
  <c r="I437" i="12" s="1"/>
  <c r="I538" i="7"/>
  <c r="S537" i="7"/>
  <c r="K437" i="12" s="1"/>
  <c r="L437" i="12" s="1"/>
  <c r="M437" i="12" s="1"/>
  <c r="I327" i="13"/>
  <c r="R327" i="13" s="1"/>
  <c r="AA328" i="13" s="1"/>
  <c r="AV327" i="13"/>
  <c r="AJ328" i="13" s="1"/>
  <c r="J327" i="13"/>
  <c r="M327" i="13" s="1"/>
  <c r="P327" i="13" s="1"/>
  <c r="AU327" i="13"/>
  <c r="AI328" i="13" s="1"/>
  <c r="BH327" i="13"/>
  <c r="H327" i="13"/>
  <c r="Q327" i="13" s="1"/>
  <c r="Z328" i="13" s="1"/>
  <c r="BF327" i="13"/>
  <c r="BJ327" i="13"/>
  <c r="AW327" i="13"/>
  <c r="AK328" i="13" s="1"/>
  <c r="BY326" i="13"/>
  <c r="BX326" i="13"/>
  <c r="Q538" i="7"/>
  <c r="R538" i="7"/>
  <c r="N538" i="7"/>
  <c r="P538" i="7"/>
  <c r="O538" i="7"/>
  <c r="H538" i="7"/>
  <c r="G538" i="7"/>
  <c r="K538" i="7"/>
  <c r="J538" i="7"/>
  <c r="L327" i="13" l="1"/>
  <c r="O327" i="13" s="1"/>
  <c r="BQ327" i="13"/>
  <c r="BR327" i="13"/>
  <c r="BS327" i="13"/>
  <c r="N438" i="12"/>
  <c r="K327" i="13"/>
  <c r="N327" i="13" s="1"/>
  <c r="BN327" i="13"/>
  <c r="BO327" i="13"/>
  <c r="BP327" i="13"/>
  <c r="S327" i="13"/>
  <c r="AB328" i="13" s="1"/>
  <c r="F538" i="7" s="1"/>
  <c r="Q539" i="7" s="1"/>
  <c r="BK327" i="13"/>
  <c r="BL328" i="13" s="1"/>
  <c r="S538" i="7"/>
  <c r="K438" i="12" s="1"/>
  <c r="L438" i="12" s="1"/>
  <c r="M438" i="12" s="1"/>
  <c r="L538" i="7"/>
  <c r="G438" i="12" s="1"/>
  <c r="H438" i="12" s="1"/>
  <c r="I438" i="12" s="1"/>
  <c r="J438" i="12"/>
  <c r="BR328" i="13" l="1"/>
  <c r="BQ328" i="13"/>
  <c r="BS328" i="13"/>
  <c r="BV327" i="13"/>
  <c r="BA328" i="13"/>
  <c r="AT328" i="13"/>
  <c r="BG328" i="13" s="1"/>
  <c r="BO328" i="13"/>
  <c r="BP328" i="13"/>
  <c r="BN328" i="13"/>
  <c r="BU327" i="13"/>
  <c r="AS328" i="13"/>
  <c r="AV328" i="13" s="1"/>
  <c r="AJ329" i="13" s="1"/>
  <c r="BT327" i="13"/>
  <c r="AR328" i="13"/>
  <c r="AU328" i="13" s="1"/>
  <c r="AI329" i="13" s="1"/>
  <c r="AR329" i="13" s="1"/>
  <c r="P539" i="7"/>
  <c r="R539" i="7"/>
  <c r="N539" i="7"/>
  <c r="N439" i="12"/>
  <c r="O539" i="7"/>
  <c r="K539" i="7"/>
  <c r="H539" i="7"/>
  <c r="I539" i="7"/>
  <c r="G539" i="7"/>
  <c r="J539" i="7"/>
  <c r="J439" i="12"/>
  <c r="AS329" i="13" l="1"/>
  <c r="AW328" i="13"/>
  <c r="AK329" i="13" s="1"/>
  <c r="AT329" i="13" s="1"/>
  <c r="J328" i="13"/>
  <c r="M328" i="13" s="1"/>
  <c r="P328" i="13" s="1"/>
  <c r="BJ328" i="13"/>
  <c r="H328" i="13"/>
  <c r="Q328" i="13" s="1"/>
  <c r="Z329" i="13" s="1"/>
  <c r="BE328" i="13"/>
  <c r="BH328" i="13"/>
  <c r="BW327" i="13"/>
  <c r="BX327" i="13" s="1"/>
  <c r="I328" i="13"/>
  <c r="L328" i="13" s="1"/>
  <c r="O328" i="13" s="1"/>
  <c r="BI328" i="13"/>
  <c r="BF328" i="13"/>
  <c r="BV328" i="13"/>
  <c r="BU328" i="13"/>
  <c r="BT328" i="13"/>
  <c r="S539" i="7"/>
  <c r="K439" i="12" s="1"/>
  <c r="L439" i="12" s="1"/>
  <c r="M439" i="12" s="1"/>
  <c r="L539" i="7"/>
  <c r="G439" i="12" s="1"/>
  <c r="N440" i="12" l="1"/>
  <c r="BR329" i="13"/>
  <c r="BQ329" i="13"/>
  <c r="BS329" i="13"/>
  <c r="BY327" i="13"/>
  <c r="S328" i="13"/>
  <c r="AB329" i="13" s="1"/>
  <c r="K328" i="13"/>
  <c r="N328" i="13" s="1"/>
  <c r="R328" i="13"/>
  <c r="AA329" i="13" s="1"/>
  <c r="BI329" i="13" s="1"/>
  <c r="BK328" i="13"/>
  <c r="BL329" i="13" s="1"/>
  <c r="BH329" i="13"/>
  <c r="BW328" i="13"/>
  <c r="I329" i="13"/>
  <c r="AV329" i="13"/>
  <c r="AJ330" i="13" s="1"/>
  <c r="BF329" i="13"/>
  <c r="H439" i="12"/>
  <c r="I439" i="12" s="1"/>
  <c r="AW329" i="13"/>
  <c r="AK330" i="13" s="1"/>
  <c r="BG329" i="13"/>
  <c r="J329" i="13"/>
  <c r="H329" i="13"/>
  <c r="AU329" i="13"/>
  <c r="AI330" i="13" s="1"/>
  <c r="BE329" i="13"/>
  <c r="F539" i="7" l="1"/>
  <c r="O540" i="7" s="1"/>
  <c r="BJ329" i="13"/>
  <c r="BA329" i="13"/>
  <c r="BP329" i="13"/>
  <c r="BV329" i="13" s="1"/>
  <c r="BN329" i="13"/>
  <c r="BT329" i="13" s="1"/>
  <c r="BO329" i="13"/>
  <c r="BU329" i="13" s="1"/>
  <c r="BY328" i="13"/>
  <c r="BX328" i="13"/>
  <c r="M329" i="13"/>
  <c r="P329" i="13" s="1"/>
  <c r="S329" i="13"/>
  <c r="AB330" i="13" s="1"/>
  <c r="R329" i="13"/>
  <c r="AA330" i="13" s="1"/>
  <c r="L329" i="13"/>
  <c r="O329" i="13" s="1"/>
  <c r="J440" i="12"/>
  <c r="K329" i="13"/>
  <c r="Q329" i="13"/>
  <c r="Z330" i="13" s="1"/>
  <c r="BK329" i="13"/>
  <c r="BL330" i="13" s="1"/>
  <c r="Q540" i="7" l="1"/>
  <c r="K540" i="7"/>
  <c r="R540" i="7"/>
  <c r="N540" i="7"/>
  <c r="J540" i="7"/>
  <c r="G540" i="7"/>
  <c r="P540" i="7"/>
  <c r="H540" i="7"/>
  <c r="I540" i="7"/>
  <c r="F540" i="7"/>
  <c r="AR330" i="13"/>
  <c r="AU330" i="13" s="1"/>
  <c r="AI331" i="13" s="1"/>
  <c r="AS330" i="13"/>
  <c r="AV330" i="13" s="1"/>
  <c r="AJ331" i="13" s="1"/>
  <c r="AT330" i="13"/>
  <c r="AW330" i="13" s="1"/>
  <c r="AK331" i="13" s="1"/>
  <c r="BW329" i="13"/>
  <c r="N329" i="13"/>
  <c r="BA330" i="13"/>
  <c r="K541" i="7" l="1"/>
  <c r="S540" i="7"/>
  <c r="K440" i="12" s="1"/>
  <c r="L440" i="12" s="1"/>
  <c r="M440" i="12" s="1"/>
  <c r="BS330" i="13" s="1"/>
  <c r="BJ330" i="13"/>
  <c r="BG330" i="13"/>
  <c r="L540" i="7"/>
  <c r="G440" i="12" s="1"/>
  <c r="H440" i="12" s="1"/>
  <c r="I440" i="12" s="1"/>
  <c r="J330" i="13"/>
  <c r="M330" i="13" s="1"/>
  <c r="P330" i="13" s="1"/>
  <c r="BH330" i="13"/>
  <c r="H330" i="13"/>
  <c r="K330" i="13" s="1"/>
  <c r="BE330" i="13"/>
  <c r="BF330" i="13"/>
  <c r="I330" i="13"/>
  <c r="BI330" i="13"/>
  <c r="BY329" i="13"/>
  <c r="BX329" i="13"/>
  <c r="R541" i="7"/>
  <c r="Q541" i="7"/>
  <c r="P541" i="7"/>
  <c r="O541" i="7"/>
  <c r="N541" i="7"/>
  <c r="I541" i="7"/>
  <c r="G541" i="7"/>
  <c r="H541" i="7"/>
  <c r="J541" i="7"/>
  <c r="S330" i="13" l="1"/>
  <c r="AB331" i="13" s="1"/>
  <c r="BR330" i="13"/>
  <c r="N441" i="12"/>
  <c r="BQ330" i="13"/>
  <c r="Q330" i="13"/>
  <c r="Z331" i="13" s="1"/>
  <c r="BK330" i="13"/>
  <c r="BL331" i="13" s="1"/>
  <c r="L330" i="13"/>
  <c r="O330" i="13" s="1"/>
  <c r="R330" i="13"/>
  <c r="AA331" i="13" s="1"/>
  <c r="BN330" i="13"/>
  <c r="BO330" i="13"/>
  <c r="BP330" i="13"/>
  <c r="S541" i="7"/>
  <c r="K441" i="12" s="1"/>
  <c r="L441" i="12" s="1"/>
  <c r="M441" i="12" s="1"/>
  <c r="N330" i="13"/>
  <c r="L541" i="7"/>
  <c r="G441" i="12" s="1"/>
  <c r="J441" i="12"/>
  <c r="BA331" i="13" l="1"/>
  <c r="N442" i="12"/>
  <c r="BR331" i="13"/>
  <c r="BS331" i="13"/>
  <c r="BQ331" i="13"/>
  <c r="F541" i="7"/>
  <c r="O542" i="7" s="1"/>
  <c r="BU330" i="13"/>
  <c r="AS331" i="13"/>
  <c r="AV331" i="13" s="1"/>
  <c r="AJ332" i="13" s="1"/>
  <c r="BV330" i="13"/>
  <c r="AT331" i="13"/>
  <c r="AW331" i="13" s="1"/>
  <c r="AK332" i="13" s="1"/>
  <c r="BT330" i="13"/>
  <c r="AR331" i="13"/>
  <c r="H331" i="13" s="1"/>
  <c r="H441" i="12"/>
  <c r="I441" i="12" s="1"/>
  <c r="Q542" i="7" l="1"/>
  <c r="BF331" i="13"/>
  <c r="AU331" i="13"/>
  <c r="AI332" i="13" s="1"/>
  <c r="BI331" i="13"/>
  <c r="N542" i="7"/>
  <c r="I542" i="7"/>
  <c r="J331" i="13"/>
  <c r="M331" i="13" s="1"/>
  <c r="P331" i="13" s="1"/>
  <c r="J542" i="7"/>
  <c r="R542" i="7"/>
  <c r="BG331" i="13"/>
  <c r="H542" i="7"/>
  <c r="P542" i="7"/>
  <c r="J442" i="12"/>
  <c r="BN331" i="13"/>
  <c r="BT331" i="13" s="1"/>
  <c r="BP331" i="13"/>
  <c r="BV331" i="13" s="1"/>
  <c r="BO331" i="13"/>
  <c r="BU331" i="13" s="1"/>
  <c r="G542" i="7"/>
  <c r="K542" i="7"/>
  <c r="BJ331" i="13"/>
  <c r="BE331" i="13"/>
  <c r="I331" i="13"/>
  <c r="BH331" i="13"/>
  <c r="BW330" i="13"/>
  <c r="BY330" i="13" s="1"/>
  <c r="K331" i="13"/>
  <c r="Q331" i="13"/>
  <c r="Z332" i="13" s="1"/>
  <c r="S331" i="13" l="1"/>
  <c r="AB332" i="13" s="1"/>
  <c r="BK331" i="13"/>
  <c r="BL332" i="13" s="1"/>
  <c r="L542" i="7"/>
  <c r="G442" i="12" s="1"/>
  <c r="H442" i="12" s="1"/>
  <c r="I442" i="12" s="1"/>
  <c r="BP332" i="13" s="1"/>
  <c r="BX330" i="13"/>
  <c r="S542" i="7"/>
  <c r="K442" i="12" s="1"/>
  <c r="L442" i="12" s="1"/>
  <c r="M442" i="12" s="1"/>
  <c r="L331" i="13"/>
  <c r="O331" i="13" s="1"/>
  <c r="R331" i="13"/>
  <c r="AA332" i="13" s="1"/>
  <c r="AS332" i="13"/>
  <c r="I332" i="13" s="1"/>
  <c r="AT332" i="13"/>
  <c r="BG332" i="13" s="1"/>
  <c r="AR332" i="13"/>
  <c r="BE332" i="13" s="1"/>
  <c r="BW331" i="13"/>
  <c r="N331" i="13"/>
  <c r="J443" i="12" l="1"/>
  <c r="F542" i="7"/>
  <c r="O543" i="7" s="1"/>
  <c r="BO332" i="13"/>
  <c r="BF332" i="13"/>
  <c r="BR332" i="13"/>
  <c r="BQ332" i="13"/>
  <c r="BS332" i="13"/>
  <c r="BV332" i="13" s="1"/>
  <c r="BH332" i="13"/>
  <c r="BN332" i="13"/>
  <c r="AV332" i="13"/>
  <c r="AJ333" i="13" s="1"/>
  <c r="N443" i="12"/>
  <c r="BA332" i="13"/>
  <c r="H332" i="13"/>
  <c r="K332" i="13" s="1"/>
  <c r="J332" i="13"/>
  <c r="S332" i="13" s="1"/>
  <c r="AB333" i="13" s="1"/>
  <c r="BJ332" i="13"/>
  <c r="AU332" i="13"/>
  <c r="AI333" i="13" s="1"/>
  <c r="BI332" i="13"/>
  <c r="AW332" i="13"/>
  <c r="AK333" i="13" s="1"/>
  <c r="AT333" i="13" s="1"/>
  <c r="BY331" i="13"/>
  <c r="BX331" i="13"/>
  <c r="R332" i="13"/>
  <c r="AA333" i="13" s="1"/>
  <c r="L332" i="13"/>
  <c r="O332" i="13" s="1"/>
  <c r="H543" i="7" l="1"/>
  <c r="Q543" i="7"/>
  <c r="K543" i="7"/>
  <c r="J543" i="7"/>
  <c r="P543" i="7"/>
  <c r="I543" i="7"/>
  <c r="N543" i="7"/>
  <c r="M332" i="13"/>
  <c r="P332" i="13" s="1"/>
  <c r="G543" i="7"/>
  <c r="R543" i="7"/>
  <c r="BU332" i="13"/>
  <c r="AS333" i="13"/>
  <c r="BI333" i="13" s="1"/>
  <c r="AR333" i="13"/>
  <c r="H333" i="13" s="1"/>
  <c r="BT332" i="13"/>
  <c r="Q332" i="13"/>
  <c r="Z333" i="13" s="1"/>
  <c r="BA333" i="13" s="1"/>
  <c r="BK332" i="13"/>
  <c r="BL333" i="13" s="1"/>
  <c r="N332" i="13"/>
  <c r="BJ333" i="13"/>
  <c r="AW333" i="13"/>
  <c r="AK334" i="13" s="1"/>
  <c r="J333" i="13"/>
  <c r="BG333" i="13"/>
  <c r="BF333" i="13" l="1"/>
  <c r="S543" i="7"/>
  <c r="K443" i="12" s="1"/>
  <c r="L443" i="12" s="1"/>
  <c r="M443" i="12" s="1"/>
  <c r="BR333" i="13" s="1"/>
  <c r="L543" i="7"/>
  <c r="G443" i="12" s="1"/>
  <c r="H443" i="12" s="1"/>
  <c r="I443" i="12" s="1"/>
  <c r="I333" i="13"/>
  <c r="L333" i="13" s="1"/>
  <c r="O333" i="13" s="1"/>
  <c r="AV333" i="13"/>
  <c r="AJ334" i="13" s="1"/>
  <c r="BW332" i="13"/>
  <c r="BX332" i="13" s="1"/>
  <c r="AU333" i="13"/>
  <c r="AI334" i="13" s="1"/>
  <c r="BE333" i="13"/>
  <c r="BH333" i="13"/>
  <c r="F543" i="7"/>
  <c r="R544" i="7" s="1"/>
  <c r="Q333" i="13"/>
  <c r="Z334" i="13" s="1"/>
  <c r="K333" i="13"/>
  <c r="S333" i="13"/>
  <c r="AB334" i="13" s="1"/>
  <c r="M333" i="13"/>
  <c r="P333" i="13" s="1"/>
  <c r="BY332" i="13" l="1"/>
  <c r="N444" i="12"/>
  <c r="BQ333" i="13"/>
  <c r="BS333" i="13"/>
  <c r="BK333" i="13"/>
  <c r="BL334" i="13" s="1"/>
  <c r="R333" i="13"/>
  <c r="AA334" i="13" s="1"/>
  <c r="F544" i="7" s="1"/>
  <c r="K544" i="7"/>
  <c r="G544" i="7"/>
  <c r="H544" i="7"/>
  <c r="P544" i="7"/>
  <c r="N544" i="7"/>
  <c r="O544" i="7"/>
  <c r="J544" i="7"/>
  <c r="I544" i="7"/>
  <c r="Q544" i="7"/>
  <c r="BP333" i="13"/>
  <c r="BN333" i="13"/>
  <c r="BO333" i="13"/>
  <c r="N333" i="13"/>
  <c r="J444" i="12"/>
  <c r="BA334" i="13" l="1"/>
  <c r="S544" i="7"/>
  <c r="K444" i="12" s="1"/>
  <c r="L444" i="12" s="1"/>
  <c r="M444" i="12" s="1"/>
  <c r="BQ334" i="13" s="1"/>
  <c r="L544" i="7"/>
  <c r="G444" i="12" s="1"/>
  <c r="H444" i="12" s="1"/>
  <c r="I444" i="12" s="1"/>
  <c r="BN334" i="13" s="1"/>
  <c r="P545" i="7"/>
  <c r="BT333" i="13"/>
  <c r="AR334" i="13"/>
  <c r="AU334" i="13" s="1"/>
  <c r="AI335" i="13" s="1"/>
  <c r="BU333" i="13"/>
  <c r="AS334" i="13"/>
  <c r="I334" i="13" s="1"/>
  <c r="BV333" i="13"/>
  <c r="AT334" i="13"/>
  <c r="BJ334" i="13" s="1"/>
  <c r="Q545" i="7"/>
  <c r="O545" i="7"/>
  <c r="R545" i="7"/>
  <c r="N545" i="7"/>
  <c r="H545" i="7"/>
  <c r="J545" i="7"/>
  <c r="G545" i="7"/>
  <c r="I545" i="7"/>
  <c r="K545" i="7"/>
  <c r="AV334" i="13" l="1"/>
  <c r="AJ335" i="13" s="1"/>
  <c r="BI334" i="13"/>
  <c r="BS334" i="13"/>
  <c r="BP334" i="13"/>
  <c r="J445" i="12"/>
  <c r="BO334" i="13"/>
  <c r="BR334" i="13"/>
  <c r="N445" i="12"/>
  <c r="AR335" i="13"/>
  <c r="BF334" i="13"/>
  <c r="H334" i="13"/>
  <c r="K334" i="13" s="1"/>
  <c r="AW334" i="13"/>
  <c r="AK335" i="13" s="1"/>
  <c r="AT335" i="13" s="1"/>
  <c r="J334" i="13"/>
  <c r="S334" i="13" s="1"/>
  <c r="AB335" i="13" s="1"/>
  <c r="BH334" i="13"/>
  <c r="BE334" i="13"/>
  <c r="BG334" i="13"/>
  <c r="BW333" i="13"/>
  <c r="BY333" i="13" s="1"/>
  <c r="BT334" i="13"/>
  <c r="S545" i="7"/>
  <c r="K445" i="12" s="1"/>
  <c r="L445" i="12" s="1"/>
  <c r="M445" i="12" s="1"/>
  <c r="R334" i="13"/>
  <c r="AA335" i="13" s="1"/>
  <c r="L334" i="13"/>
  <c r="O334" i="13" s="1"/>
  <c r="L545" i="7"/>
  <c r="G445" i="12" s="1"/>
  <c r="AS335" i="13" l="1"/>
  <c r="BI335" i="13" s="1"/>
  <c r="BV334" i="13"/>
  <c r="BU334" i="13"/>
  <c r="N446" i="12"/>
  <c r="BR335" i="13"/>
  <c r="BQ335" i="13"/>
  <c r="BS335" i="13"/>
  <c r="M334" i="13"/>
  <c r="P334" i="13" s="1"/>
  <c r="Q334" i="13"/>
  <c r="Z335" i="13" s="1"/>
  <c r="F545" i="7" s="1"/>
  <c r="BK334" i="13"/>
  <c r="BL335" i="13" s="1"/>
  <c r="BX333" i="13"/>
  <c r="N334" i="13"/>
  <c r="BJ335" i="13"/>
  <c r="H445" i="12"/>
  <c r="I445" i="12" s="1"/>
  <c r="AW335" i="13"/>
  <c r="AK336" i="13" s="1"/>
  <c r="J335" i="13"/>
  <c r="BG335" i="13"/>
  <c r="H335" i="13"/>
  <c r="AU335" i="13"/>
  <c r="AI336" i="13" s="1"/>
  <c r="BE335" i="13"/>
  <c r="BF335" i="13" l="1"/>
  <c r="I335" i="13"/>
  <c r="BK335" i="13" s="1"/>
  <c r="BL336" i="13" s="1"/>
  <c r="AV335" i="13"/>
  <c r="AJ336" i="13" s="1"/>
  <c r="BW334" i="13"/>
  <c r="BX334" i="13" s="1"/>
  <c r="BH335" i="13"/>
  <c r="BA335" i="13"/>
  <c r="BN335" i="13"/>
  <c r="BT335" i="13" s="1"/>
  <c r="BO335" i="13"/>
  <c r="BU335" i="13" s="1"/>
  <c r="BP335" i="13"/>
  <c r="BV335" i="13" s="1"/>
  <c r="P546" i="7"/>
  <c r="Q546" i="7"/>
  <c r="N546" i="7"/>
  <c r="R546" i="7"/>
  <c r="O546" i="7"/>
  <c r="I546" i="7"/>
  <c r="H546" i="7"/>
  <c r="K546" i="7"/>
  <c r="G546" i="7"/>
  <c r="J546" i="7"/>
  <c r="Q335" i="13"/>
  <c r="Z336" i="13" s="1"/>
  <c r="K335" i="13"/>
  <c r="J446" i="12"/>
  <c r="M335" i="13"/>
  <c r="P335" i="13" s="1"/>
  <c r="S335" i="13"/>
  <c r="AB336" i="13" s="1"/>
  <c r="R335" i="13" l="1"/>
  <c r="AA336" i="13" s="1"/>
  <c r="F546" i="7" s="1"/>
  <c r="H547" i="7" s="1"/>
  <c r="L335" i="13"/>
  <c r="O335" i="13" s="1"/>
  <c r="BY334" i="13"/>
  <c r="AS336" i="13"/>
  <c r="BF336" i="13" s="1"/>
  <c r="AT336" i="13"/>
  <c r="AW336" i="13" s="1"/>
  <c r="AK337" i="13" s="1"/>
  <c r="AR336" i="13"/>
  <c r="AU336" i="13" s="1"/>
  <c r="AI337" i="13" s="1"/>
  <c r="BW335" i="13"/>
  <c r="S546" i="7"/>
  <c r="K446" i="12" s="1"/>
  <c r="L446" i="12" s="1"/>
  <c r="M446" i="12" s="1"/>
  <c r="N335" i="13"/>
  <c r="L546" i="7"/>
  <c r="G446" i="12" s="1"/>
  <c r="BH336" i="13" l="1"/>
  <c r="BA336" i="13"/>
  <c r="BE336" i="13"/>
  <c r="BQ336" i="13"/>
  <c r="BS336" i="13"/>
  <c r="BR336" i="13"/>
  <c r="J336" i="13"/>
  <c r="M336" i="13" s="1"/>
  <c r="P336" i="13" s="1"/>
  <c r="H336" i="13"/>
  <c r="K336" i="13" s="1"/>
  <c r="BI336" i="13"/>
  <c r="BJ336" i="13"/>
  <c r="BG336" i="13"/>
  <c r="I336" i="13"/>
  <c r="AV336" i="13"/>
  <c r="AJ337" i="13" s="1"/>
  <c r="BY335" i="13"/>
  <c r="BX335" i="13"/>
  <c r="Q547" i="7"/>
  <c r="R547" i="7"/>
  <c r="N447" i="12"/>
  <c r="N547" i="7"/>
  <c r="P547" i="7"/>
  <c r="O547" i="7"/>
  <c r="I547" i="7"/>
  <c r="J547" i="7"/>
  <c r="G547" i="7"/>
  <c r="K547" i="7"/>
  <c r="H446" i="12"/>
  <c r="I446" i="12" s="1"/>
  <c r="S336" i="13" l="1"/>
  <c r="AB337" i="13" s="1"/>
  <c r="BK336" i="13"/>
  <c r="BL337" i="13" s="1"/>
  <c r="Q336" i="13"/>
  <c r="Z337" i="13" s="1"/>
  <c r="L336" i="13"/>
  <c r="O336" i="13" s="1"/>
  <c r="BO336" i="13"/>
  <c r="BU336" i="13" s="1"/>
  <c r="BP336" i="13"/>
  <c r="BN336" i="13"/>
  <c r="R336" i="13"/>
  <c r="AA337" i="13" s="1"/>
  <c r="S547" i="7"/>
  <c r="K447" i="12" s="1"/>
  <c r="L447" i="12" s="1"/>
  <c r="M447" i="12" s="1"/>
  <c r="L547" i="7"/>
  <c r="G447" i="12" s="1"/>
  <c r="H447" i="12" s="1"/>
  <c r="I447" i="12" s="1"/>
  <c r="N336" i="13"/>
  <c r="J447" i="12"/>
  <c r="F547" i="7" l="1"/>
  <c r="R548" i="7" s="1"/>
  <c r="BA337" i="13"/>
  <c r="BS337" i="13"/>
  <c r="BR337" i="13"/>
  <c r="BQ337" i="13"/>
  <c r="BP337" i="13"/>
  <c r="BN337" i="13"/>
  <c r="BO337" i="13"/>
  <c r="AS337" i="13"/>
  <c r="BF337" i="13" s="1"/>
  <c r="BT336" i="13"/>
  <c r="AR337" i="13"/>
  <c r="AU337" i="13" s="1"/>
  <c r="AI338" i="13" s="1"/>
  <c r="BV336" i="13"/>
  <c r="AT337" i="13"/>
  <c r="BJ337" i="13" s="1"/>
  <c r="N448" i="12"/>
  <c r="J448" i="12"/>
  <c r="AR338" i="13" l="1"/>
  <c r="Q548" i="7"/>
  <c r="AW337" i="13"/>
  <c r="AK338" i="13" s="1"/>
  <c r="J548" i="7"/>
  <c r="I548" i="7"/>
  <c r="P548" i="7"/>
  <c r="H548" i="7"/>
  <c r="O548" i="7"/>
  <c r="N548" i="7"/>
  <c r="K548" i="7"/>
  <c r="G548" i="7"/>
  <c r="BE337" i="13"/>
  <c r="H337" i="13"/>
  <c r="Q337" i="13" s="1"/>
  <c r="Z338" i="13" s="1"/>
  <c r="BW336" i="13"/>
  <c r="BY336" i="13" s="1"/>
  <c r="AT338" i="13"/>
  <c r="BH337" i="13"/>
  <c r="J337" i="13"/>
  <c r="M337" i="13" s="1"/>
  <c r="P337" i="13" s="1"/>
  <c r="AV337" i="13"/>
  <c r="AJ338" i="13" s="1"/>
  <c r="AS338" i="13" s="1"/>
  <c r="BI337" i="13"/>
  <c r="BG337" i="13"/>
  <c r="I337" i="13"/>
  <c r="R337" i="13" s="1"/>
  <c r="AA338" i="13" s="1"/>
  <c r="BV337" i="13"/>
  <c r="BT337" i="13"/>
  <c r="BU337" i="13"/>
  <c r="S548" i="7" l="1"/>
  <c r="K448" i="12" s="1"/>
  <c r="L448" i="12" s="1"/>
  <c r="M448" i="12" s="1"/>
  <c r="BR338" i="13" s="1"/>
  <c r="L548" i="7"/>
  <c r="G448" i="12" s="1"/>
  <c r="H448" i="12" s="1"/>
  <c r="I448" i="12" s="1"/>
  <c r="BX336" i="13"/>
  <c r="K337" i="13"/>
  <c r="N337" i="13" s="1"/>
  <c r="L337" i="13"/>
  <c r="O337" i="13" s="1"/>
  <c r="S337" i="13"/>
  <c r="AB338" i="13" s="1"/>
  <c r="BJ338" i="13" s="1"/>
  <c r="BK337" i="13"/>
  <c r="BL338" i="13" s="1"/>
  <c r="BW337" i="13"/>
  <c r="BH338" i="13"/>
  <c r="BI338" i="13"/>
  <c r="J338" i="13"/>
  <c r="AW338" i="13"/>
  <c r="AK339" i="13" s="1"/>
  <c r="BG338" i="13"/>
  <c r="AV338" i="13"/>
  <c r="AJ339" i="13" s="1"/>
  <c r="I338" i="13"/>
  <c r="BF338" i="13"/>
  <c r="BE338" i="13"/>
  <c r="H338" i="13"/>
  <c r="AU338" i="13"/>
  <c r="AI339" i="13" s="1"/>
  <c r="BQ338" i="13" l="1"/>
  <c r="N449" i="12"/>
  <c r="BS338" i="13"/>
  <c r="BA338" i="13"/>
  <c r="BN338" i="13"/>
  <c r="BO338" i="13"/>
  <c r="BU338" i="13" s="1"/>
  <c r="BP338" i="13"/>
  <c r="BV338" i="13" s="1"/>
  <c r="F548" i="7"/>
  <c r="R549" i="7" s="1"/>
  <c r="BY337" i="13"/>
  <c r="BX337" i="13"/>
  <c r="BK338" i="13"/>
  <c r="BL339" i="13" s="1"/>
  <c r="Q338" i="13"/>
  <c r="Z339" i="13" s="1"/>
  <c r="K338" i="13"/>
  <c r="R338" i="13"/>
  <c r="AA339" i="13" s="1"/>
  <c r="L338" i="13"/>
  <c r="O338" i="13" s="1"/>
  <c r="S338" i="13"/>
  <c r="AB339" i="13" s="1"/>
  <c r="M338" i="13"/>
  <c r="P338" i="13" s="1"/>
  <c r="J449" i="12"/>
  <c r="BT338" i="13" l="1"/>
  <c r="BW338" i="13" s="1"/>
  <c r="H549" i="7"/>
  <c r="O549" i="7"/>
  <c r="P549" i="7"/>
  <c r="G549" i="7"/>
  <c r="Q549" i="7"/>
  <c r="I549" i="7"/>
  <c r="N549" i="7"/>
  <c r="J549" i="7"/>
  <c r="K549" i="7"/>
  <c r="AT339" i="13"/>
  <c r="BG339" i="13" s="1"/>
  <c r="AR339" i="13"/>
  <c r="AU339" i="13" s="1"/>
  <c r="AI340" i="13" s="1"/>
  <c r="AS339" i="13"/>
  <c r="AV339" i="13" s="1"/>
  <c r="AJ340" i="13" s="1"/>
  <c r="F549" i="7"/>
  <c r="N338" i="13"/>
  <c r="BA339" i="13"/>
  <c r="BH339" i="13" l="1"/>
  <c r="BE339" i="13"/>
  <c r="H339" i="13"/>
  <c r="K339" i="13" s="1"/>
  <c r="S549" i="7"/>
  <c r="K449" i="12" s="1"/>
  <c r="L449" i="12" s="1"/>
  <c r="M449" i="12" s="1"/>
  <c r="N450" i="12" s="1"/>
  <c r="K550" i="7"/>
  <c r="BF339" i="13"/>
  <c r="L549" i="7"/>
  <c r="G449" i="12" s="1"/>
  <c r="H449" i="12" s="1"/>
  <c r="I449" i="12" s="1"/>
  <c r="AW339" i="13"/>
  <c r="AK340" i="13" s="1"/>
  <c r="I339" i="13"/>
  <c r="R339" i="13" s="1"/>
  <c r="AA340" i="13" s="1"/>
  <c r="BI339" i="13"/>
  <c r="J339" i="13"/>
  <c r="BJ339" i="13"/>
  <c r="BY338" i="13"/>
  <c r="BX338" i="13"/>
  <c r="P550" i="7"/>
  <c r="N550" i="7"/>
  <c r="R550" i="7"/>
  <c r="Q550" i="7"/>
  <c r="O550" i="7"/>
  <c r="H550" i="7"/>
  <c r="I550" i="7"/>
  <c r="J550" i="7"/>
  <c r="S339" i="13"/>
  <c r="AB340" i="13" s="1"/>
  <c r="G550" i="7"/>
  <c r="Q339" i="13" l="1"/>
  <c r="Z340" i="13" s="1"/>
  <c r="BA340" i="13" s="1"/>
  <c r="BQ339" i="13"/>
  <c r="BS339" i="13"/>
  <c r="BR339" i="13"/>
  <c r="BK339" i="13"/>
  <c r="BL340" i="13" s="1"/>
  <c r="L339" i="13"/>
  <c r="O339" i="13" s="1"/>
  <c r="BN339" i="13"/>
  <c r="BO339" i="13"/>
  <c r="BP339" i="13"/>
  <c r="M339" i="13"/>
  <c r="P339" i="13" s="1"/>
  <c r="S550" i="7"/>
  <c r="K450" i="12" s="1"/>
  <c r="L450" i="12" s="1"/>
  <c r="M450" i="12" s="1"/>
  <c r="N339" i="13"/>
  <c r="J450" i="12"/>
  <c r="L550" i="7"/>
  <c r="G450" i="12" s="1"/>
  <c r="F550" i="7" l="1"/>
  <c r="H551" i="7" s="1"/>
  <c r="N451" i="12"/>
  <c r="BS340" i="13"/>
  <c r="BQ340" i="13"/>
  <c r="BR340" i="13"/>
  <c r="BT339" i="13"/>
  <c r="AR340" i="13"/>
  <c r="BH340" i="13" s="1"/>
  <c r="BV339" i="13"/>
  <c r="AT340" i="13"/>
  <c r="AW340" i="13" s="1"/>
  <c r="AK341" i="13" s="1"/>
  <c r="BU339" i="13"/>
  <c r="AS340" i="13"/>
  <c r="BF340" i="13" s="1"/>
  <c r="H450" i="12"/>
  <c r="I450" i="12" s="1"/>
  <c r="J340" i="13" l="1"/>
  <c r="S340" i="13" s="1"/>
  <c r="AB341" i="13" s="1"/>
  <c r="N551" i="7"/>
  <c r="O551" i="7"/>
  <c r="J551" i="7"/>
  <c r="K551" i="7"/>
  <c r="P551" i="7"/>
  <c r="G551" i="7"/>
  <c r="BJ340" i="13"/>
  <c r="R551" i="7"/>
  <c r="BG340" i="13"/>
  <c r="I551" i="7"/>
  <c r="Q551" i="7"/>
  <c r="BI340" i="13"/>
  <c r="I340" i="13"/>
  <c r="R340" i="13" s="1"/>
  <c r="AA341" i="13" s="1"/>
  <c r="AV340" i="13"/>
  <c r="AJ341" i="13" s="1"/>
  <c r="AU340" i="13"/>
  <c r="AI341" i="13" s="1"/>
  <c r="BW339" i="13"/>
  <c r="BX339" i="13" s="1"/>
  <c r="BO340" i="13"/>
  <c r="BU340" i="13" s="1"/>
  <c r="BP340" i="13"/>
  <c r="BV340" i="13" s="1"/>
  <c r="BN340" i="13"/>
  <c r="BT340" i="13" s="1"/>
  <c r="H340" i="13"/>
  <c r="Q340" i="13" s="1"/>
  <c r="Z341" i="13" s="1"/>
  <c r="BE340" i="13"/>
  <c r="J451" i="12"/>
  <c r="S551" i="7" l="1"/>
  <c r="K451" i="12" s="1"/>
  <c r="L451" i="12" s="1"/>
  <c r="M451" i="12" s="1"/>
  <c r="N452" i="12" s="1"/>
  <c r="M340" i="13"/>
  <c r="P340" i="13" s="1"/>
  <c r="L551" i="7"/>
  <c r="G451" i="12" s="1"/>
  <c r="H451" i="12" s="1"/>
  <c r="I451" i="12" s="1"/>
  <c r="BP341" i="13" s="1"/>
  <c r="K340" i="13"/>
  <c r="N340" i="13" s="1"/>
  <c r="L340" i="13"/>
  <c r="O340" i="13" s="1"/>
  <c r="BY339" i="13"/>
  <c r="BK340" i="13"/>
  <c r="BL341" i="13" s="1"/>
  <c r="AS341" i="13"/>
  <c r="I341" i="13" s="1"/>
  <c r="AT341" i="13"/>
  <c r="J341" i="13" s="1"/>
  <c r="AR341" i="13"/>
  <c r="BH341" i="13" s="1"/>
  <c r="F551" i="7"/>
  <c r="BW340" i="13"/>
  <c r="BA341" i="13"/>
  <c r="BR341" i="13" l="1"/>
  <c r="BQ341" i="13"/>
  <c r="BS341" i="13"/>
  <c r="BV341" i="13" s="1"/>
  <c r="BN341" i="13"/>
  <c r="BO341" i="13"/>
  <c r="J452" i="12"/>
  <c r="H341" i="13"/>
  <c r="K341" i="13" s="1"/>
  <c r="BE341" i="13"/>
  <c r="AV341" i="13"/>
  <c r="AJ342" i="13" s="1"/>
  <c r="AW341" i="13"/>
  <c r="AK342" i="13" s="1"/>
  <c r="AT342" i="13" s="1"/>
  <c r="AU341" i="13"/>
  <c r="AI342" i="13" s="1"/>
  <c r="BF341" i="13"/>
  <c r="BI341" i="13"/>
  <c r="BG341" i="13"/>
  <c r="BJ341" i="13"/>
  <c r="BY340" i="13"/>
  <c r="BX340" i="13"/>
  <c r="P552" i="7"/>
  <c r="R552" i="7"/>
  <c r="O552" i="7"/>
  <c r="N552" i="7"/>
  <c r="Q552" i="7"/>
  <c r="R341" i="13"/>
  <c r="AA342" i="13" s="1"/>
  <c r="L341" i="13"/>
  <c r="O341" i="13" s="1"/>
  <c r="M341" i="13"/>
  <c r="P341" i="13" s="1"/>
  <c r="S341" i="13"/>
  <c r="AB342" i="13" s="1"/>
  <c r="H552" i="7"/>
  <c r="K552" i="7"/>
  <c r="I552" i="7"/>
  <c r="J552" i="7"/>
  <c r="G552" i="7"/>
  <c r="Q341" i="13" l="1"/>
  <c r="Z342" i="13" s="1"/>
  <c r="BA342" i="13" s="1"/>
  <c r="BT341" i="13"/>
  <c r="AS342" i="13"/>
  <c r="BI342" i="13" s="1"/>
  <c r="BK341" i="13"/>
  <c r="BL342" i="13" s="1"/>
  <c r="BU341" i="13"/>
  <c r="AR342" i="13"/>
  <c r="H342" i="13" s="1"/>
  <c r="S552" i="7"/>
  <c r="K452" i="12" s="1"/>
  <c r="L452" i="12" s="1"/>
  <c r="M452" i="12" s="1"/>
  <c r="BJ342" i="13"/>
  <c r="N341" i="13"/>
  <c r="L552" i="7"/>
  <c r="G452" i="12" s="1"/>
  <c r="BG342" i="13"/>
  <c r="J342" i="13"/>
  <c r="AW342" i="13"/>
  <c r="AK343" i="13" s="1"/>
  <c r="AV342" i="13" l="1"/>
  <c r="AJ343" i="13" s="1"/>
  <c r="BF342" i="13"/>
  <c r="I342" i="13"/>
  <c r="F552" i="7"/>
  <c r="Q553" i="7" s="1"/>
  <c r="BW341" i="13"/>
  <c r="BX341" i="13" s="1"/>
  <c r="BE342" i="13"/>
  <c r="AU342" i="13"/>
  <c r="AI343" i="13" s="1"/>
  <c r="BH342" i="13"/>
  <c r="BR342" i="13"/>
  <c r="BQ342" i="13"/>
  <c r="BS342" i="13"/>
  <c r="N453" i="12"/>
  <c r="N553" i="7"/>
  <c r="O553" i="7"/>
  <c r="J553" i="7"/>
  <c r="H553" i="7"/>
  <c r="H452" i="12"/>
  <c r="I452" i="12" s="1"/>
  <c r="BK342" i="13"/>
  <c r="BL343" i="13" s="1"/>
  <c r="Q342" i="13"/>
  <c r="Z343" i="13" s="1"/>
  <c r="K342" i="13"/>
  <c r="S342" i="13"/>
  <c r="AB343" i="13" s="1"/>
  <c r="M342" i="13"/>
  <c r="P342" i="13" s="1"/>
  <c r="L342" i="13"/>
  <c r="O342" i="13" s="1"/>
  <c r="R342" i="13"/>
  <c r="AA343" i="13" s="1"/>
  <c r="P553" i="7" l="1"/>
  <c r="BY341" i="13"/>
  <c r="I553" i="7"/>
  <c r="G553" i="7"/>
  <c r="R553" i="7"/>
  <c r="S553" i="7" s="1"/>
  <c r="K453" i="12" s="1"/>
  <c r="L453" i="12" s="1"/>
  <c r="M453" i="12" s="1"/>
  <c r="K553" i="7"/>
  <c r="BN342" i="13"/>
  <c r="BO342" i="13"/>
  <c r="BP342" i="13"/>
  <c r="F553" i="7"/>
  <c r="Q554" i="7" s="1"/>
  <c r="N342" i="13"/>
  <c r="J453" i="12"/>
  <c r="BA343" i="13"/>
  <c r="L553" i="7" l="1"/>
  <c r="G453" i="12" s="1"/>
  <c r="H453" i="12" s="1"/>
  <c r="I453" i="12" s="1"/>
  <c r="BS343" i="13"/>
  <c r="BQ343" i="13"/>
  <c r="BR343" i="13"/>
  <c r="BN343" i="13"/>
  <c r="BO343" i="13"/>
  <c r="BP343" i="13"/>
  <c r="BV342" i="13"/>
  <c r="AT343" i="13"/>
  <c r="J343" i="13" s="1"/>
  <c r="BU342" i="13"/>
  <c r="AS343" i="13"/>
  <c r="BI343" i="13" s="1"/>
  <c r="BT342" i="13"/>
  <c r="AR343" i="13"/>
  <c r="H343" i="13" s="1"/>
  <c r="R554" i="7"/>
  <c r="N454" i="12"/>
  <c r="P554" i="7"/>
  <c r="N554" i="7"/>
  <c r="O554" i="7"/>
  <c r="J554" i="7"/>
  <c r="I554" i="7"/>
  <c r="G554" i="7"/>
  <c r="K554" i="7"/>
  <c r="H554" i="7"/>
  <c r="J454" i="12"/>
  <c r="AW343" i="13" l="1"/>
  <c r="AK344" i="13" s="1"/>
  <c r="AT344" i="13" s="1"/>
  <c r="BF343" i="13"/>
  <c r="I343" i="13"/>
  <c r="L343" i="13" s="1"/>
  <c r="O343" i="13" s="1"/>
  <c r="AU343" i="13"/>
  <c r="AI344" i="13" s="1"/>
  <c r="AR344" i="13" s="1"/>
  <c r="BH343" i="13"/>
  <c r="AV343" i="13"/>
  <c r="AJ344" i="13" s="1"/>
  <c r="AS344" i="13" s="1"/>
  <c r="BG343" i="13"/>
  <c r="BJ343" i="13"/>
  <c r="BE343" i="13"/>
  <c r="BW342" i="13"/>
  <c r="BX342" i="13" s="1"/>
  <c r="BV343" i="13"/>
  <c r="BU343" i="13"/>
  <c r="BT343" i="13"/>
  <c r="S554" i="7"/>
  <c r="K454" i="12" s="1"/>
  <c r="L454" i="12" s="1"/>
  <c r="M454" i="12" s="1"/>
  <c r="Q343" i="13"/>
  <c r="Z344" i="13" s="1"/>
  <c r="K343" i="13"/>
  <c r="M343" i="13"/>
  <c r="P343" i="13" s="1"/>
  <c r="S343" i="13"/>
  <c r="AB344" i="13" s="1"/>
  <c r="L554" i="7"/>
  <c r="G454" i="12" s="1"/>
  <c r="BK343" i="13" l="1"/>
  <c r="BL344" i="13" s="1"/>
  <c r="R343" i="13"/>
  <c r="AA344" i="13" s="1"/>
  <c r="BA344" i="13" s="1"/>
  <c r="BR344" i="13"/>
  <c r="BS344" i="13"/>
  <c r="BQ344" i="13"/>
  <c r="BY342" i="13"/>
  <c r="BW343" i="13"/>
  <c r="BY343" i="13" s="1"/>
  <c r="N455" i="12"/>
  <c r="BJ344" i="13"/>
  <c r="BH344" i="13"/>
  <c r="N343" i="13"/>
  <c r="J344" i="13"/>
  <c r="AW344" i="13"/>
  <c r="AK345" i="13" s="1"/>
  <c r="BG344" i="13"/>
  <c r="BF344" i="13"/>
  <c r="I344" i="13"/>
  <c r="AV344" i="13"/>
  <c r="AJ345" i="13" s="1"/>
  <c r="H344" i="13"/>
  <c r="AU344" i="13"/>
  <c r="AI345" i="13" s="1"/>
  <c r="BE344" i="13"/>
  <c r="H454" i="12"/>
  <c r="I454" i="12" s="1"/>
  <c r="F554" i="7" l="1"/>
  <c r="Q555" i="7" s="1"/>
  <c r="BI344" i="13"/>
  <c r="BO344" i="13"/>
  <c r="BU344" i="13" s="1"/>
  <c r="BP344" i="13"/>
  <c r="BV344" i="13" s="1"/>
  <c r="BN344" i="13"/>
  <c r="BT344" i="13" s="1"/>
  <c r="BX343" i="13"/>
  <c r="J455" i="12"/>
  <c r="K344" i="13"/>
  <c r="Q344" i="13"/>
  <c r="Z345" i="13" s="1"/>
  <c r="BK344" i="13"/>
  <c r="BL345" i="13" s="1"/>
  <c r="S344" i="13"/>
  <c r="AB345" i="13" s="1"/>
  <c r="M344" i="13"/>
  <c r="P344" i="13" s="1"/>
  <c r="L344" i="13"/>
  <c r="O344" i="13" s="1"/>
  <c r="R344" i="13"/>
  <c r="AA345" i="13" s="1"/>
  <c r="H555" i="7" l="1"/>
  <c r="N555" i="7"/>
  <c r="K555" i="7"/>
  <c r="G555" i="7"/>
  <c r="P555" i="7"/>
  <c r="R555" i="7"/>
  <c r="O555" i="7"/>
  <c r="I555" i="7"/>
  <c r="J555" i="7"/>
  <c r="AT345" i="13"/>
  <c r="J345" i="13" s="1"/>
  <c r="AR345" i="13"/>
  <c r="H345" i="13" s="1"/>
  <c r="AS345" i="13"/>
  <c r="BI345" i="13" s="1"/>
  <c r="F555" i="7"/>
  <c r="BW344" i="13"/>
  <c r="N344" i="13"/>
  <c r="BA345" i="13"/>
  <c r="L555" i="7" l="1"/>
  <c r="G455" i="12" s="1"/>
  <c r="H455" i="12" s="1"/>
  <c r="I455" i="12" s="1"/>
  <c r="S555" i="7"/>
  <c r="K455" i="12" s="1"/>
  <c r="L455" i="12" s="1"/>
  <c r="M455" i="12" s="1"/>
  <c r="BR345" i="13" s="1"/>
  <c r="R556" i="7"/>
  <c r="AW345" i="13"/>
  <c r="AK346" i="13" s="1"/>
  <c r="BJ345" i="13"/>
  <c r="BG345" i="13"/>
  <c r="AV345" i="13"/>
  <c r="AJ346" i="13" s="1"/>
  <c r="I345" i="13"/>
  <c r="R345" i="13" s="1"/>
  <c r="AA346" i="13" s="1"/>
  <c r="AU345" i="13"/>
  <c r="AI346" i="13" s="1"/>
  <c r="BF345" i="13"/>
  <c r="BE345" i="13"/>
  <c r="BH345" i="13"/>
  <c r="BY344" i="13"/>
  <c r="BX344" i="13"/>
  <c r="Q556" i="7"/>
  <c r="O556" i="7"/>
  <c r="N556" i="7"/>
  <c r="P556" i="7"/>
  <c r="Q345" i="13"/>
  <c r="Z346" i="13" s="1"/>
  <c r="K345" i="13"/>
  <c r="J556" i="7"/>
  <c r="H556" i="7"/>
  <c r="M345" i="13"/>
  <c r="P345" i="13" s="1"/>
  <c r="S345" i="13"/>
  <c r="AB346" i="13" s="1"/>
  <c r="I556" i="7"/>
  <c r="G556" i="7"/>
  <c r="K556" i="7"/>
  <c r="N456" i="12" l="1"/>
  <c r="BQ345" i="13"/>
  <c r="BS345" i="13"/>
  <c r="L345" i="13"/>
  <c r="O345" i="13" s="1"/>
  <c r="BP345" i="13"/>
  <c r="BN345" i="13"/>
  <c r="BO345" i="13"/>
  <c r="BK345" i="13"/>
  <c r="BL346" i="13" s="1"/>
  <c r="F556" i="7"/>
  <c r="S556" i="7"/>
  <c r="K456" i="12" s="1"/>
  <c r="L456" i="12" s="1"/>
  <c r="M456" i="12" s="1"/>
  <c r="N345" i="13"/>
  <c r="L556" i="7"/>
  <c r="G456" i="12" s="1"/>
  <c r="J456" i="12"/>
  <c r="BA346" i="13"/>
  <c r="BQ346" i="13" l="1"/>
  <c r="BS346" i="13"/>
  <c r="BR346" i="13"/>
  <c r="BT345" i="13"/>
  <c r="AR346" i="13"/>
  <c r="BE346" i="13" s="1"/>
  <c r="BU345" i="13"/>
  <c r="AS346" i="13"/>
  <c r="BF346" i="13" s="1"/>
  <c r="BV345" i="13"/>
  <c r="AT346" i="13"/>
  <c r="BG346" i="13" s="1"/>
  <c r="H456" i="12"/>
  <c r="I456" i="12" s="1"/>
  <c r="BH346" i="13" l="1"/>
  <c r="AV346" i="13"/>
  <c r="BI346" i="13"/>
  <c r="AW346" i="13"/>
  <c r="I346" i="13"/>
  <c r="L346" i="13" s="1"/>
  <c r="O346" i="13" s="1"/>
  <c r="BO346" i="13"/>
  <c r="BU346" i="13" s="1"/>
  <c r="BN346" i="13"/>
  <c r="BT346" i="13" s="1"/>
  <c r="BP346" i="13"/>
  <c r="BV346" i="13" s="1"/>
  <c r="H346" i="13"/>
  <c r="Q346" i="13" s="1"/>
  <c r="AU346" i="13"/>
  <c r="BJ346" i="13"/>
  <c r="BW345" i="13"/>
  <c r="BY345" i="13" s="1"/>
  <c r="J346" i="13"/>
  <c r="S346" i="13" s="1"/>
  <c r="M346" i="13" l="1"/>
  <c r="P346" i="13" s="1"/>
  <c r="K346" i="13"/>
  <c r="N346" i="13" s="1"/>
  <c r="R346" i="13"/>
  <c r="BK346" i="13"/>
  <c r="BX345" i="13"/>
  <c r="BW346" i="13"/>
  <c r="BY346" i="13" l="1"/>
  <c r="BX346" i="13"/>
  <c r="BX5" i="13" s="1"/>
  <c r="B3" i="14" s="1"/>
  <c r="BY5" i="13" l="1"/>
  <c r="C3" i="14" s="1"/>
</calcChain>
</file>

<file path=xl/sharedStrings.xml><?xml version="1.0" encoding="utf-8"?>
<sst xmlns="http://schemas.openxmlformats.org/spreadsheetml/2006/main" count="195" uniqueCount="81">
  <si>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</si>
  <si>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</si>
  <si>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</si>
  <si>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</si>
  <si>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</si>
  <si>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</si>
  <si>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</si>
  <si>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</si>
  <si>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</si>
  <si>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</si>
  <si>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</si>
  <si>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</si>
  <si>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</si>
  <si>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</si>
  <si>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</si>
  <si>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</si>
  <si>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</si>
  <si>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</si>
  <si>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</si>
  <si>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</si>
  <si>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</si>
  <si>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</si>
  <si>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</si>
  <si>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</si>
  <si>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</si>
  <si>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</si>
  <si>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</si>
  <si>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</si>
  <si>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</si>
  <si>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</si>
  <si>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</si>
  <si>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</si>
  <si>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</si>
  <si>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</si>
  <si>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</si>
  <si>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</si>
  <si>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</si>
  <si>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</si>
  <si>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</si>
  <si>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</si>
  <si>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</si>
  <si>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</si>
  <si>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</si>
  <si>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</si>
  <si>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</si>
  <si>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</si>
  <si>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</si>
  <si>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</si>
  <si>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</si>
  <si>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</si>
  <si>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</si>
  <si>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</si>
  <si>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</si>
  <si>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</si>
  <si>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</si>
  <si>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</si>
  <si>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</si>
  <si>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</si>
  <si>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</si>
  <si>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</si>
  <si>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</si>
  <si>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</si>
  <si>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</si>
  <si>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Discount factor</t>
  </si>
  <si>
    <t>Ramsey discount</t>
  </si>
  <si>
    <t>bln $</t>
  </si>
  <si>
    <t>Constant discount</t>
  </si>
  <si>
    <t>Social cost of carbon</t>
  </si>
  <si>
    <t>dollar per tonne of carbon</t>
  </si>
  <si>
    <t>14.7.1</t>
  </si>
  <si>
    <t>3 / 5</t>
  </si>
  <si>
    <t>1 / 3</t>
  </si>
  <si>
    <t>.1 / 2</t>
  </si>
  <si>
    <t>14.7.2</t>
  </si>
  <si>
    <t>14.7.3</t>
  </si>
  <si>
    <t>Impact of climate change</t>
  </si>
  <si>
    <t>Model 1</t>
  </si>
  <si>
    <t>Ramsey</t>
  </si>
  <si>
    <t>Constant</t>
  </si>
  <si>
    <t>Model 2</t>
  </si>
  <si>
    <t>watermark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</si>
</sst>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" fontId="0" fillId="0" borderId="0" xfId="0" quotePrefix="1" applyNumberFormat="1"/>
    <xf numFmtId="0" fontId="0" fillId="0" borderId="0" xfId="0" quotePrefix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zoomScale="120" zoomScaleNormal="120" workbookViewId="0">
      <pane xSplit="5" ySplit="5" topLeftCell="G259" activePane="bottomRight" state="frozen"/>
      <selection pane="topRight" activeCell="F1" sqref="F1"/>
      <selection pane="bottomLeft" activeCell="A6" sqref="A6"/>
      <selection pane="bottomRight" activeCell="R272" sqref="R272"/>
    </sheetView>
  </sheetViews>
  <sheetFormatPr defaultColWidth="9.109375" defaultRowHeight="14.4" x14ac:dyDescent="0.3"/>
  <cols>
    <col min="6" max="6" width="10" bestFit="1" customWidth="1"/>
    <col min="12" max="13" width="9.44140625" customWidth="1"/>
  </cols>
  <sheetData>
    <row r="1" spans="1:38" x14ac:dyDescent="0.3">
      <c r="A1" t="s">
        <v>10</v>
      </c>
      <c r="G1" t="s">
        <v>11</v>
      </c>
      <c r="M1" t="s">
        <v>58</v>
      </c>
    </row>
    <row r="2" spans="1:38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</row>
    <row r="3" spans="1:38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</row>
    <row r="4" spans="1:38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N4">
        <f>G4</f>
        <v>0.13</v>
      </c>
      <c r="O4">
        <f t="shared" ref="O4:S4" si="0">H4</f>
        <v>0.2</v>
      </c>
      <c r="P4">
        <f t="shared" si="0"/>
        <v>0.32</v>
      </c>
      <c r="Q4">
        <f t="shared" si="0"/>
        <v>0.25</v>
      </c>
      <c r="R4">
        <f t="shared" si="0"/>
        <v>0.1</v>
      </c>
      <c r="S4">
        <f t="shared" si="0"/>
        <v>0.46948356807511737</v>
      </c>
    </row>
    <row r="5" spans="1:38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O5">
        <f t="shared" ref="O5" si="1">H5</f>
        <v>2.7510298994511961E-3</v>
      </c>
      <c r="P5">
        <f t="shared" ref="P5" si="2">I5</f>
        <v>1.3422615899161938E-2</v>
      </c>
      <c r="Q5">
        <f t="shared" ref="Q5" si="3">J5</f>
        <v>5.7126856145125027E-2</v>
      </c>
      <c r="R5">
        <f t="shared" ref="R5" si="4">K5</f>
        <v>0.39346934028736658</v>
      </c>
      <c r="S5">
        <f t="shared" ref="S5" si="5">L5</f>
        <v>275</v>
      </c>
    </row>
    <row r="6" spans="1:38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>SUM(N6:R6,S$5)</f>
        <v>275</v>
      </c>
      <c r="T6" s="2"/>
      <c r="U6" s="2"/>
      <c r="V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6">G6*(1-G$5)+G$4*$F6*$L$4/1000</f>
        <v>0</v>
      </c>
      <c r="H7" s="2">
        <f t="shared" si="6"/>
        <v>0</v>
      </c>
      <c r="I7" s="2">
        <f t="shared" si="6"/>
        <v>0</v>
      </c>
      <c r="J7" s="2">
        <f t="shared" si="6"/>
        <v>0</v>
      </c>
      <c r="K7" s="2">
        <f t="shared" si="6"/>
        <v>0</v>
      </c>
      <c r="L7" s="2">
        <f t="shared" ref="L7:L70" si="7">SUM(G7:K7,L$5)</f>
        <v>275</v>
      </c>
      <c r="M7" s="2">
        <v>0</v>
      </c>
      <c r="N7" s="2">
        <f>N6*(1-N$5)+N$4*($F6+$M6)*$L$4/1000</f>
        <v>0</v>
      </c>
      <c r="O7" s="2">
        <f t="shared" ref="O7:O70" si="8">O6*(1-O$5)+O$4*($F6+$M6)*$L$4/1000</f>
        <v>0</v>
      </c>
      <c r="P7" s="2">
        <f t="shared" ref="P7:P70" si="9">P6*(1-P$5)+P$4*($F6+$M6)*$L$4/1000</f>
        <v>0</v>
      </c>
      <c r="Q7" s="2">
        <f t="shared" ref="Q7:Q70" si="10">Q6*(1-Q$5)+Q$4*($F6+$M6)*$L$4/1000</f>
        <v>0</v>
      </c>
      <c r="R7" s="2">
        <f t="shared" ref="R7:R70" si="11">R6*(1-R$5)+R$4*($F6+$M6)*$L$4/1000</f>
        <v>0</v>
      </c>
      <c r="S7" s="2">
        <f t="shared" ref="S7" si="12">SUM(N7:R7,S$5)</f>
        <v>275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6"/>
        <v>1.8309859154929577E-4</v>
      </c>
      <c r="H8" s="2">
        <f t="shared" si="6"/>
        <v>2.8169014084507049E-4</v>
      </c>
      <c r="I8" s="2">
        <f t="shared" si="6"/>
        <v>4.5070422535211269E-4</v>
      </c>
      <c r="J8" s="2">
        <f t="shared" si="6"/>
        <v>3.5211267605633799E-4</v>
      </c>
      <c r="K8" s="2">
        <f t="shared" si="6"/>
        <v>1.4084507042253525E-4</v>
      </c>
      <c r="L8" s="2">
        <f t="shared" si="7"/>
        <v>275.00140845070422</v>
      </c>
      <c r="M8" s="2">
        <v>0</v>
      </c>
      <c r="N8" s="2">
        <f t="shared" ref="N8:N71" si="13">N7*(1-N$5)+N$4*($F7+$M7)*$L$4/1000</f>
        <v>1.8309859154929577E-4</v>
      </c>
      <c r="O8" s="2">
        <f t="shared" si="8"/>
        <v>2.8169014084507049E-4</v>
      </c>
      <c r="P8" s="2">
        <f t="shared" si="9"/>
        <v>4.5070422535211269E-4</v>
      </c>
      <c r="Q8" s="2">
        <f t="shared" si="10"/>
        <v>3.5211267605633799E-4</v>
      </c>
      <c r="R8" s="2">
        <f t="shared" si="11"/>
        <v>1.4084507042253525E-4</v>
      </c>
      <c r="S8" s="2">
        <f t="shared" ref="S8:S71" si="14">SUM(N8:R8,S$5)</f>
        <v>275.00140845070422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6"/>
        <v>3.6619718309859154E-4</v>
      </c>
      <c r="H9" s="2">
        <f t="shared" si="6"/>
        <v>5.626053436902955E-4</v>
      </c>
      <c r="I9" s="2">
        <f t="shared" si="6"/>
        <v>8.9535882100319464E-4</v>
      </c>
      <c r="J9" s="2">
        <f t="shared" si="6"/>
        <v>6.8411026192073058E-4</v>
      </c>
      <c r="K9" s="2">
        <f t="shared" si="6"/>
        <v>2.2627192390318784E-4</v>
      </c>
      <c r="L9" s="2">
        <f t="shared" si="7"/>
        <v>275.00273454353362</v>
      </c>
      <c r="M9" s="2">
        <v>0</v>
      </c>
      <c r="N9" s="2">
        <f t="shared" si="13"/>
        <v>3.6619718309859154E-4</v>
      </c>
      <c r="O9" s="2">
        <f t="shared" si="8"/>
        <v>5.626053436902955E-4</v>
      </c>
      <c r="P9" s="2">
        <f t="shared" si="9"/>
        <v>8.9535882100319464E-4</v>
      </c>
      <c r="Q9" s="2">
        <f t="shared" si="10"/>
        <v>6.8411026192073058E-4</v>
      </c>
      <c r="R9" s="2">
        <f t="shared" si="11"/>
        <v>2.2627192390318784E-4</v>
      </c>
      <c r="S9" s="2">
        <f t="shared" si="14"/>
        <v>275.00273454353362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6"/>
        <v>5.4929577464788728E-4</v>
      </c>
      <c r="H10" s="2">
        <f t="shared" si="6"/>
        <v>8.4274774041328301E-4</v>
      </c>
      <c r="I10" s="2">
        <f t="shared" si="6"/>
        <v>1.334044988809055E-3</v>
      </c>
      <c r="J10" s="2">
        <f t="shared" si="6"/>
        <v>9.9714186945691922E-4</v>
      </c>
      <c r="K10" s="2">
        <f t="shared" si="6"/>
        <v>2.7808592970198257E-4</v>
      </c>
      <c r="L10" s="2">
        <f t="shared" si="7"/>
        <v>275.004001316303</v>
      </c>
      <c r="M10" s="2">
        <v>0</v>
      </c>
      <c r="N10" s="2">
        <f t="shared" si="13"/>
        <v>5.4929577464788728E-4</v>
      </c>
      <c r="O10" s="2">
        <f t="shared" si="8"/>
        <v>8.4274774041328301E-4</v>
      </c>
      <c r="P10" s="2">
        <f t="shared" si="9"/>
        <v>1.334044988809055E-3</v>
      </c>
      <c r="Q10" s="2">
        <f t="shared" si="10"/>
        <v>9.9714186945691922E-4</v>
      </c>
      <c r="R10" s="2">
        <f t="shared" si="11"/>
        <v>2.7808592970198257E-4</v>
      </c>
      <c r="S10" s="2">
        <f t="shared" si="14"/>
        <v>275.004001316303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6"/>
        <v>7.3239436619718307E-4</v>
      </c>
      <c r="H11" s="2">
        <f t="shared" si="6"/>
        <v>1.1221194570267816E-3</v>
      </c>
      <c r="I11" s="2">
        <f t="shared" si="6"/>
        <v>1.766842840684182E-3</v>
      </c>
      <c r="J11" s="2">
        <f t="shared" si="6"/>
        <v>1.2922909653805107E-3</v>
      </c>
      <c r="K11" s="2">
        <f t="shared" si="6"/>
        <v>3.0951271282147975E-4</v>
      </c>
      <c r="L11" s="2">
        <f t="shared" si="7"/>
        <v>275.0052231603421</v>
      </c>
      <c r="M11" s="2">
        <v>0</v>
      </c>
      <c r="N11" s="2">
        <f t="shared" si="13"/>
        <v>7.3239436619718307E-4</v>
      </c>
      <c r="O11" s="2">
        <f t="shared" si="8"/>
        <v>1.1221194570267816E-3</v>
      </c>
      <c r="P11" s="2">
        <f t="shared" si="9"/>
        <v>1.766842840684182E-3</v>
      </c>
      <c r="Q11" s="2">
        <f t="shared" si="10"/>
        <v>1.2922909653805107E-3</v>
      </c>
      <c r="R11" s="2">
        <f t="shared" si="11"/>
        <v>3.0951271282147975E-4</v>
      </c>
      <c r="S11" s="2">
        <f t="shared" si="14"/>
        <v>275.0052231603421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6"/>
        <v>9.1549295774647887E-4</v>
      </c>
      <c r="H12" s="2">
        <f t="shared" si="6"/>
        <v>1.4007226136948155E-3</v>
      </c>
      <c r="I12" s="2">
        <f t="shared" si="6"/>
        <v>2.1938314132316067E-3</v>
      </c>
      <c r="J12" s="2">
        <f t="shared" si="6"/>
        <v>1.5705791213599116E-3</v>
      </c>
      <c r="K12" s="2">
        <f t="shared" si="6"/>
        <v>3.2857402031959419E-4</v>
      </c>
      <c r="L12" s="2">
        <f t="shared" si="7"/>
        <v>275.00640920012637</v>
      </c>
      <c r="M12" s="2">
        <v>0</v>
      </c>
      <c r="N12" s="2">
        <f t="shared" si="13"/>
        <v>9.1549295774647887E-4</v>
      </c>
      <c r="O12" s="2">
        <f t="shared" si="8"/>
        <v>1.4007226136948155E-3</v>
      </c>
      <c r="P12" s="2">
        <f t="shared" si="9"/>
        <v>2.1938314132316067E-3</v>
      </c>
      <c r="Q12" s="2">
        <f t="shared" si="10"/>
        <v>1.5705791213599116E-3</v>
      </c>
      <c r="R12" s="2">
        <f t="shared" si="11"/>
        <v>3.2857402031959419E-4</v>
      </c>
      <c r="S12" s="2">
        <f t="shared" si="14"/>
        <v>275.00640920012637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6"/>
        <v>1.0985915492957746E-3</v>
      </c>
      <c r="H13" s="2">
        <f t="shared" si="6"/>
        <v>1.6785593247487741E-3</v>
      </c>
      <c r="I13" s="2">
        <f t="shared" si="6"/>
        <v>2.6150886821763959E-3</v>
      </c>
      <c r="J13" s="2">
        <f t="shared" si="6"/>
        <v>1.832969549885785E-3</v>
      </c>
      <c r="K13" s="2">
        <f t="shared" si="6"/>
        <v>3.4013528773141094E-4</v>
      </c>
      <c r="L13" s="2">
        <f t="shared" si="7"/>
        <v>275.00756534439381</v>
      </c>
      <c r="M13" s="2">
        <v>0</v>
      </c>
      <c r="N13" s="2">
        <f t="shared" si="13"/>
        <v>1.0985915492957746E-3</v>
      </c>
      <c r="O13" s="2">
        <f t="shared" si="8"/>
        <v>1.6785593247487741E-3</v>
      </c>
      <c r="P13" s="2">
        <f t="shared" si="9"/>
        <v>2.6150886821763959E-3</v>
      </c>
      <c r="Q13" s="2">
        <f t="shared" si="10"/>
        <v>1.832969549885785E-3</v>
      </c>
      <c r="R13" s="2">
        <f t="shared" si="11"/>
        <v>3.4013528773141094E-4</v>
      </c>
      <c r="S13" s="2">
        <f t="shared" si="14"/>
        <v>275.00756534439381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6"/>
        <v>1.2816901408450702E-3</v>
      </c>
      <c r="H14" s="2">
        <f t="shared" si="6"/>
        <v>1.9556316987034581E-3</v>
      </c>
      <c r="I14" s="2">
        <f t="shared" si="6"/>
        <v>3.0306915766054091E-3</v>
      </c>
      <c r="J14" s="2">
        <f t="shared" si="6"/>
        <v>2.0803704381474031E-3</v>
      </c>
      <c r="K14" s="2">
        <f t="shared" si="6"/>
        <v>3.4714755088181436E-4</v>
      </c>
      <c r="L14" s="2">
        <f t="shared" si="7"/>
        <v>275.00869553140518</v>
      </c>
      <c r="M14" s="2">
        <v>0</v>
      </c>
      <c r="N14" s="2">
        <f t="shared" si="13"/>
        <v>1.2816901408450702E-3</v>
      </c>
      <c r="O14" s="2">
        <f t="shared" si="8"/>
        <v>1.9556316987034581E-3</v>
      </c>
      <c r="P14" s="2">
        <f t="shared" si="9"/>
        <v>3.0306915766054091E-3</v>
      </c>
      <c r="Q14" s="2">
        <f t="shared" si="10"/>
        <v>2.0803704381474031E-3</v>
      </c>
      <c r="R14" s="2">
        <f t="shared" si="11"/>
        <v>3.4714755088181436E-4</v>
      </c>
      <c r="S14" s="2">
        <f t="shared" si="14"/>
        <v>275.00869553140518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6"/>
        <v>1.4647887323943659E-3</v>
      </c>
      <c r="H15" s="2">
        <f t="shared" si="6"/>
        <v>2.231941838273081E-3</v>
      </c>
      <c r="I15" s="2">
        <f t="shared" si="6"/>
        <v>3.4407159930159217E-3</v>
      </c>
      <c r="J15" s="2">
        <f t="shared" si="6"/>
        <v>2.3136380914551237E-3</v>
      </c>
      <c r="K15" s="2">
        <f t="shared" si="6"/>
        <v>3.5140070347650706E-4</v>
      </c>
      <c r="L15" s="2">
        <f t="shared" si="7"/>
        <v>275.00980248535859</v>
      </c>
      <c r="M15" s="2">
        <v>0</v>
      </c>
      <c r="N15" s="2">
        <f t="shared" si="13"/>
        <v>1.4647887323943659E-3</v>
      </c>
      <c r="O15" s="2">
        <f t="shared" si="8"/>
        <v>2.231941838273081E-3</v>
      </c>
      <c r="P15" s="2">
        <f t="shared" si="9"/>
        <v>3.4407159930159217E-3</v>
      </c>
      <c r="Q15" s="2">
        <f t="shared" si="10"/>
        <v>2.3136380914551237E-3</v>
      </c>
      <c r="R15" s="2">
        <f t="shared" si="11"/>
        <v>3.5140070347650706E-4</v>
      </c>
      <c r="S15" s="2">
        <f t="shared" si="14"/>
        <v>275.00980248535859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6"/>
        <v>1.6478873239436616E-3</v>
      </c>
      <c r="H16" s="2">
        <f t="shared" si="6"/>
        <v>2.5074918403872265E-3</v>
      </c>
      <c r="I16" s="2">
        <f t="shared" si="6"/>
        <v>3.845236809175678E-3</v>
      </c>
      <c r="J16" s="2">
        <f t="shared" si="6"/>
        <v>2.5335798970890231E-3</v>
      </c>
      <c r="K16" s="2">
        <f t="shared" si="6"/>
        <v>3.5398037092562458E-4</v>
      </c>
      <c r="L16" s="2">
        <f t="shared" si="7"/>
        <v>275.01088817624151</v>
      </c>
      <c r="M16" s="2">
        <v>0</v>
      </c>
      <c r="N16" s="2">
        <f t="shared" si="13"/>
        <v>1.6478873239436616E-3</v>
      </c>
      <c r="O16" s="2">
        <f t="shared" si="8"/>
        <v>2.5074918403872265E-3</v>
      </c>
      <c r="P16" s="2">
        <f t="shared" si="9"/>
        <v>3.845236809175678E-3</v>
      </c>
      <c r="Q16" s="2">
        <f t="shared" si="10"/>
        <v>2.5335798970890231E-3</v>
      </c>
      <c r="R16" s="2">
        <f t="shared" si="11"/>
        <v>3.5398037092562458E-4</v>
      </c>
      <c r="S16" s="2">
        <f t="shared" si="14"/>
        <v>275.01088817624151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6"/>
        <v>1.8309859154929573E-3</v>
      </c>
      <c r="H17" s="2">
        <f t="shared" si="6"/>
        <v>2.782283796206762E-3</v>
      </c>
      <c r="I17" s="2">
        <f t="shared" si="6"/>
        <v>4.2443278977969063E-3</v>
      </c>
      <c r="J17" s="2">
        <f t="shared" si="6"/>
        <v>2.7409571188321759E-3</v>
      </c>
      <c r="K17" s="2">
        <f t="shared" si="6"/>
        <v>3.5554501832537699E-4</v>
      </c>
      <c r="L17" s="2">
        <f t="shared" si="7"/>
        <v>275.01195409974667</v>
      </c>
      <c r="M17" s="2">
        <v>0</v>
      </c>
      <c r="N17" s="2">
        <f t="shared" si="13"/>
        <v>1.8309859154929573E-3</v>
      </c>
      <c r="O17" s="2">
        <f t="shared" si="8"/>
        <v>2.782283796206762E-3</v>
      </c>
      <c r="P17" s="2">
        <f t="shared" si="9"/>
        <v>4.2443278977969063E-3</v>
      </c>
      <c r="Q17" s="2">
        <f t="shared" si="10"/>
        <v>2.7409571188321759E-3</v>
      </c>
      <c r="R17" s="2">
        <f t="shared" si="11"/>
        <v>3.5554501832537699E-4</v>
      </c>
      <c r="S17" s="2">
        <f t="shared" si="14"/>
        <v>275.01195409974667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6"/>
        <v>2.014084507042253E-3</v>
      </c>
      <c r="H18" s="2">
        <f t="shared" si="6"/>
        <v>3.0563197911397093E-3</v>
      </c>
      <c r="I18" s="2">
        <f t="shared" si="6"/>
        <v>4.6380621400267932E-3</v>
      </c>
      <c r="J18" s="2">
        <f t="shared" si="6"/>
        <v>2.936487531861032E-3</v>
      </c>
      <c r="K18" s="2">
        <f t="shared" si="6"/>
        <v>3.5649402494496651E-4</v>
      </c>
      <c r="L18" s="2">
        <f t="shared" si="7"/>
        <v>275.01300144799501</v>
      </c>
      <c r="M18" s="2">
        <v>0</v>
      </c>
      <c r="N18" s="2">
        <f t="shared" si="13"/>
        <v>2.014084507042253E-3</v>
      </c>
      <c r="O18" s="2">
        <f t="shared" si="8"/>
        <v>3.0563197911397093E-3</v>
      </c>
      <c r="P18" s="2">
        <f t="shared" si="9"/>
        <v>4.6380621400267932E-3</v>
      </c>
      <c r="Q18" s="2">
        <f t="shared" si="10"/>
        <v>2.936487531861032E-3</v>
      </c>
      <c r="R18" s="2">
        <f t="shared" si="11"/>
        <v>3.5649402494496651E-4</v>
      </c>
      <c r="S18" s="2">
        <f t="shared" si="14"/>
        <v>275.01300144799501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6"/>
        <v>2.1971830985915487E-3</v>
      </c>
      <c r="H19" s="2">
        <f t="shared" si="6"/>
        <v>3.3296019048570701E-3</v>
      </c>
      <c r="I19" s="2">
        <f t="shared" si="6"/>
        <v>5.0265114387568807E-3</v>
      </c>
      <c r="J19" s="2">
        <f t="shared" si="6"/>
        <v>3.1208479071127915E-3</v>
      </c>
      <c r="K19" s="2">
        <f t="shared" si="6"/>
        <v>3.570696265560178E-4</v>
      </c>
      <c r="L19" s="2">
        <f t="shared" si="7"/>
        <v>275.0140312139759</v>
      </c>
      <c r="M19" s="2">
        <v>0</v>
      </c>
      <c r="N19" s="2">
        <f t="shared" si="13"/>
        <v>2.1971830985915487E-3</v>
      </c>
      <c r="O19" s="2">
        <f t="shared" si="8"/>
        <v>3.3296019048570701E-3</v>
      </c>
      <c r="P19" s="2">
        <f t="shared" si="9"/>
        <v>5.0265114387568807E-3</v>
      </c>
      <c r="Q19" s="2">
        <f t="shared" si="10"/>
        <v>3.1208479071127915E-3</v>
      </c>
      <c r="R19" s="2">
        <f t="shared" si="11"/>
        <v>3.570696265560178E-4</v>
      </c>
      <c r="S19" s="2">
        <f t="shared" si="14"/>
        <v>275.0140312139759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6"/>
        <v>2.3802816901408444E-3</v>
      </c>
      <c r="H20" s="2">
        <f t="shared" si="6"/>
        <v>3.6021322113086091E-3</v>
      </c>
      <c r="I20" s="2">
        <f t="shared" si="6"/>
        <v>5.4097467317538155E-3</v>
      </c>
      <c r="J20" s="2">
        <f t="shared" si="6"/>
        <v>3.2946763537286825E-3</v>
      </c>
      <c r="K20" s="2">
        <f t="shared" si="6"/>
        <v>3.5741874658090037E-4</v>
      </c>
      <c r="L20" s="2">
        <f t="shared" si="7"/>
        <v>275.01504425573353</v>
      </c>
      <c r="M20" s="2">
        <v>0</v>
      </c>
      <c r="N20" s="2">
        <f t="shared" si="13"/>
        <v>2.3802816901408444E-3</v>
      </c>
      <c r="O20" s="2">
        <f t="shared" si="8"/>
        <v>3.6021322113086091E-3</v>
      </c>
      <c r="P20" s="2">
        <f t="shared" si="9"/>
        <v>5.4097467317538155E-3</v>
      </c>
      <c r="Q20" s="2">
        <f t="shared" si="10"/>
        <v>3.2946763537286825E-3</v>
      </c>
      <c r="R20" s="2">
        <f t="shared" si="11"/>
        <v>3.5741874658090037E-4</v>
      </c>
      <c r="S20" s="2">
        <f t="shared" si="14"/>
        <v>275.01504425573353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6"/>
        <v>2.56338028169014E-3</v>
      </c>
      <c r="H21" s="2">
        <f t="shared" si="6"/>
        <v>3.8739127787385938E-3</v>
      </c>
      <c r="I21" s="2">
        <f t="shared" si="6"/>
        <v>5.7878380046138501E-3</v>
      </c>
      <c r="J21" s="2">
        <f t="shared" si="6"/>
        <v>3.4585745276808169E-3</v>
      </c>
      <c r="K21" s="2">
        <f t="shared" si="6"/>
        <v>3.576304985799113E-4</v>
      </c>
      <c r="L21" s="2">
        <f t="shared" si="7"/>
        <v>275.01604133609129</v>
      </c>
      <c r="M21" s="2">
        <v>0</v>
      </c>
      <c r="N21" s="2">
        <f t="shared" si="13"/>
        <v>2.56338028169014E-3</v>
      </c>
      <c r="O21" s="2">
        <f t="shared" si="8"/>
        <v>3.8739127787385938E-3</v>
      </c>
      <c r="P21" s="2">
        <f t="shared" si="9"/>
        <v>5.7878380046138501E-3</v>
      </c>
      <c r="Q21" s="2">
        <f t="shared" si="10"/>
        <v>3.4585745276808169E-3</v>
      </c>
      <c r="R21" s="2">
        <f t="shared" si="11"/>
        <v>3.576304985799113E-4</v>
      </c>
      <c r="S21" s="2">
        <f t="shared" si="14"/>
        <v>275.01604133609129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6"/>
        <v>2.7464788732394357E-3</v>
      </c>
      <c r="H22" s="2">
        <f t="shared" si="6"/>
        <v>4.1449456697014884E-3</v>
      </c>
      <c r="I22" s="2">
        <f t="shared" si="6"/>
        <v>6.1608543035434589E-3</v>
      </c>
      <c r="J22" s="2">
        <f t="shared" si="6"/>
        <v>3.613109714227139E-3</v>
      </c>
      <c r="K22" s="2">
        <f t="shared" si="6"/>
        <v>3.5775893265956689E-4</v>
      </c>
      <c r="L22" s="2">
        <f t="shared" si="7"/>
        <v>275.01702314749338</v>
      </c>
      <c r="M22" s="2">
        <v>0</v>
      </c>
      <c r="N22" s="2">
        <f t="shared" si="13"/>
        <v>2.7464788732394357E-3</v>
      </c>
      <c r="O22" s="2">
        <f t="shared" si="8"/>
        <v>4.1449456697014884E-3</v>
      </c>
      <c r="P22" s="2">
        <f t="shared" si="9"/>
        <v>6.1608543035434589E-3</v>
      </c>
      <c r="Q22" s="2">
        <f t="shared" si="10"/>
        <v>3.613109714227139E-3</v>
      </c>
      <c r="R22" s="2">
        <f t="shared" si="11"/>
        <v>3.5775893265956689E-4</v>
      </c>
      <c r="S22" s="2">
        <f t="shared" si="14"/>
        <v>275.01702314749338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15">G22*(1-G$5)+G$4*$F22*$L$4/1000</f>
        <v>2.9295774647887314E-3</v>
      </c>
      <c r="H23" s="2">
        <f t="shared" si="15"/>
        <v>4.4152329410776089E-3</v>
      </c>
      <c r="I23" s="2">
        <f t="shared" si="15"/>
        <v>6.5288637479684088E-3</v>
      </c>
      <c r="J23" s="2">
        <f t="shared" si="15"/>
        <v>3.7588167914022696E-3</v>
      </c>
      <c r="K23" s="2">
        <f t="shared" si="15"/>
        <v>3.5783683186662994E-4</v>
      </c>
      <c r="L23" s="2">
        <f t="shared" si="7"/>
        <v>275.01799032777711</v>
      </c>
      <c r="M23" s="2">
        <v>0</v>
      </c>
      <c r="N23" s="2">
        <f t="shared" si="13"/>
        <v>2.9295774647887314E-3</v>
      </c>
      <c r="O23" s="2">
        <f t="shared" si="8"/>
        <v>4.4152329410776089E-3</v>
      </c>
      <c r="P23" s="2">
        <f t="shared" si="9"/>
        <v>6.5288637479684088E-3</v>
      </c>
      <c r="Q23" s="2">
        <f t="shared" si="10"/>
        <v>3.7588167914022696E-3</v>
      </c>
      <c r="R23" s="2">
        <f t="shared" si="11"/>
        <v>3.5783683186662994E-4</v>
      </c>
      <c r="S23" s="2">
        <f t="shared" si="14"/>
        <v>275.01799032777711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15"/>
        <v>3.1126760563380271E-3</v>
      </c>
      <c r="H24" s="2">
        <f t="shared" si="15"/>
        <v>4.6847766440887327E-3</v>
      </c>
      <c r="I24" s="2">
        <f t="shared" si="15"/>
        <v>6.8919335429735787E-3</v>
      </c>
      <c r="J24" s="2">
        <f t="shared" si="15"/>
        <v>3.8962000813402898E-3</v>
      </c>
      <c r="K24" s="2">
        <f t="shared" si="15"/>
        <v>3.5788408012408103E-4</v>
      </c>
      <c r="L24" s="2">
        <f t="shared" si="7"/>
        <v>275.01894347040485</v>
      </c>
      <c r="M24" s="2">
        <v>0</v>
      </c>
      <c r="N24" s="2">
        <f t="shared" si="13"/>
        <v>3.1126760563380271E-3</v>
      </c>
      <c r="O24" s="2">
        <f t="shared" si="8"/>
        <v>4.6847766440887327E-3</v>
      </c>
      <c r="P24" s="2">
        <f t="shared" si="9"/>
        <v>6.8919335429735787E-3</v>
      </c>
      <c r="Q24" s="2">
        <f t="shared" si="10"/>
        <v>3.8962000813402898E-3</v>
      </c>
      <c r="R24" s="2">
        <f t="shared" si="11"/>
        <v>3.5788408012408103E-4</v>
      </c>
      <c r="S24" s="2">
        <f t="shared" si="14"/>
        <v>275.01894347040485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15"/>
        <v>3.2957746478873228E-3</v>
      </c>
      <c r="H25" s="2">
        <f t="shared" si="15"/>
        <v>4.9535788243136643E-3</v>
      </c>
      <c r="I25" s="2">
        <f t="shared" si="15"/>
        <v>7.2501299915758068E-3</v>
      </c>
      <c r="J25" s="2">
        <f t="shared" si="15"/>
        <v>4.0257350958372764E-3</v>
      </c>
      <c r="K25" s="2">
        <f t="shared" si="15"/>
        <v>3.579127376408431E-4</v>
      </c>
      <c r="L25" s="2">
        <f t="shared" si="7"/>
        <v>275.01988313129726</v>
      </c>
      <c r="M25" s="2">
        <v>0</v>
      </c>
      <c r="N25" s="2">
        <f t="shared" si="13"/>
        <v>3.2957746478873228E-3</v>
      </c>
      <c r="O25" s="2">
        <f t="shared" si="8"/>
        <v>4.9535788243136643E-3</v>
      </c>
      <c r="P25" s="2">
        <f t="shared" si="9"/>
        <v>7.2501299915758068E-3</v>
      </c>
      <c r="Q25" s="2">
        <f t="shared" si="10"/>
        <v>4.0257350958372764E-3</v>
      </c>
      <c r="R25" s="2">
        <f t="shared" si="11"/>
        <v>3.579127376408431E-4</v>
      </c>
      <c r="S25" s="2">
        <f t="shared" si="14"/>
        <v>275.01988313129726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15"/>
        <v>3.4788732394366185E-3</v>
      </c>
      <c r="H26" s="2">
        <f t="shared" si="15"/>
        <v>5.2216415217037591E-3</v>
      </c>
      <c r="I26" s="2">
        <f t="shared" si="15"/>
        <v>7.6035185068320035E-3</v>
      </c>
      <c r="J26" s="2">
        <f t="shared" si="15"/>
        <v>4.1478701821953366E-3</v>
      </c>
      <c r="K26" s="2">
        <f t="shared" si="15"/>
        <v>3.5793011930339053E-4</v>
      </c>
      <c r="L26" s="2">
        <f t="shared" si="7"/>
        <v>275.02080983356944</v>
      </c>
      <c r="M26" s="2">
        <v>0</v>
      </c>
      <c r="N26" s="2">
        <f t="shared" si="13"/>
        <v>3.4788732394366185E-3</v>
      </c>
      <c r="O26" s="2">
        <f t="shared" si="8"/>
        <v>5.2216415217037591E-3</v>
      </c>
      <c r="P26" s="2">
        <f t="shared" si="9"/>
        <v>7.6035185068320035E-3</v>
      </c>
      <c r="Q26" s="2">
        <f t="shared" si="10"/>
        <v>4.1478701821953366E-3</v>
      </c>
      <c r="R26" s="2">
        <f t="shared" si="11"/>
        <v>3.5793011930339053E-4</v>
      </c>
      <c r="S26" s="2">
        <f t="shared" si="14"/>
        <v>275.02080983356944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15"/>
        <v>3.6619718309859142E-3</v>
      </c>
      <c r="H27" s="2">
        <f t="shared" si="15"/>
        <v>5.4889667705984068E-3</v>
      </c>
      <c r="I27" s="2">
        <f t="shared" si="15"/>
        <v>7.9521636237847408E-3</v>
      </c>
      <c r="J27" s="2">
        <f t="shared" si="15"/>
        <v>4.2630280750447485E-3</v>
      </c>
      <c r="K27" s="2">
        <f t="shared" si="15"/>
        <v>3.5794066181464232E-4</v>
      </c>
      <c r="L27" s="2">
        <f t="shared" si="7"/>
        <v>275.02172407096225</v>
      </c>
      <c r="M27" s="2">
        <v>0</v>
      </c>
      <c r="N27" s="2">
        <f t="shared" si="13"/>
        <v>3.6619718309859142E-3</v>
      </c>
      <c r="O27" s="2">
        <f t="shared" si="8"/>
        <v>5.4889667705984068E-3</v>
      </c>
      <c r="P27" s="2">
        <f t="shared" si="9"/>
        <v>7.9521636237847408E-3</v>
      </c>
      <c r="Q27" s="2">
        <f t="shared" si="10"/>
        <v>4.2630280750447485E-3</v>
      </c>
      <c r="R27" s="2">
        <f t="shared" si="11"/>
        <v>3.5794066181464232E-4</v>
      </c>
      <c r="S27" s="2">
        <f t="shared" si="14"/>
        <v>275.02172407096225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15"/>
        <v>3.9061032863849754E-3</v>
      </c>
      <c r="H28" s="2">
        <f t="shared" si="15"/>
        <v>5.8494533133554901E-3</v>
      </c>
      <c r="I28" s="2">
        <f t="shared" si="15"/>
        <v>8.44636375303154E-3</v>
      </c>
      <c r="J28" s="2">
        <f t="shared" si="15"/>
        <v>4.4889782515341549E-3</v>
      </c>
      <c r="K28" s="2">
        <f t="shared" si="15"/>
        <v>4.0489541297845856E-4</v>
      </c>
      <c r="L28" s="2">
        <f t="shared" si="7"/>
        <v>275.02309579401731</v>
      </c>
      <c r="M28" s="2">
        <v>0</v>
      </c>
      <c r="N28" s="2">
        <f t="shared" si="13"/>
        <v>3.9061032863849754E-3</v>
      </c>
      <c r="O28" s="2">
        <f t="shared" si="8"/>
        <v>5.8494533133554901E-3</v>
      </c>
      <c r="P28" s="2">
        <f t="shared" si="9"/>
        <v>8.44636375303154E-3</v>
      </c>
      <c r="Q28" s="2">
        <f t="shared" si="10"/>
        <v>4.4889782515341549E-3</v>
      </c>
      <c r="R28" s="2">
        <f t="shared" si="11"/>
        <v>4.0489541297845856E-4</v>
      </c>
      <c r="S28" s="2">
        <f t="shared" si="14"/>
        <v>275.02309579401731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15"/>
        <v>4.1502347417840361E-3</v>
      </c>
      <c r="H29" s="2">
        <f t="shared" si="15"/>
        <v>6.208948146855099E-3</v>
      </c>
      <c r="I29" s="2">
        <f t="shared" si="15"/>
        <v>8.9339304237661434E-3</v>
      </c>
      <c r="J29" s="2">
        <f t="shared" si="15"/>
        <v>4.7020206047952854E-3</v>
      </c>
      <c r="K29" s="2">
        <f t="shared" si="15"/>
        <v>4.3337490917849062E-4</v>
      </c>
      <c r="L29" s="2">
        <f t="shared" si="7"/>
        <v>275.02442850882636</v>
      </c>
      <c r="M29" s="2">
        <v>0</v>
      </c>
      <c r="N29" s="2">
        <f t="shared" si="13"/>
        <v>4.1502347417840361E-3</v>
      </c>
      <c r="O29" s="2">
        <f t="shared" si="8"/>
        <v>6.208948146855099E-3</v>
      </c>
      <c r="P29" s="2">
        <f t="shared" si="9"/>
        <v>8.9339304237661434E-3</v>
      </c>
      <c r="Q29" s="2">
        <f t="shared" si="10"/>
        <v>4.7020206047952854E-3</v>
      </c>
      <c r="R29" s="2">
        <f t="shared" si="11"/>
        <v>4.3337490917849062E-4</v>
      </c>
      <c r="S29" s="2">
        <f t="shared" si="14"/>
        <v>275.02442850882636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15"/>
        <v>4.3943661971830974E-3</v>
      </c>
      <c r="H30" s="2">
        <f t="shared" si="15"/>
        <v>6.567453999319052E-3</v>
      </c>
      <c r="I30" s="2">
        <f t="shared" si="15"/>
        <v>9.4149526743542433E-3</v>
      </c>
      <c r="J30" s="2">
        <f t="shared" si="15"/>
        <v>4.9028925181888484E-3</v>
      </c>
      <c r="K30" s="2">
        <f t="shared" si="15"/>
        <v>4.5064859679697951E-4</v>
      </c>
      <c r="L30" s="2">
        <f t="shared" si="7"/>
        <v>275.02573031398583</v>
      </c>
      <c r="M30" s="2">
        <v>0</v>
      </c>
      <c r="N30" s="2">
        <f t="shared" si="13"/>
        <v>4.3943661971830974E-3</v>
      </c>
      <c r="O30" s="2">
        <f t="shared" si="8"/>
        <v>6.567453999319052E-3</v>
      </c>
      <c r="P30" s="2">
        <f t="shared" si="9"/>
        <v>9.4149526743542433E-3</v>
      </c>
      <c r="Q30" s="2">
        <f t="shared" si="10"/>
        <v>4.9028925181888484E-3</v>
      </c>
      <c r="R30" s="2">
        <f t="shared" si="11"/>
        <v>4.5064859679697951E-4</v>
      </c>
      <c r="S30" s="2">
        <f t="shared" si="14"/>
        <v>275.02573031398583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15"/>
        <v>4.6384976525821586E-3</v>
      </c>
      <c r="H31" s="2">
        <f t="shared" si="15"/>
        <v>6.9249735914637487E-3</v>
      </c>
      <c r="I31" s="2">
        <f t="shared" si="15"/>
        <v>9.8895183480337476E-3</v>
      </c>
      <c r="J31" s="2">
        <f t="shared" si="15"/>
        <v>5.0922892506823809E-3</v>
      </c>
      <c r="K31" s="2">
        <f t="shared" si="15"/>
        <v>4.6112561794389148E-4</v>
      </c>
      <c r="L31" s="2">
        <f t="shared" si="7"/>
        <v>275.02700640446068</v>
      </c>
      <c r="M31" s="2">
        <v>0</v>
      </c>
      <c r="N31" s="2">
        <f t="shared" si="13"/>
        <v>4.6384976525821586E-3</v>
      </c>
      <c r="O31" s="2">
        <f t="shared" si="8"/>
        <v>6.9249735914637487E-3</v>
      </c>
      <c r="P31" s="2">
        <f t="shared" si="9"/>
        <v>9.8895183480337476E-3</v>
      </c>
      <c r="Q31" s="2">
        <f t="shared" si="10"/>
        <v>5.0922892506823809E-3</v>
      </c>
      <c r="R31" s="2">
        <f t="shared" si="11"/>
        <v>4.6112561794389148E-4</v>
      </c>
      <c r="S31" s="2">
        <f t="shared" si="14"/>
        <v>275.02700640446068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15"/>
        <v>4.8826291079812198E-3</v>
      </c>
      <c r="H32" s="2">
        <f t="shared" si="15"/>
        <v>7.2815096365208155E-3</v>
      </c>
      <c r="I32" s="2">
        <f t="shared" si="15"/>
        <v>1.0357714108956525E-2</v>
      </c>
      <c r="J32" s="2">
        <f t="shared" si="15"/>
        <v>5.2708663432843991E-3</v>
      </c>
      <c r="K32" s="2">
        <f t="shared" si="15"/>
        <v>4.6748025249195122E-4</v>
      </c>
      <c r="L32" s="2">
        <f t="shared" si="7"/>
        <v>275.02826019944922</v>
      </c>
      <c r="M32" s="2">
        <v>0</v>
      </c>
      <c r="N32" s="2">
        <f t="shared" si="13"/>
        <v>4.8826291079812198E-3</v>
      </c>
      <c r="O32" s="2">
        <f t="shared" si="8"/>
        <v>7.2815096365208155E-3</v>
      </c>
      <c r="P32" s="2">
        <f t="shared" si="9"/>
        <v>1.0357714108956525E-2</v>
      </c>
      <c r="Q32" s="2">
        <f t="shared" si="10"/>
        <v>5.2708663432843991E-3</v>
      </c>
      <c r="R32" s="2">
        <f t="shared" si="11"/>
        <v>4.6748025249195122E-4</v>
      </c>
      <c r="S32" s="2">
        <f t="shared" si="14"/>
        <v>275.02826019944922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15"/>
        <v>5.126760563380281E-3</v>
      </c>
      <c r="H33" s="2">
        <f t="shared" si="15"/>
        <v>7.6370648402576983E-3</v>
      </c>
      <c r="I33" s="2">
        <f t="shared" si="15"/>
        <v>1.081962545801482E-2</v>
      </c>
      <c r="J33" s="2">
        <f t="shared" si="15"/>
        <v>5.4392418880065269E-3</v>
      </c>
      <c r="K33" s="2">
        <f t="shared" si="15"/>
        <v>4.7133453317661859E-4</v>
      </c>
      <c r="L33" s="2">
        <f t="shared" si="7"/>
        <v>275.02949402728285</v>
      </c>
      <c r="M33" s="2">
        <v>0</v>
      </c>
      <c r="N33" s="2">
        <f t="shared" si="13"/>
        <v>5.126760563380281E-3</v>
      </c>
      <c r="O33" s="2">
        <f t="shared" si="8"/>
        <v>7.6370648402576983E-3</v>
      </c>
      <c r="P33" s="2">
        <f t="shared" si="9"/>
        <v>1.081962545801482E-2</v>
      </c>
      <c r="Q33" s="2">
        <f t="shared" si="10"/>
        <v>5.4392418880065269E-3</v>
      </c>
      <c r="R33" s="2">
        <f t="shared" si="11"/>
        <v>4.7133453317661859E-4</v>
      </c>
      <c r="S33" s="2">
        <f t="shared" si="14"/>
        <v>275.02949402728285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15"/>
        <v>5.3708920187793422E-3</v>
      </c>
      <c r="H34" s="2">
        <f t="shared" si="15"/>
        <v>7.9916419009981952E-3</v>
      </c>
      <c r="I34" s="2">
        <f t="shared" si="15"/>
        <v>1.1275336748455243E-2</v>
      </c>
      <c r="J34" s="2">
        <f t="shared" si="15"/>
        <v>5.5979986672069571E-3</v>
      </c>
      <c r="K34" s="2">
        <f t="shared" si="15"/>
        <v>4.7367227258300756E-4</v>
      </c>
      <c r="L34" s="2">
        <f t="shared" si="7"/>
        <v>275.03070954160802</v>
      </c>
      <c r="M34" s="2">
        <v>0</v>
      </c>
      <c r="N34" s="2">
        <f t="shared" si="13"/>
        <v>5.3708920187793422E-3</v>
      </c>
      <c r="O34" s="2">
        <f t="shared" si="8"/>
        <v>7.9916419009981952E-3</v>
      </c>
      <c r="P34" s="2">
        <f t="shared" si="9"/>
        <v>1.1275336748455243E-2</v>
      </c>
      <c r="Q34" s="2">
        <f t="shared" si="10"/>
        <v>5.5979986672069571E-3</v>
      </c>
      <c r="R34" s="2">
        <f t="shared" si="11"/>
        <v>4.7367227258300756E-4</v>
      </c>
      <c r="S34" s="2">
        <f t="shared" si="14"/>
        <v>275.03070954160802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15"/>
        <v>5.6150234741784034E-3</v>
      </c>
      <c r="H35" s="2">
        <f t="shared" si="15"/>
        <v>8.3452435096429359E-3</v>
      </c>
      <c r="I35" s="2">
        <f t="shared" si="15"/>
        <v>1.1724931201283172E-2</v>
      </c>
      <c r="J35" s="2">
        <f t="shared" si="15"/>
        <v>5.7476861707199409E-3</v>
      </c>
      <c r="K35" s="2">
        <f t="shared" si="15"/>
        <v>4.7509018320740086E-4</v>
      </c>
      <c r="L35" s="2">
        <f t="shared" si="7"/>
        <v>275.03190797453902</v>
      </c>
      <c r="M35" s="2">
        <v>0</v>
      </c>
      <c r="N35" s="2">
        <f t="shared" si="13"/>
        <v>5.6150234741784034E-3</v>
      </c>
      <c r="O35" s="2">
        <f t="shared" si="8"/>
        <v>8.3452435096429359E-3</v>
      </c>
      <c r="P35" s="2">
        <f t="shared" si="9"/>
        <v>1.1724931201283172E-2</v>
      </c>
      <c r="Q35" s="2">
        <f t="shared" si="10"/>
        <v>5.7476861707199409E-3</v>
      </c>
      <c r="R35" s="2">
        <f t="shared" si="11"/>
        <v>4.7509018320740086E-4</v>
      </c>
      <c r="S35" s="2">
        <f t="shared" si="14"/>
        <v>275.03190797453902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15"/>
        <v>5.8591549295774646E-3</v>
      </c>
      <c r="H36" s="2">
        <f t="shared" si="15"/>
        <v>8.6978723496898003E-3</v>
      </c>
      <c r="I36" s="2">
        <f t="shared" si="15"/>
        <v>1.2168490920460398E-2</v>
      </c>
      <c r="J36" s="2">
        <f t="shared" si="15"/>
        <v>5.8888224977530152E-3</v>
      </c>
      <c r="K36" s="2">
        <f t="shared" si="15"/>
        <v>4.7595018947382768E-4</v>
      </c>
      <c r="L36" s="2">
        <f t="shared" si="7"/>
        <v>275.03309029088695</v>
      </c>
      <c r="M36" s="2">
        <v>0</v>
      </c>
      <c r="N36" s="2">
        <f t="shared" si="13"/>
        <v>5.8591549295774646E-3</v>
      </c>
      <c r="O36" s="2">
        <f t="shared" si="8"/>
        <v>8.6978723496898003E-3</v>
      </c>
      <c r="P36" s="2">
        <f t="shared" si="9"/>
        <v>1.2168490920460398E-2</v>
      </c>
      <c r="Q36" s="2">
        <f t="shared" si="10"/>
        <v>5.8888224977530152E-3</v>
      </c>
      <c r="R36" s="2">
        <f t="shared" si="11"/>
        <v>4.7595018947382768E-4</v>
      </c>
      <c r="S36" s="2">
        <f t="shared" si="14"/>
        <v>275.03309029088695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15"/>
        <v>6.1032863849765258E-3</v>
      </c>
      <c r="H37" s="2">
        <f t="shared" si="15"/>
        <v>9.0495310972542875E-3</v>
      </c>
      <c r="I37" s="2">
        <f t="shared" si="15"/>
        <v>1.2606096907898767E-2</v>
      </c>
      <c r="J37" s="2">
        <f t="shared" si="15"/>
        <v>6.02189615013482E-3</v>
      </c>
      <c r="K37" s="2">
        <f t="shared" si="15"/>
        <v>4.7647180964196053E-4</v>
      </c>
      <c r="L37" s="2">
        <f t="shared" si="7"/>
        <v>275.03425728234993</v>
      </c>
      <c r="M37" s="2">
        <v>0</v>
      </c>
      <c r="N37" s="2">
        <f t="shared" si="13"/>
        <v>6.1032863849765258E-3</v>
      </c>
      <c r="O37" s="2">
        <f t="shared" si="8"/>
        <v>9.0495310972542875E-3</v>
      </c>
      <c r="P37" s="2">
        <f t="shared" si="9"/>
        <v>1.2606096907898767E-2</v>
      </c>
      <c r="Q37" s="2">
        <f t="shared" si="10"/>
        <v>6.02189615013482E-3</v>
      </c>
      <c r="R37" s="2">
        <f t="shared" si="11"/>
        <v>4.7647180964196053E-4</v>
      </c>
      <c r="S37" s="2">
        <f t="shared" si="14"/>
        <v>275.03425728234993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15"/>
        <v>6.4084507042253521E-3</v>
      </c>
      <c r="H38" s="2">
        <f t="shared" si="15"/>
        <v>9.494119134704845E-3</v>
      </c>
      <c r="I38" s="2">
        <f t="shared" si="15"/>
        <v>1.3188063820036617E-2</v>
      </c>
      <c r="J38" s="2">
        <f t="shared" si="15"/>
        <v>6.2647386151390826E-3</v>
      </c>
      <c r="K38" s="2">
        <f t="shared" si="15"/>
        <v>5.237365450741693E-4</v>
      </c>
      <c r="L38" s="2">
        <f t="shared" si="7"/>
        <v>275.03587910881919</v>
      </c>
      <c r="M38" s="2">
        <v>0</v>
      </c>
      <c r="N38" s="2">
        <f t="shared" si="13"/>
        <v>6.4084507042253521E-3</v>
      </c>
      <c r="O38" s="2">
        <f t="shared" si="8"/>
        <v>9.494119134704845E-3</v>
      </c>
      <c r="P38" s="2">
        <f t="shared" si="9"/>
        <v>1.3188063820036617E-2</v>
      </c>
      <c r="Q38" s="2">
        <f t="shared" si="10"/>
        <v>6.2647386151390826E-3</v>
      </c>
      <c r="R38" s="2">
        <f t="shared" si="11"/>
        <v>5.237365450741693E-4</v>
      </c>
      <c r="S38" s="2">
        <f t="shared" si="14"/>
        <v>275.03587910881919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16">G38*(1-G$5)+G$4*$F38*$L$4/1000</f>
        <v>6.7136150234741784E-3</v>
      </c>
      <c r="H39" s="2">
        <f t="shared" si="16"/>
        <v>9.9374840971714375E-3</v>
      </c>
      <c r="I39" s="2">
        <f t="shared" si="16"/>
        <v>1.3762219213846818E-2</v>
      </c>
      <c r="J39" s="2">
        <f t="shared" si="16"/>
        <v>6.4937082535791186E-3</v>
      </c>
      <c r="K39" s="2">
        <f t="shared" si="16"/>
        <v>5.5240405623700989E-4</v>
      </c>
      <c r="L39" s="2">
        <f t="shared" si="7"/>
        <v>275.03745943064433</v>
      </c>
      <c r="M39" s="2">
        <v>0</v>
      </c>
      <c r="N39" s="2">
        <f t="shared" si="13"/>
        <v>6.7136150234741784E-3</v>
      </c>
      <c r="O39" s="2">
        <f t="shared" si="8"/>
        <v>9.9374840971714375E-3</v>
      </c>
      <c r="P39" s="2">
        <f t="shared" si="9"/>
        <v>1.3762219213846818E-2</v>
      </c>
      <c r="Q39" s="2">
        <f t="shared" si="10"/>
        <v>6.4937082535791186E-3</v>
      </c>
      <c r="R39" s="2">
        <f t="shared" si="11"/>
        <v>5.5240405623700989E-4</v>
      </c>
      <c r="S39" s="2">
        <f t="shared" si="14"/>
        <v>275.03745943064433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16"/>
        <v>7.0187793427230047E-3</v>
      </c>
      <c r="H40" s="2">
        <f t="shared" si="16"/>
        <v>1.0379629349369916E-2</v>
      </c>
      <c r="I40" s="2">
        <f t="shared" si="16"/>
        <v>1.4328667940339473E-2</v>
      </c>
      <c r="J40" s="2">
        <f t="shared" si="16"/>
        <v>6.7095975764223893E-3</v>
      </c>
      <c r="K40" s="2">
        <f t="shared" si="16"/>
        <v>5.6979178069492694E-4</v>
      </c>
      <c r="L40" s="2">
        <f t="shared" si="7"/>
        <v>275.03900646598953</v>
      </c>
      <c r="M40" s="2">
        <v>0</v>
      </c>
      <c r="N40" s="2">
        <f t="shared" si="13"/>
        <v>7.0187793427230047E-3</v>
      </c>
      <c r="O40" s="2">
        <f t="shared" si="8"/>
        <v>1.0379629349369916E-2</v>
      </c>
      <c r="P40" s="2">
        <f t="shared" si="9"/>
        <v>1.4328667940339473E-2</v>
      </c>
      <c r="Q40" s="2">
        <f t="shared" si="10"/>
        <v>6.7095975764223893E-3</v>
      </c>
      <c r="R40" s="2">
        <f t="shared" si="11"/>
        <v>5.6979178069492694E-4</v>
      </c>
      <c r="S40" s="2">
        <f t="shared" si="14"/>
        <v>275.03900646598953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16"/>
        <v>7.3239436619718309E-3</v>
      </c>
      <c r="H41" s="2">
        <f t="shared" si="16"/>
        <v>1.0820558246759697E-2</v>
      </c>
      <c r="I41" s="2">
        <f t="shared" si="16"/>
        <v>1.4887513443149848E-2</v>
      </c>
      <c r="J41" s="2">
        <f t="shared" si="16"/>
        <v>6.9131538209763243E-3</v>
      </c>
      <c r="K41" s="2">
        <f t="shared" si="16"/>
        <v>5.8033796868128882E-4</v>
      </c>
      <c r="L41" s="2">
        <f t="shared" si="7"/>
        <v>275.04052550714152</v>
      </c>
      <c r="M41" s="2">
        <v>0</v>
      </c>
      <c r="N41" s="2">
        <f t="shared" si="13"/>
        <v>7.3239436619718309E-3</v>
      </c>
      <c r="O41" s="2">
        <f t="shared" si="8"/>
        <v>1.0820558246759697E-2</v>
      </c>
      <c r="P41" s="2">
        <f t="shared" si="9"/>
        <v>1.4887513443149848E-2</v>
      </c>
      <c r="Q41" s="2">
        <f t="shared" si="10"/>
        <v>6.9131538209763243E-3</v>
      </c>
      <c r="R41" s="2">
        <f t="shared" si="11"/>
        <v>5.8033796868128882E-4</v>
      </c>
      <c r="S41" s="2">
        <f t="shared" si="14"/>
        <v>275.04052550714152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16"/>
        <v>7.6291079812206572E-3</v>
      </c>
      <c r="H42" s="2">
        <f t="shared" si="16"/>
        <v>1.1260274135569225E-2</v>
      </c>
      <c r="I42" s="2">
        <f t="shared" si="16"/>
        <v>1.5438857777429026E-2</v>
      </c>
      <c r="J42" s="2">
        <f t="shared" si="16"/>
        <v>7.1050815372301849E-3</v>
      </c>
      <c r="K42" s="2">
        <f t="shared" si="16"/>
        <v>5.867345550381103E-4</v>
      </c>
      <c r="L42" s="2">
        <f t="shared" si="7"/>
        <v>275.04202005598648</v>
      </c>
      <c r="M42" s="2">
        <v>0</v>
      </c>
      <c r="N42" s="2">
        <f t="shared" si="13"/>
        <v>7.6291079812206572E-3</v>
      </c>
      <c r="O42" s="2">
        <f t="shared" si="8"/>
        <v>1.1260274135569225E-2</v>
      </c>
      <c r="P42" s="2">
        <f t="shared" si="9"/>
        <v>1.5438857777429026E-2</v>
      </c>
      <c r="Q42" s="2">
        <f t="shared" si="10"/>
        <v>7.1050815372301849E-3</v>
      </c>
      <c r="R42" s="2">
        <f t="shared" si="11"/>
        <v>5.867345550381103E-4</v>
      </c>
      <c r="S42" s="2">
        <f t="shared" si="14"/>
        <v>275.04202005598648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16"/>
        <v>7.9342723004694835E-3</v>
      </c>
      <c r="H43" s="2">
        <f t="shared" si="16"/>
        <v>1.1698780352821375E-2</v>
      </c>
      <c r="I43" s="2">
        <f t="shared" si="16"/>
        <v>1.5982801628480994E-2</v>
      </c>
      <c r="J43" s="2">
        <f t="shared" si="16"/>
        <v>7.2860450264473492E-3</v>
      </c>
      <c r="K43" s="2">
        <f t="shared" si="16"/>
        <v>5.9061428078102207E-4</v>
      </c>
      <c r="L43" s="2">
        <f t="shared" si="7"/>
        <v>275.043492513589</v>
      </c>
      <c r="M43" s="2">
        <v>0</v>
      </c>
      <c r="N43" s="2">
        <f t="shared" si="13"/>
        <v>7.9342723004694835E-3</v>
      </c>
      <c r="O43" s="2">
        <f t="shared" si="8"/>
        <v>1.1698780352821375E-2</v>
      </c>
      <c r="P43" s="2">
        <f t="shared" si="9"/>
        <v>1.5982801628480994E-2</v>
      </c>
      <c r="Q43" s="2">
        <f t="shared" si="10"/>
        <v>7.2860450264473492E-3</v>
      </c>
      <c r="R43" s="2">
        <f t="shared" si="11"/>
        <v>5.9061428078102207E-4</v>
      </c>
      <c r="S43" s="2">
        <f t="shared" si="14"/>
        <v>275.043492513589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16"/>
        <v>8.2394366197183107E-3</v>
      </c>
      <c r="H44" s="2">
        <f t="shared" si="16"/>
        <v>1.2136080226358769E-2</v>
      </c>
      <c r="I44" s="2">
        <f t="shared" si="16"/>
        <v>1.6519444330149582E-2</v>
      </c>
      <c r="J44" s="2">
        <f t="shared" si="16"/>
        <v>7.4566706404484845E-3</v>
      </c>
      <c r="K44" s="2">
        <f t="shared" si="16"/>
        <v>5.9296745339537443E-4</v>
      </c>
      <c r="L44" s="2">
        <f t="shared" si="7"/>
        <v>275.04494459927008</v>
      </c>
      <c r="M44" s="2">
        <v>0</v>
      </c>
      <c r="N44" s="2">
        <f t="shared" si="13"/>
        <v>8.2394366197183107E-3</v>
      </c>
      <c r="O44" s="2">
        <f t="shared" si="8"/>
        <v>1.2136080226358769E-2</v>
      </c>
      <c r="P44" s="2">
        <f t="shared" si="9"/>
        <v>1.6519444330149582E-2</v>
      </c>
      <c r="Q44" s="2">
        <f t="shared" si="10"/>
        <v>7.4566706404484845E-3</v>
      </c>
      <c r="R44" s="2">
        <f t="shared" si="11"/>
        <v>5.9296745339537443E-4</v>
      </c>
      <c r="S44" s="2">
        <f t="shared" si="14"/>
        <v>275.04494459927008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16"/>
        <v>8.5446009389671361E-3</v>
      </c>
      <c r="H45" s="2">
        <f t="shared" si="16"/>
        <v>1.2572177074869035E-2</v>
      </c>
      <c r="I45" s="2">
        <f t="shared" si="16"/>
        <v>1.7048883882958582E-2</v>
      </c>
      <c r="J45" s="2">
        <f t="shared" si="16"/>
        <v>7.6175489495439027E-3</v>
      </c>
      <c r="K45" s="2">
        <f t="shared" si="16"/>
        <v>5.9439472473357528E-4</v>
      </c>
      <c r="L45" s="2">
        <f t="shared" si="7"/>
        <v>275.04637760557108</v>
      </c>
      <c r="M45" s="2">
        <v>0</v>
      </c>
      <c r="N45" s="2">
        <f t="shared" si="13"/>
        <v>8.5446009389671361E-3</v>
      </c>
      <c r="O45" s="2">
        <f t="shared" si="8"/>
        <v>1.2572177074869035E-2</v>
      </c>
      <c r="P45" s="2">
        <f t="shared" si="9"/>
        <v>1.7048883882958582E-2</v>
      </c>
      <c r="Q45" s="2">
        <f t="shared" si="10"/>
        <v>7.6175489495439027E-3</v>
      </c>
      <c r="R45" s="2">
        <f t="shared" si="11"/>
        <v>5.9439472473357528E-4</v>
      </c>
      <c r="S45" s="2">
        <f t="shared" si="14"/>
        <v>275.04637760557108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16"/>
        <v>8.8497652582159615E-3</v>
      </c>
      <c r="H46" s="2">
        <f t="shared" si="16"/>
        <v>1.3007074207909993E-2</v>
      </c>
      <c r="I46" s="2">
        <f t="shared" si="16"/>
        <v>1.7571216972008405E-2</v>
      </c>
      <c r="J46" s="2">
        <f t="shared" si="16"/>
        <v>7.7692367866187568E-3</v>
      </c>
      <c r="K46" s="2">
        <f t="shared" si="16"/>
        <v>5.9526040855992321E-4</v>
      </c>
      <c r="L46" s="2">
        <f t="shared" si="7"/>
        <v>275.04779255363331</v>
      </c>
      <c r="M46" s="2">
        <v>0</v>
      </c>
      <c r="N46" s="2">
        <f t="shared" si="13"/>
        <v>8.8497652582159615E-3</v>
      </c>
      <c r="O46" s="2">
        <f t="shared" si="8"/>
        <v>1.3007074207909993E-2</v>
      </c>
      <c r="P46" s="2">
        <f t="shared" si="9"/>
        <v>1.7571216972008405E-2</v>
      </c>
      <c r="Q46" s="2">
        <f t="shared" si="10"/>
        <v>7.7692367866187568E-3</v>
      </c>
      <c r="R46" s="2">
        <f t="shared" si="11"/>
        <v>5.9526040855992321E-4</v>
      </c>
      <c r="S46" s="2">
        <f t="shared" si="14"/>
        <v>275.04779255363331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16"/>
        <v>9.1549295774647869E-3</v>
      </c>
      <c r="H47" s="2">
        <f t="shared" si="16"/>
        <v>1.3440774925934771E-2</v>
      </c>
      <c r="I47" s="2">
        <f t="shared" si="16"/>
        <v>1.8086538984632489E-2</v>
      </c>
      <c r="J47" s="2">
        <f t="shared" si="16"/>
        <v>7.91225917444607E-3</v>
      </c>
      <c r="K47" s="2">
        <f t="shared" si="16"/>
        <v>5.9578547234222061E-4</v>
      </c>
      <c r="L47" s="2">
        <f t="shared" si="7"/>
        <v>275.04919028813481</v>
      </c>
      <c r="M47" s="2">
        <v>0</v>
      </c>
      <c r="N47" s="2">
        <f t="shared" si="13"/>
        <v>9.1549295774647869E-3</v>
      </c>
      <c r="O47" s="2">
        <f t="shared" si="8"/>
        <v>1.3440774925934771E-2</v>
      </c>
      <c r="P47" s="2">
        <f t="shared" si="9"/>
        <v>1.8086538984632489E-2</v>
      </c>
      <c r="Q47" s="2">
        <f t="shared" si="10"/>
        <v>7.91225917444607E-3</v>
      </c>
      <c r="R47" s="2">
        <f t="shared" si="11"/>
        <v>5.9578547234222061E-4</v>
      </c>
      <c r="S47" s="2">
        <f t="shared" si="14"/>
        <v>275.04919028813481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16"/>
        <v>9.5211267605633792E-3</v>
      </c>
      <c r="H48" s="2">
        <f t="shared" si="16"/>
        <v>1.396717923393187E-2</v>
      </c>
      <c r="I48" s="2">
        <f t="shared" si="16"/>
        <v>1.8745178769600777E-2</v>
      </c>
      <c r="J48" s="2">
        <f t="shared" si="16"/>
        <v>8.1644820349172191E-3</v>
      </c>
      <c r="K48" s="2">
        <f t="shared" si="16"/>
        <v>6.4305229643200055E-4</v>
      </c>
      <c r="L48" s="2">
        <f t="shared" si="7"/>
        <v>275.05104101909546</v>
      </c>
      <c r="M48" s="2">
        <v>0</v>
      </c>
      <c r="N48" s="2">
        <f t="shared" si="13"/>
        <v>9.5211267605633792E-3</v>
      </c>
      <c r="O48" s="2">
        <f t="shared" si="8"/>
        <v>1.396717923393187E-2</v>
      </c>
      <c r="P48" s="2">
        <f t="shared" si="9"/>
        <v>1.8745178769600777E-2</v>
      </c>
      <c r="Q48" s="2">
        <f t="shared" si="10"/>
        <v>8.1644820349172191E-3</v>
      </c>
      <c r="R48" s="2">
        <f t="shared" si="11"/>
        <v>6.4305229643200055E-4</v>
      </c>
      <c r="S48" s="2">
        <f t="shared" si="14"/>
        <v>275.05104101909546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16"/>
        <v>9.8873239436619714E-3</v>
      </c>
      <c r="H49" s="2">
        <f t="shared" si="16"/>
        <v>1.4492135387938469E-2</v>
      </c>
      <c r="I49" s="2">
        <f t="shared" si="16"/>
        <v>1.9394977885719526E-2</v>
      </c>
      <c r="J49" s="2">
        <f t="shared" si="16"/>
        <v>8.4022961963217211E-3</v>
      </c>
      <c r="K49" s="2">
        <f t="shared" si="16"/>
        <v>6.7172107442969571E-4</v>
      </c>
      <c r="L49" s="2">
        <f t="shared" si="7"/>
        <v>275.05284845448807</v>
      </c>
      <c r="M49" s="2">
        <v>0</v>
      </c>
      <c r="N49" s="2">
        <f t="shared" si="13"/>
        <v>9.8873239436619714E-3</v>
      </c>
      <c r="O49" s="2">
        <f t="shared" si="8"/>
        <v>1.4492135387938469E-2</v>
      </c>
      <c r="P49" s="2">
        <f t="shared" si="9"/>
        <v>1.9394977885719526E-2</v>
      </c>
      <c r="Q49" s="2">
        <f t="shared" si="10"/>
        <v>8.4022961963217211E-3</v>
      </c>
      <c r="R49" s="2">
        <f t="shared" si="11"/>
        <v>6.7172107442969571E-4</v>
      </c>
      <c r="S49" s="2">
        <f t="shared" si="14"/>
        <v>275.05284845448807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16"/>
        <v>1.0253521126760564E-2</v>
      </c>
      <c r="H50" s="2">
        <f t="shared" si="16"/>
        <v>1.5015647371869497E-2</v>
      </c>
      <c r="I50" s="2">
        <f t="shared" si="16"/>
        <v>2.0036054997891E-2</v>
      </c>
      <c r="J50" s="2">
        <f t="shared" si="16"/>
        <v>8.6265247823383955E-3</v>
      </c>
      <c r="K50" s="2">
        <f t="shared" si="16"/>
        <v>6.8910956726179269E-4</v>
      </c>
      <c r="L50" s="2">
        <f t="shared" si="7"/>
        <v>275.05462085784615</v>
      </c>
      <c r="M50" s="2">
        <v>0</v>
      </c>
      <c r="N50" s="2">
        <f t="shared" si="13"/>
        <v>1.0253521126760564E-2</v>
      </c>
      <c r="O50" s="2">
        <f t="shared" si="8"/>
        <v>1.5015647371869497E-2</v>
      </c>
      <c r="P50" s="2">
        <f t="shared" si="9"/>
        <v>2.0036054997891E-2</v>
      </c>
      <c r="Q50" s="2">
        <f t="shared" si="10"/>
        <v>8.6265247823383955E-3</v>
      </c>
      <c r="R50" s="2">
        <f t="shared" si="11"/>
        <v>6.8910956726179269E-4</v>
      </c>
      <c r="S50" s="2">
        <f t="shared" si="14"/>
        <v>275.05462085784615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16"/>
        <v>1.0619718309859156E-2</v>
      </c>
      <c r="H51" s="2">
        <f t="shared" si="16"/>
        <v>1.5537719158680009E-2</v>
      </c>
      <c r="I51" s="2">
        <f t="shared" si="16"/>
        <v>2.0668527178224053E-2</v>
      </c>
      <c r="J51" s="2">
        <f t="shared" si="16"/>
        <v>8.8379438941780693E-3</v>
      </c>
      <c r="K51" s="2">
        <f t="shared" si="16"/>
        <v>6.9965622129065301E-4</v>
      </c>
      <c r="L51" s="2">
        <f t="shared" si="7"/>
        <v>275.05636356476225</v>
      </c>
      <c r="M51" s="2">
        <v>0</v>
      </c>
      <c r="N51" s="2">
        <f t="shared" si="13"/>
        <v>1.0619718309859156E-2</v>
      </c>
      <c r="O51" s="2">
        <f t="shared" si="8"/>
        <v>1.5537719158680009E-2</v>
      </c>
      <c r="P51" s="2">
        <f t="shared" si="9"/>
        <v>2.0668527178224053E-2</v>
      </c>
      <c r="Q51" s="2">
        <f t="shared" si="10"/>
        <v>8.8379438941780693E-3</v>
      </c>
      <c r="R51" s="2">
        <f t="shared" si="11"/>
        <v>6.9965622129065301E-4</v>
      </c>
      <c r="S51" s="2">
        <f t="shared" si="14"/>
        <v>275.05636356476225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16"/>
        <v>1.0985915492957748E-2</v>
      </c>
      <c r="H52" s="2">
        <f t="shared" si="16"/>
        <v>1.6058354710395347E-2</v>
      </c>
      <c r="I52" s="2">
        <f t="shared" si="16"/>
        <v>2.1292509927413588E-2</v>
      </c>
      <c r="J52" s="2">
        <f t="shared" si="16"/>
        <v>9.0372852968293484E-3</v>
      </c>
      <c r="K52" s="2">
        <f t="shared" si="16"/>
        <v>7.0605309031653843E-4</v>
      </c>
      <c r="L52" s="2">
        <f t="shared" si="7"/>
        <v>275.05808011851792</v>
      </c>
      <c r="M52" s="2">
        <v>0</v>
      </c>
      <c r="N52" s="2">
        <f t="shared" si="13"/>
        <v>1.0985915492957748E-2</v>
      </c>
      <c r="O52" s="2">
        <f t="shared" si="8"/>
        <v>1.6058354710395347E-2</v>
      </c>
      <c r="P52" s="2">
        <f t="shared" si="9"/>
        <v>2.1292509927413588E-2</v>
      </c>
      <c r="Q52" s="2">
        <f t="shared" si="10"/>
        <v>9.0372852968293484E-3</v>
      </c>
      <c r="R52" s="2">
        <f t="shared" si="11"/>
        <v>7.0605309031653843E-4</v>
      </c>
      <c r="S52" s="2">
        <f t="shared" si="14"/>
        <v>275.05808011851792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16"/>
        <v>1.135211267605634E-2</v>
      </c>
      <c r="H53" s="2">
        <f t="shared" si="16"/>
        <v>1.65775579781412E-2</v>
      </c>
      <c r="I53" s="2">
        <f t="shared" si="16"/>
        <v>2.1908117195833049E-2</v>
      </c>
      <c r="J53" s="2">
        <f t="shared" si="16"/>
        <v>9.2252389518476009E-3</v>
      </c>
      <c r="K53" s="2">
        <f t="shared" si="16"/>
        <v>7.0993298750690408E-4</v>
      </c>
      <c r="L53" s="2">
        <f t="shared" si="7"/>
        <v>275.05977295978937</v>
      </c>
      <c r="M53" s="2">
        <v>0</v>
      </c>
      <c r="N53" s="2">
        <f t="shared" si="13"/>
        <v>1.135211267605634E-2</v>
      </c>
      <c r="O53" s="2">
        <f t="shared" si="8"/>
        <v>1.65775579781412E-2</v>
      </c>
      <c r="P53" s="2">
        <f t="shared" si="9"/>
        <v>2.1908117195833049E-2</v>
      </c>
      <c r="Q53" s="2">
        <f t="shared" si="10"/>
        <v>9.2252389518476009E-3</v>
      </c>
      <c r="R53" s="2">
        <f t="shared" si="11"/>
        <v>7.0993298750690408E-4</v>
      </c>
      <c r="S53" s="2">
        <f t="shared" si="14"/>
        <v>275.05977295978937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16"/>
        <v>1.1779342723004698E-2</v>
      </c>
      <c r="H54" s="2">
        <f t="shared" si="16"/>
        <v>1.7189229615788611E-2</v>
      </c>
      <c r="I54" s="2">
        <f t="shared" si="16"/>
        <v>2.2665696146127821E-2</v>
      </c>
      <c r="J54" s="2">
        <f t="shared" si="16"/>
        <v>9.519826297472455E-3</v>
      </c>
      <c r="K54" s="2">
        <f t="shared" si="16"/>
        <v>7.5923462091690547E-4</v>
      </c>
      <c r="L54" s="2">
        <f t="shared" si="7"/>
        <v>275.0619133294033</v>
      </c>
      <c r="M54" s="2">
        <v>0</v>
      </c>
      <c r="N54" s="2">
        <f t="shared" si="13"/>
        <v>1.1779342723004698E-2</v>
      </c>
      <c r="O54" s="2">
        <f t="shared" si="8"/>
        <v>1.7189229615788611E-2</v>
      </c>
      <c r="P54" s="2">
        <f t="shared" si="9"/>
        <v>2.2665696146127821E-2</v>
      </c>
      <c r="Q54" s="2">
        <f t="shared" si="10"/>
        <v>9.519826297472455E-3</v>
      </c>
      <c r="R54" s="2">
        <f t="shared" si="11"/>
        <v>7.5923462091690547E-4</v>
      </c>
      <c r="S54" s="2">
        <f t="shared" si="14"/>
        <v>275.0619133294033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17">G54*(1-G$5)+G$4*$F54*$L$4/1000</f>
        <v>1.2206572769953055E-2</v>
      </c>
      <c r="H55" s="2">
        <f t="shared" si="17"/>
        <v>1.7799218526472208E-2</v>
      </c>
      <c r="I55" s="2">
        <f t="shared" si="17"/>
        <v>2.3413106405159496E-2</v>
      </c>
      <c r="J55" s="2">
        <f t="shared" si="17"/>
        <v>9.797584794181623E-3</v>
      </c>
      <c r="K55" s="2">
        <f t="shared" si="17"/>
        <v>7.8913757315398399E-4</v>
      </c>
      <c r="L55" s="2">
        <f t="shared" si="7"/>
        <v>275.06400562006894</v>
      </c>
      <c r="M55" s="2">
        <v>0</v>
      </c>
      <c r="N55" s="2">
        <f t="shared" si="13"/>
        <v>1.2206572769953055E-2</v>
      </c>
      <c r="O55" s="2">
        <f t="shared" si="8"/>
        <v>1.7799218526472208E-2</v>
      </c>
      <c r="P55" s="2">
        <f t="shared" si="9"/>
        <v>2.3413106405159496E-2</v>
      </c>
      <c r="Q55" s="2">
        <f t="shared" si="10"/>
        <v>9.797584794181623E-3</v>
      </c>
      <c r="R55" s="2">
        <f t="shared" si="11"/>
        <v>7.8913757315398399E-4</v>
      </c>
      <c r="S55" s="2">
        <f t="shared" si="14"/>
        <v>275.06400562006894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17"/>
        <v>1.2633802816901412E-2</v>
      </c>
      <c r="H56" s="2">
        <f t="shared" si="17"/>
        <v>1.8407529339424182E-2</v>
      </c>
      <c r="I56" s="2">
        <f t="shared" si="17"/>
        <v>2.4150484463365096E-2</v>
      </c>
      <c r="J56" s="2">
        <f t="shared" si="17"/>
        <v>1.00594758212062E-2</v>
      </c>
      <c r="K56" s="2">
        <f t="shared" si="17"/>
        <v>8.0727463050169466E-4</v>
      </c>
      <c r="L56" s="2">
        <f t="shared" si="7"/>
        <v>275.06605856707142</v>
      </c>
      <c r="M56" s="2">
        <v>0</v>
      </c>
      <c r="N56" s="2">
        <f t="shared" si="13"/>
        <v>1.2633802816901412E-2</v>
      </c>
      <c r="O56" s="2">
        <f t="shared" si="8"/>
        <v>1.8407529339424182E-2</v>
      </c>
      <c r="P56" s="2">
        <f t="shared" si="9"/>
        <v>2.4150484463365096E-2</v>
      </c>
      <c r="Q56" s="2">
        <f t="shared" si="10"/>
        <v>1.00594758212062E-2</v>
      </c>
      <c r="R56" s="2">
        <f t="shared" si="11"/>
        <v>8.0727463050169466E-4</v>
      </c>
      <c r="S56" s="2">
        <f t="shared" si="14"/>
        <v>275.06605856707142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17"/>
        <v>1.3122065727699535E-2</v>
      </c>
      <c r="H57" s="2">
        <f t="shared" si="17"/>
        <v>1.9108063384756589E-2</v>
      </c>
      <c r="I57" s="2">
        <f t="shared" si="17"/>
        <v>2.5028199720906967E-2</v>
      </c>
      <c r="J57" s="2">
        <f t="shared" si="17"/>
        <v>1.0423776729223025E-2</v>
      </c>
      <c r="K57" s="2">
        <f t="shared" si="17"/>
        <v>8.6522366866755918E-4</v>
      </c>
      <c r="L57" s="2">
        <f t="shared" si="7"/>
        <v>275.06854732923125</v>
      </c>
      <c r="M57" s="2">
        <v>0</v>
      </c>
      <c r="N57" s="2">
        <f t="shared" si="13"/>
        <v>1.3122065727699535E-2</v>
      </c>
      <c r="O57" s="2">
        <f t="shared" si="8"/>
        <v>1.9108063384756589E-2</v>
      </c>
      <c r="P57" s="2">
        <f t="shared" si="9"/>
        <v>2.5028199720906967E-2</v>
      </c>
      <c r="Q57" s="2">
        <f t="shared" si="10"/>
        <v>1.0423776729223025E-2</v>
      </c>
      <c r="R57" s="2">
        <f t="shared" si="11"/>
        <v>8.6522366866755918E-4</v>
      </c>
      <c r="S57" s="2">
        <f t="shared" si="14"/>
        <v>275.06854732923125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17"/>
        <v>1.3610328638497657E-2</v>
      </c>
      <c r="H58" s="2">
        <f t="shared" si="17"/>
        <v>1.9806670239984704E-2</v>
      </c>
      <c r="I58" s="2">
        <f t="shared" si="17"/>
        <v>2.5894133743678018E-2</v>
      </c>
      <c r="J58" s="2">
        <f t="shared" si="17"/>
        <v>1.0767266271674033E-2</v>
      </c>
      <c r="K58" s="2">
        <f t="shared" si="17"/>
        <v>9.0037153701601354E-4</v>
      </c>
      <c r="L58" s="2">
        <f t="shared" si="7"/>
        <v>275.07097877043083</v>
      </c>
      <c r="M58" s="2">
        <v>0</v>
      </c>
      <c r="N58" s="2">
        <f t="shared" si="13"/>
        <v>1.3610328638497657E-2</v>
      </c>
      <c r="O58" s="2">
        <f t="shared" si="8"/>
        <v>1.9806670239984704E-2</v>
      </c>
      <c r="P58" s="2">
        <f t="shared" si="9"/>
        <v>2.5894133743678018E-2</v>
      </c>
      <c r="Q58" s="2">
        <f t="shared" si="10"/>
        <v>1.0767266271674033E-2</v>
      </c>
      <c r="R58" s="2">
        <f t="shared" si="11"/>
        <v>9.0037153701601354E-4</v>
      </c>
      <c r="S58" s="2">
        <f t="shared" si="14"/>
        <v>275.07097877043083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17"/>
        <v>1.422065727699531E-2</v>
      </c>
      <c r="H59" s="2">
        <f t="shared" si="17"/>
        <v>2.0691148634096171E-2</v>
      </c>
      <c r="I59" s="2">
        <f t="shared" si="17"/>
        <v>2.7048914150235474E-2</v>
      </c>
      <c r="J59" s="2">
        <f t="shared" si="17"/>
        <v>1.1325875120483647E-2</v>
      </c>
      <c r="K59" s="2">
        <f t="shared" si="17"/>
        <v>1.0155865104079179E-3</v>
      </c>
      <c r="L59" s="2">
        <f t="shared" si="7"/>
        <v>275.07430218169225</v>
      </c>
      <c r="M59" s="2">
        <v>0</v>
      </c>
      <c r="N59" s="2">
        <f t="shared" si="13"/>
        <v>1.422065727699531E-2</v>
      </c>
      <c r="O59" s="2">
        <f t="shared" si="8"/>
        <v>2.0691148634096171E-2</v>
      </c>
      <c r="P59" s="2">
        <f t="shared" si="9"/>
        <v>2.7048914150235474E-2</v>
      </c>
      <c r="Q59" s="2">
        <f t="shared" si="10"/>
        <v>1.1325875120483647E-2</v>
      </c>
      <c r="R59" s="2">
        <f t="shared" si="11"/>
        <v>1.0155865104079179E-3</v>
      </c>
      <c r="S59" s="2">
        <f t="shared" si="14"/>
        <v>275.07430218169225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17"/>
        <v>1.4769953051643197E-2</v>
      </c>
      <c r="H60" s="2">
        <f t="shared" si="17"/>
        <v>2.1479297088084996E-2</v>
      </c>
      <c r="I60" s="2">
        <f t="shared" si="17"/>
        <v>2.8037959641163793E-2</v>
      </c>
      <c r="J60" s="2">
        <f t="shared" si="17"/>
        <v>1.1735201509927141E-2</v>
      </c>
      <c r="K60" s="2">
        <f t="shared" si="17"/>
        <v>1.0385195674205714E-3</v>
      </c>
      <c r="L60" s="2">
        <f t="shared" si="7"/>
        <v>275.07706093085824</v>
      </c>
      <c r="M60" s="2">
        <v>0</v>
      </c>
      <c r="N60" s="2">
        <f t="shared" si="13"/>
        <v>1.4769953051643197E-2</v>
      </c>
      <c r="O60" s="2">
        <f t="shared" si="8"/>
        <v>2.1479297088084996E-2</v>
      </c>
      <c r="P60" s="2">
        <f t="shared" si="9"/>
        <v>2.8037959641163793E-2</v>
      </c>
      <c r="Q60" s="2">
        <f t="shared" si="10"/>
        <v>1.1735201509927141E-2</v>
      </c>
      <c r="R60" s="2">
        <f t="shared" si="11"/>
        <v>1.0385195674205714E-3</v>
      </c>
      <c r="S60" s="2">
        <f t="shared" si="14"/>
        <v>275.07706093085824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17"/>
        <v>1.5319248826291085E-2</v>
      </c>
      <c r="H61" s="2">
        <f t="shared" si="17"/>
        <v>2.2265277322111691E-2</v>
      </c>
      <c r="I61" s="2">
        <f t="shared" si="17"/>
        <v>2.9013729554360587E-2</v>
      </c>
      <c r="J61" s="2">
        <f t="shared" si="17"/>
        <v>1.2121144369604493E-2</v>
      </c>
      <c r="K61" s="2">
        <f t="shared" si="17"/>
        <v>1.0524291696196834E-3</v>
      </c>
      <c r="L61" s="2">
        <f t="shared" si="7"/>
        <v>275.07977182924196</v>
      </c>
      <c r="M61" s="2">
        <v>0</v>
      </c>
      <c r="N61" s="2">
        <f t="shared" si="13"/>
        <v>1.5319248826291085E-2</v>
      </c>
      <c r="O61" s="2">
        <f t="shared" si="8"/>
        <v>2.2265277322111691E-2</v>
      </c>
      <c r="P61" s="2">
        <f t="shared" si="9"/>
        <v>2.9013729554360587E-2</v>
      </c>
      <c r="Q61" s="2">
        <f t="shared" si="10"/>
        <v>1.2121144369604493E-2</v>
      </c>
      <c r="R61" s="2">
        <f t="shared" si="11"/>
        <v>1.0524291696196834E-3</v>
      </c>
      <c r="S61" s="2">
        <f t="shared" si="14"/>
        <v>275.07977182924196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17"/>
        <v>1.5868544600938971E-2</v>
      </c>
      <c r="H62" s="2">
        <f t="shared" si="17"/>
        <v>2.3049095301014202E-2</v>
      </c>
      <c r="I62" s="2">
        <f t="shared" si="17"/>
        <v>2.997640208280658E-2</v>
      </c>
      <c r="J62" s="2">
        <f t="shared" si="17"/>
        <v>1.248503952705682E-2</v>
      </c>
      <c r="K62" s="2">
        <f t="shared" si="17"/>
        <v>1.0608657698178512E-3</v>
      </c>
      <c r="L62" s="2">
        <f t="shared" si="7"/>
        <v>275.08243994728161</v>
      </c>
      <c r="M62" s="2">
        <v>0</v>
      </c>
      <c r="N62" s="2">
        <f t="shared" si="13"/>
        <v>1.5868544600938971E-2</v>
      </c>
      <c r="O62" s="2">
        <f t="shared" si="8"/>
        <v>2.3049095301014202E-2</v>
      </c>
      <c r="P62" s="2">
        <f t="shared" si="9"/>
        <v>2.997640208280658E-2</v>
      </c>
      <c r="Q62" s="2">
        <f t="shared" si="10"/>
        <v>1.248503952705682E-2</v>
      </c>
      <c r="R62" s="2">
        <f t="shared" si="11"/>
        <v>1.0608657698178512E-3</v>
      </c>
      <c r="S62" s="2">
        <f t="shared" si="14"/>
        <v>275.08243994728161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17"/>
        <v>1.6478873239436621E-2</v>
      </c>
      <c r="H63" s="2">
        <f t="shared" si="17"/>
        <v>2.3924653686836047E-2</v>
      </c>
      <c r="I63" s="2">
        <f t="shared" si="17"/>
        <v>3.1076387769450604E-2</v>
      </c>
      <c r="J63" s="2">
        <f t="shared" si="17"/>
        <v>1.2945517390216238E-2</v>
      </c>
      <c r="K63" s="2">
        <f t="shared" si="17"/>
        <v>1.1129311833092894E-3</v>
      </c>
      <c r="L63" s="2">
        <f t="shared" si="7"/>
        <v>275.08553836326922</v>
      </c>
      <c r="M63" s="2">
        <v>0</v>
      </c>
      <c r="N63" s="2">
        <f t="shared" si="13"/>
        <v>1.6478873239436621E-2</v>
      </c>
      <c r="O63" s="2">
        <f t="shared" si="8"/>
        <v>2.3924653686836047E-2</v>
      </c>
      <c r="P63" s="2">
        <f t="shared" si="9"/>
        <v>3.1076387769450604E-2</v>
      </c>
      <c r="Q63" s="2">
        <f t="shared" si="10"/>
        <v>1.2945517390216238E-2</v>
      </c>
      <c r="R63" s="2">
        <f t="shared" si="11"/>
        <v>1.1129311833092894E-3</v>
      </c>
      <c r="S63" s="2">
        <f t="shared" si="14"/>
        <v>275.08553836326922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17"/>
        <v>1.7089201877934272E-2</v>
      </c>
      <c r="H64" s="2">
        <f t="shared" si="17"/>
        <v>2.4797803385359782E-2</v>
      </c>
      <c r="I64" s="2">
        <f t="shared" si="17"/>
        <v>3.2161608770728232E-2</v>
      </c>
      <c r="J64" s="2">
        <f t="shared" si="17"/>
        <v>1.3379689600728934E-2</v>
      </c>
      <c r="K64" s="2">
        <f t="shared" si="17"/>
        <v>1.1445104529024626E-3</v>
      </c>
      <c r="L64" s="2">
        <f t="shared" si="7"/>
        <v>275.08857281408763</v>
      </c>
      <c r="M64" s="2">
        <v>0</v>
      </c>
      <c r="N64" s="2">
        <f t="shared" si="13"/>
        <v>1.7089201877934272E-2</v>
      </c>
      <c r="O64" s="2">
        <f t="shared" si="8"/>
        <v>2.4797803385359782E-2</v>
      </c>
      <c r="P64" s="2">
        <f t="shared" si="9"/>
        <v>3.2161608770728232E-2</v>
      </c>
      <c r="Q64" s="2">
        <f t="shared" si="10"/>
        <v>1.3379689600728934E-2</v>
      </c>
      <c r="R64" s="2">
        <f t="shared" si="11"/>
        <v>1.1445104529024626E-3</v>
      </c>
      <c r="S64" s="2">
        <f t="shared" si="14"/>
        <v>275.08857281408763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17"/>
        <v>1.7699530516431923E-2</v>
      </c>
      <c r="H65" s="2">
        <f t="shared" si="17"/>
        <v>2.566855102295618E-2</v>
      </c>
      <c r="I65" s="2">
        <f t="shared" si="17"/>
        <v>3.3232263267340002E-2</v>
      </c>
      <c r="J65" s="2">
        <f t="shared" si="17"/>
        <v>1.378905891782946E-2</v>
      </c>
      <c r="K65" s="2">
        <f t="shared" si="17"/>
        <v>1.1636642481220529E-3</v>
      </c>
      <c r="L65" s="2">
        <f t="shared" si="7"/>
        <v>275.09155306797265</v>
      </c>
      <c r="M65" s="2">
        <v>0</v>
      </c>
      <c r="N65" s="2">
        <f t="shared" si="13"/>
        <v>1.7699530516431923E-2</v>
      </c>
      <c r="O65" s="2">
        <f t="shared" si="8"/>
        <v>2.566855102295618E-2</v>
      </c>
      <c r="P65" s="2">
        <f t="shared" si="9"/>
        <v>3.3232263267340002E-2</v>
      </c>
      <c r="Q65" s="2">
        <f t="shared" si="10"/>
        <v>1.378905891782946E-2</v>
      </c>
      <c r="R65" s="2">
        <f t="shared" si="11"/>
        <v>1.1636642481220529E-3</v>
      </c>
      <c r="S65" s="2">
        <f t="shared" si="14"/>
        <v>275.09155306797265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17"/>
        <v>1.8309859154929574E-2</v>
      </c>
      <c r="H66" s="2">
        <f t="shared" si="17"/>
        <v>2.6536903207766676E-2</v>
      </c>
      <c r="I66" s="2">
        <f t="shared" si="17"/>
        <v>3.4288546779883043E-2</v>
      </c>
      <c r="J66" s="2">
        <f t="shared" si="17"/>
        <v>1.4175042252841757E-2</v>
      </c>
      <c r="K66" s="2">
        <f t="shared" si="17"/>
        <v>1.1752816121725915E-3</v>
      </c>
      <c r="L66" s="2">
        <f t="shared" si="7"/>
        <v>275.09448563300759</v>
      </c>
      <c r="M66" s="2">
        <v>0</v>
      </c>
      <c r="N66" s="2">
        <f t="shared" si="13"/>
        <v>1.8309859154929574E-2</v>
      </c>
      <c r="O66" s="2">
        <f t="shared" si="8"/>
        <v>2.6536903207766676E-2</v>
      </c>
      <c r="P66" s="2">
        <f t="shared" si="9"/>
        <v>3.4288546779883043E-2</v>
      </c>
      <c r="Q66" s="2">
        <f t="shared" si="10"/>
        <v>1.4175042252841757E-2</v>
      </c>
      <c r="R66" s="2">
        <f t="shared" si="11"/>
        <v>1.1752816121725915E-3</v>
      </c>
      <c r="S66" s="2">
        <f t="shared" si="14"/>
        <v>275.09448563300759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17"/>
        <v>1.8920187793427225E-2</v>
      </c>
      <c r="H67" s="2">
        <f t="shared" si="17"/>
        <v>2.7402866529753503E-2</v>
      </c>
      <c r="I67" s="2">
        <f t="shared" si="17"/>
        <v>3.5330652204556605E-2</v>
      </c>
      <c r="J67" s="2">
        <f t="shared" si="17"/>
        <v>1.4538975573400391E-2</v>
      </c>
      <c r="K67" s="2">
        <f t="shared" si="17"/>
        <v>1.1823278996542868E-3</v>
      </c>
      <c r="L67" s="2">
        <f t="shared" si="7"/>
        <v>275.0973750100008</v>
      </c>
      <c r="M67" s="2">
        <v>0</v>
      </c>
      <c r="N67" s="2">
        <f t="shared" si="13"/>
        <v>1.8920187793427225E-2</v>
      </c>
      <c r="O67" s="2">
        <f t="shared" si="8"/>
        <v>2.7402866529753503E-2</v>
      </c>
      <c r="P67" s="2">
        <f t="shared" si="9"/>
        <v>3.5330652204556605E-2</v>
      </c>
      <c r="Q67" s="2">
        <f t="shared" si="10"/>
        <v>1.4538975573400391E-2</v>
      </c>
      <c r="R67" s="2">
        <f t="shared" si="11"/>
        <v>1.1823278996542868E-3</v>
      </c>
      <c r="S67" s="2">
        <f t="shared" si="14"/>
        <v>275.0973750100008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17"/>
        <v>1.9591549295774644E-2</v>
      </c>
      <c r="H68" s="2">
        <f t="shared" si="17"/>
        <v>2.8360344274364742E-2</v>
      </c>
      <c r="I68" s="2">
        <f t="shared" si="17"/>
        <v>3.6509004590172374E-2</v>
      </c>
      <c r="J68" s="2">
        <f t="shared" si="17"/>
        <v>1.4999489419527834E-2</v>
      </c>
      <c r="K68" s="2">
        <f t="shared" si="17"/>
        <v>1.233550045856596E-3</v>
      </c>
      <c r="L68" s="2">
        <f t="shared" si="7"/>
        <v>275.10069393762569</v>
      </c>
      <c r="M68" s="2">
        <v>0</v>
      </c>
      <c r="N68" s="2">
        <f t="shared" si="13"/>
        <v>1.9591549295774644E-2</v>
      </c>
      <c r="O68" s="2">
        <f t="shared" si="8"/>
        <v>2.8360344274364742E-2</v>
      </c>
      <c r="P68" s="2">
        <f t="shared" si="9"/>
        <v>3.6509004590172374E-2</v>
      </c>
      <c r="Q68" s="2">
        <f t="shared" si="10"/>
        <v>1.4999489419527834E-2</v>
      </c>
      <c r="R68" s="2">
        <f t="shared" si="11"/>
        <v>1.233550045856596E-3</v>
      </c>
      <c r="S68" s="2">
        <f t="shared" si="14"/>
        <v>275.10069393762569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17"/>
        <v>2.0262910798122064E-2</v>
      </c>
      <c r="H69" s="2">
        <f t="shared" si="17"/>
        <v>2.9315187969072495E-2</v>
      </c>
      <c r="I69" s="2">
        <f t="shared" si="17"/>
        <v>3.7671540404322162E-2</v>
      </c>
      <c r="J69" s="2">
        <f t="shared" si="17"/>
        <v>1.5433695557414716E-2</v>
      </c>
      <c r="K69" s="2">
        <f t="shared" si="17"/>
        <v>1.2646178479845797E-3</v>
      </c>
      <c r="L69" s="2">
        <f t="shared" si="7"/>
        <v>275.1039479525769</v>
      </c>
      <c r="M69" s="2">
        <v>0</v>
      </c>
      <c r="N69" s="2">
        <f t="shared" si="13"/>
        <v>2.0262910798122064E-2</v>
      </c>
      <c r="O69" s="2">
        <f t="shared" si="8"/>
        <v>2.9315187969072495E-2</v>
      </c>
      <c r="P69" s="2">
        <f t="shared" si="9"/>
        <v>3.7671540404322162E-2</v>
      </c>
      <c r="Q69" s="2">
        <f t="shared" si="10"/>
        <v>1.5433695557414716E-2</v>
      </c>
      <c r="R69" s="2">
        <f t="shared" si="11"/>
        <v>1.2646178479845797E-3</v>
      </c>
      <c r="S69" s="2">
        <f t="shared" si="14"/>
        <v>275.1039479525769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17"/>
        <v>2.0934272300469483E-2</v>
      </c>
      <c r="H70" s="2">
        <f t="shared" si="17"/>
        <v>3.0267404860226804E-2</v>
      </c>
      <c r="I70" s="2">
        <f t="shared" si="17"/>
        <v>3.88184719467696E-2</v>
      </c>
      <c r="J70" s="2">
        <f t="shared" si="17"/>
        <v>1.5843096863725203E-2</v>
      </c>
      <c r="K70" s="2">
        <f t="shared" si="17"/>
        <v>1.283461422505087E-3</v>
      </c>
      <c r="L70" s="2">
        <f t="shared" si="7"/>
        <v>275.10714670739372</v>
      </c>
      <c r="M70" s="2">
        <v>0</v>
      </c>
      <c r="N70" s="2">
        <f t="shared" si="13"/>
        <v>2.0934272300469483E-2</v>
      </c>
      <c r="O70" s="2">
        <f t="shared" si="8"/>
        <v>3.0267404860226804E-2</v>
      </c>
      <c r="P70" s="2">
        <f t="shared" si="9"/>
        <v>3.88184719467696E-2</v>
      </c>
      <c r="Q70" s="2">
        <f t="shared" si="10"/>
        <v>1.5843096863725203E-2</v>
      </c>
      <c r="R70" s="2">
        <f t="shared" si="11"/>
        <v>1.283461422505087E-3</v>
      </c>
      <c r="S70" s="2">
        <f t="shared" si="14"/>
        <v>275.10714670739372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18">G70*(1-G$5)+G$4*$F70*$L$4/1000</f>
        <v>2.1605633802816902E-2</v>
      </c>
      <c r="H71" s="2">
        <f t="shared" si="18"/>
        <v>3.1217002174242788E-2</v>
      </c>
      <c r="I71" s="2">
        <f t="shared" si="18"/>
        <v>3.9950008667660131E-2</v>
      </c>
      <c r="J71" s="2">
        <f t="shared" si="18"/>
        <v>1.6229110360504465E-2</v>
      </c>
      <c r="K71" s="2">
        <f t="shared" si="18"/>
        <v>1.2948906281903545E-3</v>
      </c>
      <c r="L71" s="2">
        <f t="shared" ref="L71:L134" si="19">SUM(G71:K71,L$5)</f>
        <v>275.11029664563341</v>
      </c>
      <c r="M71" s="2">
        <v>0</v>
      </c>
      <c r="N71" s="2">
        <f t="shared" si="13"/>
        <v>2.1605633802816902E-2</v>
      </c>
      <c r="O71" s="2">
        <f t="shared" ref="O71:O134" si="20">O70*(1-O$5)+O$4*($F70+$M70)*$L$4/1000</f>
        <v>3.1217002174242788E-2</v>
      </c>
      <c r="P71" s="2">
        <f t="shared" ref="P71:P134" si="21">P70*(1-P$5)+P$4*($F70+$M70)*$L$4/1000</f>
        <v>3.9950008667660131E-2</v>
      </c>
      <c r="Q71" s="2">
        <f t="shared" ref="Q71:Q134" si="22">Q70*(1-Q$5)+Q$4*($F70+$M70)*$L$4/1000</f>
        <v>1.6229110360504465E-2</v>
      </c>
      <c r="R71" s="2">
        <f t="shared" ref="R71:R134" si="23">R70*(1-R$5)+R$4*($F70+$M70)*$L$4/1000</f>
        <v>1.2948906281903545E-3</v>
      </c>
      <c r="S71" s="2">
        <f t="shared" si="14"/>
        <v>275.11029664563341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18"/>
        <v>2.2338028169014087E-2</v>
      </c>
      <c r="H72" s="2">
        <f t="shared" si="18"/>
        <v>3.2257883831270498E-2</v>
      </c>
      <c r="I72" s="2">
        <f t="shared" si="18"/>
        <v>4.1216591947554393E-2</v>
      </c>
      <c r="J72" s="2">
        <f t="shared" si="18"/>
        <v>1.6710443011801919E-2</v>
      </c>
      <c r="K72" s="2">
        <f t="shared" si="18"/>
        <v>1.3487711486621431E-3</v>
      </c>
      <c r="L72" s="2">
        <f t="shared" si="19"/>
        <v>275.11387171810833</v>
      </c>
      <c r="M72" s="2">
        <v>0</v>
      </c>
      <c r="N72" s="2">
        <f t="shared" ref="N72:N135" si="24">N71*(1-N$5)+N$4*($F71+$M71)*$L$4/1000</f>
        <v>2.2338028169014087E-2</v>
      </c>
      <c r="O72" s="2">
        <f t="shared" si="20"/>
        <v>3.2257883831270498E-2</v>
      </c>
      <c r="P72" s="2">
        <f t="shared" si="21"/>
        <v>4.1216591947554393E-2</v>
      </c>
      <c r="Q72" s="2">
        <f t="shared" si="22"/>
        <v>1.6710443011801919E-2</v>
      </c>
      <c r="R72" s="2">
        <f t="shared" si="23"/>
        <v>1.3487711486621431E-3</v>
      </c>
      <c r="S72" s="2">
        <f t="shared" ref="S72:S135" si="25">SUM(N72:R72,S$5)</f>
        <v>275.11387171810833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18"/>
        <v>2.3131455399061036E-2</v>
      </c>
      <c r="H73" s="2">
        <f t="shared" si="18"/>
        <v>3.3389798705352955E-2</v>
      </c>
      <c r="I73" s="2">
        <f t="shared" si="18"/>
        <v>4.2616409108362369E-2</v>
      </c>
      <c r="J73" s="2">
        <f t="shared" si="18"/>
        <v>1.7281649533989533E-2</v>
      </c>
      <c r="K73" s="2">
        <f t="shared" si="18"/>
        <v>1.4283996930970686E-3</v>
      </c>
      <c r="L73" s="2">
        <f t="shared" si="19"/>
        <v>275.11784771243987</v>
      </c>
      <c r="M73" s="2">
        <v>0</v>
      </c>
      <c r="N73" s="2">
        <f t="shared" si="24"/>
        <v>2.3131455399061036E-2</v>
      </c>
      <c r="O73" s="2">
        <f t="shared" si="20"/>
        <v>3.3389798705352955E-2</v>
      </c>
      <c r="P73" s="2">
        <f t="shared" si="21"/>
        <v>4.2616409108362369E-2</v>
      </c>
      <c r="Q73" s="2">
        <f t="shared" si="22"/>
        <v>1.7281649533989533E-2</v>
      </c>
      <c r="R73" s="2">
        <f t="shared" si="23"/>
        <v>1.4283996930970686E-3</v>
      </c>
      <c r="S73" s="2">
        <f t="shared" si="25"/>
        <v>275.11784771243987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18"/>
        <v>2.3985915492957751E-2</v>
      </c>
      <c r="H74" s="2">
        <f t="shared" si="18"/>
        <v>3.4612496361388197E-2</v>
      </c>
      <c r="I74" s="2">
        <f t="shared" si="18"/>
        <v>4.41476718028758E-2</v>
      </c>
      <c r="J74" s="2">
        <f t="shared" si="18"/>
        <v>1.7937595715373757E-2</v>
      </c>
      <c r="K74" s="2">
        <f t="shared" si="18"/>
        <v>1.5236452034926525E-3</v>
      </c>
      <c r="L74" s="2">
        <f t="shared" si="19"/>
        <v>275.1222073245761</v>
      </c>
      <c r="M74" s="2">
        <v>0</v>
      </c>
      <c r="N74" s="2">
        <f t="shared" si="24"/>
        <v>2.3985915492957751E-2</v>
      </c>
      <c r="O74" s="2">
        <f t="shared" si="20"/>
        <v>3.4612496361388197E-2</v>
      </c>
      <c r="P74" s="2">
        <f t="shared" si="21"/>
        <v>4.41476718028758E-2</v>
      </c>
      <c r="Q74" s="2">
        <f t="shared" si="22"/>
        <v>1.7937595715373757E-2</v>
      </c>
      <c r="R74" s="2">
        <f t="shared" si="23"/>
        <v>1.5236452034926525E-3</v>
      </c>
      <c r="S74" s="2">
        <f t="shared" si="25"/>
        <v>275.1222073245761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18"/>
        <v>2.4840375586854466E-2</v>
      </c>
      <c r="H75" s="2">
        <f t="shared" si="18"/>
        <v>3.58318303396137E-2</v>
      </c>
      <c r="I75" s="2">
        <f t="shared" si="18"/>
        <v>4.5658380946400061E-2</v>
      </c>
      <c r="J75" s="2">
        <f t="shared" si="18"/>
        <v>1.8556069753615102E-2</v>
      </c>
      <c r="K75" s="2">
        <f t="shared" si="18"/>
        <v>1.5814145257475524E-3</v>
      </c>
      <c r="L75" s="2">
        <f t="shared" si="19"/>
        <v>275.1264680711522</v>
      </c>
      <c r="M75" s="2">
        <v>0</v>
      </c>
      <c r="N75" s="2">
        <f t="shared" si="24"/>
        <v>2.4840375586854466E-2</v>
      </c>
      <c r="O75" s="2">
        <f t="shared" si="20"/>
        <v>3.58318303396137E-2</v>
      </c>
      <c r="P75" s="2">
        <f t="shared" si="21"/>
        <v>4.5658380946400061E-2</v>
      </c>
      <c r="Q75" s="2">
        <f t="shared" si="22"/>
        <v>1.8556069753615102E-2</v>
      </c>
      <c r="R75" s="2">
        <f t="shared" si="23"/>
        <v>1.5814145257475524E-3</v>
      </c>
      <c r="S75" s="2">
        <f t="shared" si="25"/>
        <v>275.1264680711522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18"/>
        <v>2.569483568075118E-2</v>
      </c>
      <c r="H76" s="2">
        <f t="shared" si="18"/>
        <v>3.7047809893607689E-2</v>
      </c>
      <c r="I76" s="2">
        <f t="shared" si="18"/>
        <v>4.7148812421355442E-2</v>
      </c>
      <c r="J76" s="2">
        <f t="shared" si="18"/>
        <v>1.9139212314444338E-2</v>
      </c>
      <c r="K76" s="2">
        <f t="shared" si="18"/>
        <v>1.6164533908859687E-3</v>
      </c>
      <c r="L76" s="2">
        <f t="shared" si="19"/>
        <v>275.13064712370107</v>
      </c>
      <c r="M76" s="2">
        <v>0</v>
      </c>
      <c r="N76" s="2">
        <f t="shared" si="24"/>
        <v>2.569483568075118E-2</v>
      </c>
      <c r="O76" s="2">
        <f t="shared" si="20"/>
        <v>3.7047809893607689E-2</v>
      </c>
      <c r="P76" s="2">
        <f t="shared" si="21"/>
        <v>4.7148812421355442E-2</v>
      </c>
      <c r="Q76" s="2">
        <f t="shared" si="22"/>
        <v>1.9139212314444338E-2</v>
      </c>
      <c r="R76" s="2">
        <f t="shared" si="23"/>
        <v>1.6164533908859687E-3</v>
      </c>
      <c r="S76" s="2">
        <f t="shared" si="25"/>
        <v>275.13064712370107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18"/>
        <v>2.6549295774647895E-2</v>
      </c>
      <c r="H77" s="2">
        <f t="shared" si="18"/>
        <v>3.826044425149152E-2</v>
      </c>
      <c r="I77" s="2">
        <f t="shared" si="18"/>
        <v>4.8619238407098475E-2</v>
      </c>
      <c r="J77" s="2">
        <f t="shared" si="18"/>
        <v>1.9689041774088981E-2</v>
      </c>
      <c r="K77" s="2">
        <f t="shared" si="18"/>
        <v>1.6377055368739543E-3</v>
      </c>
      <c r="L77" s="2">
        <f t="shared" si="19"/>
        <v>275.13475572574418</v>
      </c>
      <c r="M77" s="2">
        <v>0</v>
      </c>
      <c r="N77" s="2">
        <f t="shared" si="24"/>
        <v>2.6549295774647895E-2</v>
      </c>
      <c r="O77" s="2">
        <f t="shared" si="20"/>
        <v>3.826044425149152E-2</v>
      </c>
      <c r="P77" s="2">
        <f t="shared" si="21"/>
        <v>4.8619238407098475E-2</v>
      </c>
      <c r="Q77" s="2">
        <f t="shared" si="22"/>
        <v>1.9689041774088981E-2</v>
      </c>
      <c r="R77" s="2">
        <f t="shared" si="23"/>
        <v>1.6377055368739543E-3</v>
      </c>
      <c r="S77" s="2">
        <f t="shared" si="25"/>
        <v>275.13475572574418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18"/>
        <v>2.740375586854461E-2</v>
      </c>
      <c r="H78" s="2">
        <f t="shared" si="18"/>
        <v>3.9469742615999705E-2</v>
      </c>
      <c r="I78" s="2">
        <f t="shared" si="18"/>
        <v>5.0069927429626737E-2</v>
      </c>
      <c r="J78" s="2">
        <f t="shared" si="18"/>
        <v>2.0207461205288154E-2</v>
      </c>
      <c r="K78" s="2">
        <f t="shared" si="18"/>
        <v>1.6505956150003566E-3</v>
      </c>
      <c r="L78" s="2">
        <f t="shared" si="19"/>
        <v>275.13880148273444</v>
      </c>
      <c r="M78" s="2">
        <v>0</v>
      </c>
      <c r="N78" s="2">
        <f t="shared" si="24"/>
        <v>2.740375586854461E-2</v>
      </c>
      <c r="O78" s="2">
        <f t="shared" si="20"/>
        <v>3.9469742615999705E-2</v>
      </c>
      <c r="P78" s="2">
        <f t="shared" si="21"/>
        <v>5.0069927429626737E-2</v>
      </c>
      <c r="Q78" s="2">
        <f t="shared" si="22"/>
        <v>2.0207461205288154E-2</v>
      </c>
      <c r="R78" s="2">
        <f t="shared" si="23"/>
        <v>1.6505956150003566E-3</v>
      </c>
      <c r="S78" s="2">
        <f t="shared" si="25"/>
        <v>275.13880148273444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18"/>
        <v>2.8319248826291089E-2</v>
      </c>
      <c r="H79" s="2">
        <f t="shared" si="18"/>
        <v>4.0769610878164796E-2</v>
      </c>
      <c r="I79" s="2">
        <f t="shared" si="18"/>
        <v>5.1651379152400506E-2</v>
      </c>
      <c r="J79" s="2">
        <f t="shared" si="18"/>
        <v>2.0813635856237155E-2</v>
      </c>
      <c r="K79" s="2">
        <f t="shared" si="18"/>
        <v>1.7053621993976221E-3</v>
      </c>
      <c r="L79" s="2">
        <f t="shared" si="19"/>
        <v>275.14325923691251</v>
      </c>
      <c r="M79" s="2">
        <v>0</v>
      </c>
      <c r="N79" s="2">
        <f t="shared" si="24"/>
        <v>2.8319248826291089E-2</v>
      </c>
      <c r="O79" s="2">
        <f t="shared" si="20"/>
        <v>4.0769610878164796E-2</v>
      </c>
      <c r="P79" s="2">
        <f t="shared" si="21"/>
        <v>5.1651379152400506E-2</v>
      </c>
      <c r="Q79" s="2">
        <f t="shared" si="22"/>
        <v>2.0813635856237155E-2</v>
      </c>
      <c r="R79" s="2">
        <f t="shared" si="23"/>
        <v>1.7053621993976221E-3</v>
      </c>
      <c r="S79" s="2">
        <f t="shared" si="25"/>
        <v>275.14325923691251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18"/>
        <v>2.9295774647887334E-2</v>
      </c>
      <c r="H80" s="2">
        <f t="shared" si="18"/>
        <v>4.2159799877490349E-2</v>
      </c>
      <c r="I80" s="2">
        <f t="shared" si="18"/>
        <v>5.3361838397920448E-2</v>
      </c>
      <c r="J80" s="2">
        <f t="shared" si="18"/>
        <v>2.1502552547121346E-2</v>
      </c>
      <c r="K80" s="2">
        <f t="shared" si="18"/>
        <v>1.7855281687698152E-3</v>
      </c>
      <c r="L80" s="2">
        <f t="shared" si="19"/>
        <v>275.14810549363921</v>
      </c>
      <c r="M80" s="2">
        <v>0</v>
      </c>
      <c r="N80" s="2">
        <f t="shared" si="24"/>
        <v>2.9295774647887334E-2</v>
      </c>
      <c r="O80" s="2">
        <f t="shared" si="20"/>
        <v>4.2159799877490349E-2</v>
      </c>
      <c r="P80" s="2">
        <f t="shared" si="21"/>
        <v>5.3361838397920448E-2</v>
      </c>
      <c r="Q80" s="2">
        <f t="shared" si="22"/>
        <v>2.1502552547121346E-2</v>
      </c>
      <c r="R80" s="2">
        <f t="shared" si="23"/>
        <v>1.7855281687698152E-3</v>
      </c>
      <c r="S80" s="2">
        <f t="shared" si="25"/>
        <v>275.14810549363921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18"/>
        <v>3.0272300469483579E-2</v>
      </c>
      <c r="H81" s="2">
        <f t="shared" si="18"/>
        <v>4.3546164425312867E-2</v>
      </c>
      <c r="I81" s="2">
        <f t="shared" si="18"/>
        <v>5.5049338805976608E-2</v>
      </c>
      <c r="J81" s="2">
        <f t="shared" si="18"/>
        <v>2.215211359330942E-2</v>
      </c>
      <c r="K81" s="2">
        <f t="shared" si="18"/>
        <v>1.8341512870596341E-3</v>
      </c>
      <c r="L81" s="2">
        <f t="shared" si="19"/>
        <v>275.15285406858112</v>
      </c>
      <c r="M81" s="2">
        <v>0</v>
      </c>
      <c r="N81" s="2">
        <f t="shared" si="24"/>
        <v>3.0272300469483579E-2</v>
      </c>
      <c r="O81" s="2">
        <f t="shared" si="20"/>
        <v>4.3546164425312867E-2</v>
      </c>
      <c r="P81" s="2">
        <f t="shared" si="21"/>
        <v>5.5049338805976608E-2</v>
      </c>
      <c r="Q81" s="2">
        <f t="shared" si="22"/>
        <v>2.215211359330942E-2</v>
      </c>
      <c r="R81" s="2">
        <f t="shared" si="23"/>
        <v>1.8341512870596341E-3</v>
      </c>
      <c r="S81" s="2">
        <f t="shared" si="25"/>
        <v>275.15285406858112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18"/>
        <v>3.1309859154929585E-2</v>
      </c>
      <c r="H82" s="2">
        <f t="shared" si="18"/>
        <v>4.5022611756427813E-2</v>
      </c>
      <c r="I82" s="2">
        <f t="shared" si="18"/>
        <v>5.6864423286009796E-2</v>
      </c>
      <c r="J82" s="2">
        <f t="shared" si="18"/>
        <v>2.2881938151073214E-2</v>
      </c>
      <c r="K82" s="2">
        <f t="shared" si="18"/>
        <v>1.9105910558807552E-3</v>
      </c>
      <c r="L82" s="2">
        <f t="shared" si="19"/>
        <v>275.15798942340433</v>
      </c>
      <c r="M82" s="2">
        <v>0</v>
      </c>
      <c r="N82" s="2">
        <f t="shared" si="24"/>
        <v>3.1309859154929585E-2</v>
      </c>
      <c r="O82" s="2">
        <f t="shared" si="20"/>
        <v>4.5022611756427813E-2</v>
      </c>
      <c r="P82" s="2">
        <f t="shared" si="21"/>
        <v>5.6864423286009796E-2</v>
      </c>
      <c r="Q82" s="2">
        <f t="shared" si="22"/>
        <v>2.2881938151073214E-2</v>
      </c>
      <c r="R82" s="2">
        <f t="shared" si="23"/>
        <v>1.9105910558807552E-3</v>
      </c>
      <c r="S82" s="2">
        <f t="shared" si="25"/>
        <v>275.15798942340433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18"/>
        <v>3.2347417840375592E-2</v>
      </c>
      <c r="H83" s="2">
        <f t="shared" si="18"/>
        <v>4.6494997336789898E-2</v>
      </c>
      <c r="I83" s="2">
        <f t="shared" si="18"/>
        <v>5.8655144584242966E-2</v>
      </c>
      <c r="J83" s="2">
        <f t="shared" si="18"/>
        <v>2.3570070126314454E-2</v>
      </c>
      <c r="K83" s="2">
        <f t="shared" si="18"/>
        <v>1.9569541192921112E-3</v>
      </c>
      <c r="L83" s="2">
        <f t="shared" si="19"/>
        <v>275.16302458400702</v>
      </c>
      <c r="M83" s="2">
        <v>0</v>
      </c>
      <c r="N83" s="2">
        <f t="shared" si="24"/>
        <v>3.2347417840375592E-2</v>
      </c>
      <c r="O83" s="2">
        <f t="shared" si="20"/>
        <v>4.6494997336789898E-2</v>
      </c>
      <c r="P83" s="2">
        <f t="shared" si="21"/>
        <v>5.8655144584242966E-2</v>
      </c>
      <c r="Q83" s="2">
        <f t="shared" si="22"/>
        <v>2.3570070126314454E-2</v>
      </c>
      <c r="R83" s="2">
        <f t="shared" si="23"/>
        <v>1.9569541192921112E-3</v>
      </c>
      <c r="S83" s="2">
        <f t="shared" si="25"/>
        <v>275.16302458400702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18"/>
        <v>3.3446009389671363E-2</v>
      </c>
      <c r="H84" s="2">
        <f t="shared" si="18"/>
        <v>4.8057229054011906E-2</v>
      </c>
      <c r="I84" s="2">
        <f t="shared" si="18"/>
        <v>6.0572064460091543E-2</v>
      </c>
      <c r="J84" s="2">
        <f t="shared" si="18"/>
        <v>2.4336262177216007E-2</v>
      </c>
      <c r="K84" s="2">
        <f t="shared" si="18"/>
        <v>2.0320230955368111E-3</v>
      </c>
      <c r="L84" s="2">
        <f t="shared" si="19"/>
        <v>275.1684435881765</v>
      </c>
      <c r="M84" s="2">
        <v>0</v>
      </c>
      <c r="N84" s="2">
        <f t="shared" si="24"/>
        <v>3.3446009389671363E-2</v>
      </c>
      <c r="O84" s="2">
        <f t="shared" si="20"/>
        <v>4.8057229054011906E-2</v>
      </c>
      <c r="P84" s="2">
        <f t="shared" si="21"/>
        <v>6.0572064460091543E-2</v>
      </c>
      <c r="Q84" s="2">
        <f t="shared" si="22"/>
        <v>2.4336262177216007E-2</v>
      </c>
      <c r="R84" s="2">
        <f t="shared" si="23"/>
        <v>2.0320230955368111E-3</v>
      </c>
      <c r="S84" s="2">
        <f t="shared" si="25"/>
        <v>275.1684435881765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18"/>
        <v>3.4544600938967135E-2</v>
      </c>
      <c r="H85" s="2">
        <f t="shared" si="18"/>
        <v>4.9615163025069971E-2</v>
      </c>
      <c r="I85" s="2">
        <f t="shared" si="18"/>
        <v>6.2463254256737134E-2</v>
      </c>
      <c r="J85" s="2">
        <f t="shared" si="18"/>
        <v>2.5058684085046169E-2</v>
      </c>
      <c r="K85" s="2">
        <f t="shared" si="18"/>
        <v>2.0775547312224607E-3</v>
      </c>
      <c r="L85" s="2">
        <f t="shared" si="19"/>
        <v>275.17375925703703</v>
      </c>
      <c r="M85" s="2">
        <v>0</v>
      </c>
      <c r="N85" s="2">
        <f t="shared" si="24"/>
        <v>3.4544600938967135E-2</v>
      </c>
      <c r="O85" s="2">
        <f t="shared" si="20"/>
        <v>4.9615163025069971E-2</v>
      </c>
      <c r="P85" s="2">
        <f t="shared" si="21"/>
        <v>6.2463254256737134E-2</v>
      </c>
      <c r="Q85" s="2">
        <f t="shared" si="22"/>
        <v>2.5058684085046169E-2</v>
      </c>
      <c r="R85" s="2">
        <f t="shared" si="23"/>
        <v>2.0775547312224607E-3</v>
      </c>
      <c r="S85" s="2">
        <f t="shared" si="25"/>
        <v>275.17375925703703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18"/>
        <v>3.5643192488262906E-2</v>
      </c>
      <c r="H86" s="2">
        <f t="shared" si="18"/>
        <v>5.116881107319228E-2</v>
      </c>
      <c r="I86" s="2">
        <f t="shared" si="18"/>
        <v>6.4329059339149938E-2</v>
      </c>
      <c r="J86" s="2">
        <f t="shared" si="18"/>
        <v>2.5739836300471632E-2</v>
      </c>
      <c r="K86" s="2">
        <f t="shared" si="18"/>
        <v>2.1051710642526729E-3</v>
      </c>
      <c r="L86" s="2">
        <f t="shared" si="19"/>
        <v>275.17898607026535</v>
      </c>
      <c r="M86" s="2">
        <v>0</v>
      </c>
      <c r="N86" s="2">
        <f t="shared" si="24"/>
        <v>3.5643192488262906E-2</v>
      </c>
      <c r="O86" s="2">
        <f t="shared" si="20"/>
        <v>5.116881107319228E-2</v>
      </c>
      <c r="P86" s="2">
        <f t="shared" si="21"/>
        <v>6.4329059339149938E-2</v>
      </c>
      <c r="Q86" s="2">
        <f t="shared" si="22"/>
        <v>2.5739836300471632E-2</v>
      </c>
      <c r="R86" s="2">
        <f t="shared" si="23"/>
        <v>2.1051710642526729E-3</v>
      </c>
      <c r="S86" s="2">
        <f t="shared" si="25"/>
        <v>275.17898607026535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26">G86*(1-G$5)+G$4*$F86*$L$4/1000</f>
        <v>3.7107981220657275E-2</v>
      </c>
      <c r="H87" s="2">
        <f t="shared" si="26"/>
        <v>5.3281565270771124E-2</v>
      </c>
      <c r="I87" s="2">
        <f t="shared" si="26"/>
        <v>6.7071228887303033E-2</v>
      </c>
      <c r="J87" s="2">
        <f t="shared" si="26"/>
        <v>2.7086301783386228E-2</v>
      </c>
      <c r="K87" s="2">
        <f t="shared" si="26"/>
        <v>2.4036113577894022E-3</v>
      </c>
      <c r="L87" s="2">
        <f t="shared" si="19"/>
        <v>275.18695068851991</v>
      </c>
      <c r="M87" s="2">
        <v>0</v>
      </c>
      <c r="N87" s="2">
        <f t="shared" si="24"/>
        <v>3.7107981220657275E-2</v>
      </c>
      <c r="O87" s="2">
        <f t="shared" si="20"/>
        <v>5.3281565270771124E-2</v>
      </c>
      <c r="P87" s="2">
        <f t="shared" si="21"/>
        <v>6.7071228887303033E-2</v>
      </c>
      <c r="Q87" s="2">
        <f t="shared" si="22"/>
        <v>2.7086301783386228E-2</v>
      </c>
      <c r="R87" s="2">
        <f t="shared" si="23"/>
        <v>2.4036113577894022E-3</v>
      </c>
      <c r="S87" s="2">
        <f t="shared" si="25"/>
        <v>275.18695068851991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26"/>
        <v>3.8511737089201879E-2</v>
      </c>
      <c r="H88" s="2">
        <f t="shared" si="26"/>
        <v>5.5294610504767208E-2</v>
      </c>
      <c r="I88" s="2">
        <f t="shared" si="26"/>
        <v>6.9626356605096862E-2</v>
      </c>
      <c r="J88" s="2">
        <f t="shared" si="26"/>
        <v>2.8238477034335203E-2</v>
      </c>
      <c r="K88" s="2">
        <f t="shared" si="26"/>
        <v>2.537676189105555E-3</v>
      </c>
      <c r="L88" s="2">
        <f t="shared" si="19"/>
        <v>275.1942088574225</v>
      </c>
      <c r="M88" s="2">
        <v>0</v>
      </c>
      <c r="N88" s="2">
        <f t="shared" si="24"/>
        <v>3.8511737089201879E-2</v>
      </c>
      <c r="O88" s="2">
        <f t="shared" si="20"/>
        <v>5.5294610504767208E-2</v>
      </c>
      <c r="P88" s="2">
        <f t="shared" si="21"/>
        <v>6.9626356605096862E-2</v>
      </c>
      <c r="Q88" s="2">
        <f t="shared" si="22"/>
        <v>2.8238477034335203E-2</v>
      </c>
      <c r="R88" s="2">
        <f t="shared" si="23"/>
        <v>2.537676189105555E-3</v>
      </c>
      <c r="S88" s="2">
        <f t="shared" si="25"/>
        <v>275.1942088574225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26"/>
        <v>3.9915492957746483E-2</v>
      </c>
      <c r="H89" s="2">
        <f t="shared" si="26"/>
        <v>5.7302117791135622E-2</v>
      </c>
      <c r="I89" s="2">
        <f t="shared" si="26"/>
        <v>7.2147187824961434E-2</v>
      </c>
      <c r="J89" s="2">
        <f t="shared" si="26"/>
        <v>2.9324832135469242E-2</v>
      </c>
      <c r="K89" s="2">
        <f t="shared" si="26"/>
        <v>2.6189906196880039E-3</v>
      </c>
      <c r="L89" s="2">
        <f t="shared" si="19"/>
        <v>275.20130862132902</v>
      </c>
      <c r="M89" s="2">
        <v>0</v>
      </c>
      <c r="N89" s="2">
        <f t="shared" si="24"/>
        <v>3.9915492957746483E-2</v>
      </c>
      <c r="O89" s="2">
        <f t="shared" si="20"/>
        <v>5.7302117791135622E-2</v>
      </c>
      <c r="P89" s="2">
        <f t="shared" si="21"/>
        <v>7.2147187824961434E-2</v>
      </c>
      <c r="Q89" s="2">
        <f t="shared" si="22"/>
        <v>2.9324832135469242E-2</v>
      </c>
      <c r="R89" s="2">
        <f t="shared" si="23"/>
        <v>2.6189906196880039E-3</v>
      </c>
      <c r="S89" s="2">
        <f t="shared" si="25"/>
        <v>275.20130862132902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26"/>
        <v>4.1380281690140852E-2</v>
      </c>
      <c r="H90" s="2">
        <f t="shared" si="26"/>
        <v>5.9397999078550895E-2</v>
      </c>
      <c r="I90" s="2">
        <f t="shared" si="26"/>
        <v>7.4784417637399195E-2</v>
      </c>
      <c r="J90" s="2">
        <f t="shared" si="26"/>
        <v>3.0466498077037055E-2</v>
      </c>
      <c r="K90" s="2">
        <f t="shared" si="26"/>
        <v>2.7152586717208455E-3</v>
      </c>
      <c r="L90" s="2">
        <f t="shared" si="19"/>
        <v>275.20874445515483</v>
      </c>
      <c r="M90" s="2">
        <v>0</v>
      </c>
      <c r="N90" s="2">
        <f t="shared" si="24"/>
        <v>4.1380281690140852E-2</v>
      </c>
      <c r="O90" s="2">
        <f t="shared" si="20"/>
        <v>5.9397999078550895E-2</v>
      </c>
      <c r="P90" s="2">
        <f t="shared" si="21"/>
        <v>7.4784417637399195E-2</v>
      </c>
      <c r="Q90" s="2">
        <f t="shared" si="22"/>
        <v>3.0466498077037055E-2</v>
      </c>
      <c r="R90" s="2">
        <f t="shared" si="23"/>
        <v>2.7152586717208455E-3</v>
      </c>
      <c r="S90" s="2">
        <f t="shared" si="25"/>
        <v>275.20874445515483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26"/>
        <v>4.2845070422535221E-2</v>
      </c>
      <c r="H91" s="2">
        <f t="shared" si="26"/>
        <v>6.1488114533878792E-2</v>
      </c>
      <c r="I91" s="2">
        <f t="shared" si="26"/>
        <v>7.7386248927026779E-2</v>
      </c>
      <c r="J91" s="2">
        <f t="shared" si="26"/>
        <v>3.1542944232595134E-2</v>
      </c>
      <c r="K91" s="2">
        <f t="shared" si="26"/>
        <v>2.7736481968295753E-3</v>
      </c>
      <c r="L91" s="2">
        <f t="shared" si="19"/>
        <v>275.21603602631285</v>
      </c>
      <c r="M91" s="2">
        <v>0</v>
      </c>
      <c r="N91" s="2">
        <f t="shared" si="24"/>
        <v>4.2845070422535221E-2</v>
      </c>
      <c r="O91" s="2">
        <f t="shared" si="20"/>
        <v>6.1488114533878792E-2</v>
      </c>
      <c r="P91" s="2">
        <f t="shared" si="21"/>
        <v>7.7386248927026779E-2</v>
      </c>
      <c r="Q91" s="2">
        <f t="shared" si="22"/>
        <v>3.1542944232595134E-2</v>
      </c>
      <c r="R91" s="2">
        <f t="shared" si="23"/>
        <v>2.7736481968295753E-3</v>
      </c>
      <c r="S91" s="2">
        <f t="shared" si="25"/>
        <v>275.21603602631285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26"/>
        <v>4.4370892018779355E-2</v>
      </c>
      <c r="H92" s="2">
        <f t="shared" si="26"/>
        <v>6.3666376732710805E-2</v>
      </c>
      <c r="I92" s="2">
        <f t="shared" si="26"/>
        <v>8.010339157640331E-2</v>
      </c>
      <c r="J92" s="2">
        <f t="shared" si="26"/>
        <v>3.2675267295495455E-2</v>
      </c>
      <c r="K92" s="2">
        <f t="shared" si="26"/>
        <v>2.8560115908215916E-3</v>
      </c>
      <c r="L92" s="2">
        <f t="shared" si="19"/>
        <v>275.22367193921423</v>
      </c>
      <c r="M92" s="2">
        <v>0</v>
      </c>
      <c r="N92" s="2">
        <f t="shared" si="24"/>
        <v>4.4370892018779355E-2</v>
      </c>
      <c r="O92" s="2">
        <f t="shared" si="20"/>
        <v>6.3666376732710805E-2</v>
      </c>
      <c r="P92" s="2">
        <f t="shared" si="21"/>
        <v>8.010339157640331E-2</v>
      </c>
      <c r="Q92" s="2">
        <f t="shared" si="22"/>
        <v>3.2675267295495455E-2</v>
      </c>
      <c r="R92" s="2">
        <f t="shared" si="23"/>
        <v>2.8560115908215916E-3</v>
      </c>
      <c r="S92" s="2">
        <f t="shared" si="25"/>
        <v>275.22367193921423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26"/>
        <v>4.614084507042255E-2</v>
      </c>
      <c r="H93" s="2">
        <f t="shared" si="26"/>
        <v>6.6214233321565064E-2</v>
      </c>
      <c r="I93" s="2">
        <f t="shared" si="26"/>
        <v>8.3385002030790176E-2</v>
      </c>
      <c r="J93" s="2">
        <f t="shared" si="26"/>
        <v>3.4212387869746778E-2</v>
      </c>
      <c r="K93" s="2">
        <f t="shared" si="26"/>
        <v>3.0937609417457882E-3</v>
      </c>
      <c r="L93" s="2">
        <f t="shared" si="19"/>
        <v>275.23304622923428</v>
      </c>
      <c r="M93" s="2">
        <v>0</v>
      </c>
      <c r="N93" s="2">
        <f t="shared" si="24"/>
        <v>4.614084507042255E-2</v>
      </c>
      <c r="O93" s="2">
        <f t="shared" si="20"/>
        <v>6.6214233321565064E-2</v>
      </c>
      <c r="P93" s="2">
        <f t="shared" si="21"/>
        <v>8.3385002030790176E-2</v>
      </c>
      <c r="Q93" s="2">
        <f t="shared" si="22"/>
        <v>3.4212387869746778E-2</v>
      </c>
      <c r="R93" s="2">
        <f t="shared" si="23"/>
        <v>3.0937609417457882E-3</v>
      </c>
      <c r="S93" s="2">
        <f t="shared" si="25"/>
        <v>275.23304622923428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26"/>
        <v>4.7910798122065744E-2</v>
      </c>
      <c r="H94" s="2">
        <f t="shared" si="26"/>
        <v>6.8755080680763872E-2</v>
      </c>
      <c r="I94" s="2">
        <f t="shared" si="26"/>
        <v>8.6622564688517131E-2</v>
      </c>
      <c r="J94" s="2">
        <f t="shared" si="26"/>
        <v>3.5661697578075136E-2</v>
      </c>
      <c r="K94" s="2">
        <f t="shared" si="26"/>
        <v>3.2379632124080915E-3</v>
      </c>
      <c r="L94" s="2">
        <f t="shared" si="19"/>
        <v>275.24218810428181</v>
      </c>
      <c r="M94" s="2">
        <v>0</v>
      </c>
      <c r="N94" s="2">
        <f t="shared" si="24"/>
        <v>4.7910798122065744E-2</v>
      </c>
      <c r="O94" s="2">
        <f t="shared" si="20"/>
        <v>6.8755080680763872E-2</v>
      </c>
      <c r="P94" s="2">
        <f t="shared" si="21"/>
        <v>8.6622564688517131E-2</v>
      </c>
      <c r="Q94" s="2">
        <f t="shared" si="22"/>
        <v>3.5661697578075136E-2</v>
      </c>
      <c r="R94" s="2">
        <f t="shared" si="23"/>
        <v>3.2379632124080915E-3</v>
      </c>
      <c r="S94" s="2">
        <f t="shared" si="25"/>
        <v>275.24218810428181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26"/>
        <v>4.9741784037558703E-2</v>
      </c>
      <c r="H95" s="2">
        <f t="shared" si="26"/>
        <v>7.1382834806522619E-2</v>
      </c>
      <c r="I95" s="2">
        <f t="shared" si="26"/>
        <v>8.9966905528023985E-2</v>
      </c>
      <c r="J95" s="2">
        <f t="shared" si="26"/>
        <v>3.7145583671204865E-2</v>
      </c>
      <c r="K95" s="2">
        <f t="shared" si="26"/>
        <v>3.3723746675724696E-3</v>
      </c>
      <c r="L95" s="2">
        <f t="shared" si="19"/>
        <v>275.25160948271088</v>
      </c>
      <c r="M95" s="2">
        <v>0</v>
      </c>
      <c r="N95" s="2">
        <f t="shared" si="24"/>
        <v>4.9741784037558703E-2</v>
      </c>
      <c r="O95" s="2">
        <f t="shared" si="20"/>
        <v>7.1382834806522619E-2</v>
      </c>
      <c r="P95" s="2">
        <f t="shared" si="21"/>
        <v>8.9966905528023985E-2</v>
      </c>
      <c r="Q95" s="2">
        <f t="shared" si="22"/>
        <v>3.7145583671204865E-2</v>
      </c>
      <c r="R95" s="2">
        <f t="shared" si="23"/>
        <v>3.3723746675724696E-3</v>
      </c>
      <c r="S95" s="2">
        <f t="shared" si="25"/>
        <v>275.25160948271088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26"/>
        <v>5.1633802816901428E-2</v>
      </c>
      <c r="H96" s="2">
        <f t="shared" si="26"/>
        <v>7.409725661572801E-2</v>
      </c>
      <c r="I96" s="2">
        <f t="shared" si="26"/>
        <v>9.3416591306790295E-2</v>
      </c>
      <c r="J96" s="2">
        <f t="shared" si="26"/>
        <v>3.8662070908975402E-2</v>
      </c>
      <c r="K96" s="2">
        <f t="shared" si="26"/>
        <v>3.5008476929537669E-3</v>
      </c>
      <c r="L96" s="2">
        <f t="shared" si="19"/>
        <v>275.26131056934133</v>
      </c>
      <c r="M96" s="2">
        <v>0</v>
      </c>
      <c r="N96" s="2">
        <f t="shared" si="24"/>
        <v>5.1633802816901428E-2</v>
      </c>
      <c r="O96" s="2">
        <f t="shared" si="20"/>
        <v>7.409725661572801E-2</v>
      </c>
      <c r="P96" s="2">
        <f t="shared" si="21"/>
        <v>9.3416591306790295E-2</v>
      </c>
      <c r="Q96" s="2">
        <f t="shared" si="22"/>
        <v>3.8662070908975402E-2</v>
      </c>
      <c r="R96" s="2">
        <f t="shared" si="23"/>
        <v>3.5008476929537669E-3</v>
      </c>
      <c r="S96" s="2">
        <f t="shared" si="25"/>
        <v>275.26131056934133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26"/>
        <v>5.3647887323943683E-2</v>
      </c>
      <c r="H97" s="2">
        <f t="shared" si="26"/>
        <v>7.6992004396606611E-2</v>
      </c>
      <c r="I97" s="2">
        <f t="shared" si="26"/>
        <v>9.712044276194351E-2</v>
      </c>
      <c r="J97" s="2">
        <f t="shared" si="26"/>
        <v>4.032666778250546E-2</v>
      </c>
      <c r="K97" s="2">
        <f t="shared" si="26"/>
        <v>3.6726672354085864E-3</v>
      </c>
      <c r="L97" s="2">
        <f t="shared" si="19"/>
        <v>275.2717596695004</v>
      </c>
      <c r="M97" s="2">
        <v>0</v>
      </c>
      <c r="N97" s="2">
        <f t="shared" si="24"/>
        <v>5.3647887323943683E-2</v>
      </c>
      <c r="O97" s="2">
        <f t="shared" si="20"/>
        <v>7.6992004396606611E-2</v>
      </c>
      <c r="P97" s="2">
        <f t="shared" si="21"/>
        <v>9.712044276194351E-2</v>
      </c>
      <c r="Q97" s="2">
        <f t="shared" si="22"/>
        <v>4.032666778250546E-2</v>
      </c>
      <c r="R97" s="2">
        <f t="shared" si="23"/>
        <v>3.6726672354085864E-3</v>
      </c>
      <c r="S97" s="2">
        <f t="shared" si="25"/>
        <v>275.2717596695004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26"/>
        <v>5.5723004694835702E-2</v>
      </c>
      <c r="H98" s="2">
        <f t="shared" si="26"/>
        <v>7.9972685353403669E-2</v>
      </c>
      <c r="I98" s="2">
        <f t="shared" si="26"/>
        <v>0.10092481358345068</v>
      </c>
      <c r="J98" s="2">
        <f t="shared" si="26"/>
        <v>4.2013542361920522E-2</v>
      </c>
      <c r="K98" s="2">
        <f t="shared" si="26"/>
        <v>3.8238294126527426E-3</v>
      </c>
      <c r="L98" s="2">
        <f t="shared" si="19"/>
        <v>275.28245787540624</v>
      </c>
      <c r="M98" s="2">
        <v>0</v>
      </c>
      <c r="N98" s="2">
        <f t="shared" si="24"/>
        <v>5.5723004694835702E-2</v>
      </c>
      <c r="O98" s="2">
        <f t="shared" si="20"/>
        <v>7.9972685353403669E-2</v>
      </c>
      <c r="P98" s="2">
        <f t="shared" si="21"/>
        <v>0.10092481358345068</v>
      </c>
      <c r="Q98" s="2">
        <f t="shared" si="22"/>
        <v>4.2013542361920522E-2</v>
      </c>
      <c r="R98" s="2">
        <f t="shared" si="23"/>
        <v>3.8238294126527426E-3</v>
      </c>
      <c r="S98" s="2">
        <f t="shared" si="25"/>
        <v>275.28245787540624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26"/>
        <v>5.7920187793427252E-2</v>
      </c>
      <c r="H99" s="2">
        <f t="shared" si="26"/>
        <v>8.3132959794997893E-2</v>
      </c>
      <c r="I99" s="2">
        <f t="shared" si="26"/>
        <v>0.10497858928025085</v>
      </c>
      <c r="J99" s="2">
        <f t="shared" si="26"/>
        <v>4.3838792883940027E-2</v>
      </c>
      <c r="K99" s="2">
        <f t="shared" si="26"/>
        <v>4.0094106213552621E-3</v>
      </c>
      <c r="L99" s="2">
        <f t="shared" si="19"/>
        <v>275.29387994037398</v>
      </c>
      <c r="M99" s="2">
        <v>0</v>
      </c>
      <c r="N99" s="2">
        <f t="shared" si="24"/>
        <v>5.7920187793427252E-2</v>
      </c>
      <c r="O99" s="2">
        <f t="shared" si="20"/>
        <v>8.3132959794997893E-2</v>
      </c>
      <c r="P99" s="2">
        <f t="shared" si="21"/>
        <v>0.10497858928025085</v>
      </c>
      <c r="Q99" s="2">
        <f t="shared" si="22"/>
        <v>4.3838792883940027E-2</v>
      </c>
      <c r="R99" s="2">
        <f t="shared" si="23"/>
        <v>4.0094106213552621E-3</v>
      </c>
      <c r="S99" s="2">
        <f t="shared" si="25"/>
        <v>275.29387994037398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26"/>
        <v>6.0178403755868567E-2</v>
      </c>
      <c r="H100" s="2">
        <f t="shared" si="26"/>
        <v>8.6378436940727846E-2</v>
      </c>
      <c r="I100" s="2">
        <f t="shared" si="26"/>
        <v>0.10912818744471556</v>
      </c>
      <c r="J100" s="2">
        <f t="shared" si="26"/>
        <v>4.5677143473978089E-2</v>
      </c>
      <c r="K100" s="2">
        <f t="shared" si="26"/>
        <v>4.1689196711073816E-3</v>
      </c>
      <c r="L100" s="2">
        <f t="shared" si="19"/>
        <v>275.30553109128641</v>
      </c>
      <c r="M100" s="2">
        <v>0</v>
      </c>
      <c r="N100" s="2">
        <f t="shared" si="24"/>
        <v>6.0178403755868567E-2</v>
      </c>
      <c r="O100" s="2">
        <f t="shared" si="20"/>
        <v>8.6378436940727846E-2</v>
      </c>
      <c r="P100" s="2">
        <f t="shared" si="21"/>
        <v>0.10912818744471556</v>
      </c>
      <c r="Q100" s="2">
        <f t="shared" si="22"/>
        <v>4.5677143473978089E-2</v>
      </c>
      <c r="R100" s="2">
        <f t="shared" si="23"/>
        <v>4.1689196711073816E-3</v>
      </c>
      <c r="S100" s="2">
        <f t="shared" si="25"/>
        <v>275.30553109128641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26"/>
        <v>6.2558685446009413E-2</v>
      </c>
      <c r="H101" s="2">
        <f t="shared" si="26"/>
        <v>8.9802779109021957E-2</v>
      </c>
      <c r="I101" s="2">
        <f t="shared" si="26"/>
        <v>0.11352255663045085</v>
      </c>
      <c r="J101" s="2">
        <f t="shared" si="26"/>
        <v>4.76452166583523E-2</v>
      </c>
      <c r="K101" s="2">
        <f t="shared" si="26"/>
        <v>4.359563513898693E-3</v>
      </c>
      <c r="L101" s="2">
        <f t="shared" si="19"/>
        <v>275.31788880135775</v>
      </c>
      <c r="M101" s="2">
        <v>0</v>
      </c>
      <c r="N101" s="2">
        <f t="shared" si="24"/>
        <v>6.2558685446009413E-2</v>
      </c>
      <c r="O101" s="2">
        <f t="shared" si="20"/>
        <v>8.9802779109021957E-2</v>
      </c>
      <c r="P101" s="2">
        <f t="shared" si="21"/>
        <v>0.11352255663045085</v>
      </c>
      <c r="Q101" s="2">
        <f t="shared" si="22"/>
        <v>4.76452166583523E-2</v>
      </c>
      <c r="R101" s="2">
        <f t="shared" si="23"/>
        <v>4.359563513898693E-3</v>
      </c>
      <c r="S101" s="2">
        <f t="shared" si="25"/>
        <v>275.31788880135775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26"/>
        <v>6.5183098591549318E-2</v>
      </c>
      <c r="H102" s="2">
        <f t="shared" si="26"/>
        <v>9.3593287664085228E-2</v>
      </c>
      <c r="I102" s="2">
        <f t="shared" si="26"/>
        <v>0.11845888085362308</v>
      </c>
      <c r="J102" s="2">
        <f t="shared" si="26"/>
        <v>4.9970343577114801E-2</v>
      </c>
      <c r="K102" s="2">
        <f t="shared" si="26"/>
        <v>4.6629882768671055E-3</v>
      </c>
      <c r="L102" s="2">
        <f t="shared" si="19"/>
        <v>275.33186859896324</v>
      </c>
      <c r="M102" s="2">
        <v>0</v>
      </c>
      <c r="N102" s="2">
        <f t="shared" si="24"/>
        <v>6.5183098591549318E-2</v>
      </c>
      <c r="O102" s="2">
        <f t="shared" si="20"/>
        <v>9.3593287664085228E-2</v>
      </c>
      <c r="P102" s="2">
        <f t="shared" si="21"/>
        <v>0.11845888085362308</v>
      </c>
      <c r="Q102" s="2">
        <f t="shared" si="22"/>
        <v>4.9970343577114801E-2</v>
      </c>
      <c r="R102" s="2">
        <f t="shared" si="23"/>
        <v>4.6629882768671055E-3</v>
      </c>
      <c r="S102" s="2">
        <f t="shared" si="25"/>
        <v>275.33186859896324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27">G102*(1-G$5)+G$4*$F102*$L$4/1000</f>
        <v>6.7807511737089224E-2</v>
      </c>
      <c r="H103" s="2">
        <f t="shared" si="27"/>
        <v>9.7373368416779404E-2</v>
      </c>
      <c r="I103" s="2">
        <f t="shared" si="27"/>
        <v>0.12332894669279393</v>
      </c>
      <c r="J103" s="2">
        <f t="shared" si="27"/>
        <v>5.2162643304869999E-2</v>
      </c>
      <c r="K103" s="2">
        <f t="shared" si="27"/>
        <v>4.8470246985234857E-3</v>
      </c>
      <c r="L103" s="2">
        <f t="shared" si="19"/>
        <v>275.34551949485007</v>
      </c>
      <c r="M103" s="2">
        <v>0</v>
      </c>
      <c r="N103" s="2">
        <f t="shared" si="24"/>
        <v>6.7807511737089224E-2</v>
      </c>
      <c r="O103" s="2">
        <f t="shared" si="20"/>
        <v>9.7373368416779404E-2</v>
      </c>
      <c r="P103" s="2">
        <f t="shared" si="21"/>
        <v>0.12332894669279393</v>
      </c>
      <c r="Q103" s="2">
        <f t="shared" si="22"/>
        <v>5.2162643304869999E-2</v>
      </c>
      <c r="R103" s="2">
        <f t="shared" si="23"/>
        <v>4.8470246985234857E-3</v>
      </c>
      <c r="S103" s="2">
        <f t="shared" si="25"/>
        <v>275.34551949485007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27"/>
        <v>7.0615023474178432E-2</v>
      </c>
      <c r="H104" s="2">
        <f t="shared" si="27"/>
        <v>0.10142474019514565</v>
      </c>
      <c r="I104" s="2">
        <f t="shared" si="27"/>
        <v>0.12858434773415406</v>
      </c>
      <c r="J104" s="2">
        <f t="shared" si="27"/>
        <v>5.458181651750707E-2</v>
      </c>
      <c r="K104" s="2">
        <f t="shared" si="27"/>
        <v>5.0994935011844178E-3</v>
      </c>
      <c r="L104" s="2">
        <f t="shared" si="19"/>
        <v>275.3603054214222</v>
      </c>
      <c r="M104" s="2">
        <v>0</v>
      </c>
      <c r="N104" s="2">
        <f t="shared" si="24"/>
        <v>7.0615023474178432E-2</v>
      </c>
      <c r="O104" s="2">
        <f t="shared" si="20"/>
        <v>0.10142474019514565</v>
      </c>
      <c r="P104" s="2">
        <f t="shared" si="21"/>
        <v>0.12858434773415406</v>
      </c>
      <c r="Q104" s="2">
        <f t="shared" si="22"/>
        <v>5.458181651750707E-2</v>
      </c>
      <c r="R104" s="2">
        <f t="shared" si="23"/>
        <v>5.0994935011844178E-3</v>
      </c>
      <c r="S104" s="2">
        <f t="shared" si="25"/>
        <v>275.3603054214222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27"/>
        <v>7.3483568075117398E-2</v>
      </c>
      <c r="H105" s="2">
        <f t="shared" si="27"/>
        <v>0.10555886324223084</v>
      </c>
      <c r="I105" s="2">
        <f t="shared" si="27"/>
        <v>0.13391944228772401</v>
      </c>
      <c r="J105" s="2">
        <f t="shared" si="27"/>
        <v>5.6980160862054464E-2</v>
      </c>
      <c r="K105" s="2">
        <f t="shared" si="27"/>
        <v>5.2995719274267234E-3</v>
      </c>
      <c r="L105" s="2">
        <f t="shared" si="19"/>
        <v>275.37524160639458</v>
      </c>
      <c r="M105" s="2">
        <v>0</v>
      </c>
      <c r="N105" s="2">
        <f t="shared" si="24"/>
        <v>7.3483568075117398E-2</v>
      </c>
      <c r="O105" s="2">
        <f t="shared" si="20"/>
        <v>0.10555886324223084</v>
      </c>
      <c r="P105" s="2">
        <f t="shared" si="21"/>
        <v>0.13391944228772401</v>
      </c>
      <c r="Q105" s="2">
        <f t="shared" si="22"/>
        <v>5.6980160862054464E-2</v>
      </c>
      <c r="R105" s="2">
        <f t="shared" si="23"/>
        <v>5.2995719274267234E-3</v>
      </c>
      <c r="S105" s="2">
        <f t="shared" si="25"/>
        <v>275.37524160639458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27"/>
        <v>7.6535211267605666E-2</v>
      </c>
      <c r="H106" s="2">
        <f t="shared" si="27"/>
        <v>0.10996330333405055</v>
      </c>
      <c r="I106" s="2">
        <f t="shared" si="27"/>
        <v>0.1396336301416678</v>
      </c>
      <c r="J106" s="2">
        <f t="shared" si="27"/>
        <v>5.9593608010300766E-2</v>
      </c>
      <c r="K106" s="2">
        <f t="shared" si="27"/>
        <v>5.5617706977122696E-3</v>
      </c>
      <c r="L106" s="2">
        <f t="shared" si="19"/>
        <v>275.39128752345135</v>
      </c>
      <c r="M106" s="2">
        <v>0</v>
      </c>
      <c r="N106" s="2">
        <f t="shared" si="24"/>
        <v>7.6535211267605666E-2</v>
      </c>
      <c r="O106" s="2">
        <f t="shared" si="20"/>
        <v>0.10996330333405055</v>
      </c>
      <c r="P106" s="2">
        <f t="shared" si="21"/>
        <v>0.1396336301416678</v>
      </c>
      <c r="Q106" s="2">
        <f t="shared" si="22"/>
        <v>5.9593608010300766E-2</v>
      </c>
      <c r="R106" s="2">
        <f t="shared" si="23"/>
        <v>5.5617706977122696E-3</v>
      </c>
      <c r="S106" s="2">
        <f t="shared" si="25"/>
        <v>275.39128752345135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27"/>
        <v>7.9830985915492994E-2</v>
      </c>
      <c r="H107" s="2">
        <f t="shared" si="27"/>
        <v>0.11473121353394743</v>
      </c>
      <c r="I107" s="2">
        <f t="shared" si="27"/>
        <v>0.14587205761400859</v>
      </c>
      <c r="J107" s="2">
        <f t="shared" si="27"/>
        <v>6.2527240707341433E-2</v>
      </c>
      <c r="K107" s="2">
        <f t="shared" si="27"/>
        <v>5.9085957180594504E-3</v>
      </c>
      <c r="L107" s="2">
        <f t="shared" si="19"/>
        <v>275.40887009348887</v>
      </c>
      <c r="M107" s="2">
        <v>0</v>
      </c>
      <c r="N107" s="2">
        <f t="shared" si="24"/>
        <v>7.9830985915492994E-2</v>
      </c>
      <c r="O107" s="2">
        <f t="shared" si="20"/>
        <v>0.11473121353394743</v>
      </c>
      <c r="P107" s="2">
        <f t="shared" si="21"/>
        <v>0.14587205761400859</v>
      </c>
      <c r="Q107" s="2">
        <f t="shared" si="22"/>
        <v>6.2527240707341433E-2</v>
      </c>
      <c r="R107" s="2">
        <f t="shared" si="23"/>
        <v>5.9085957180594504E-3</v>
      </c>
      <c r="S107" s="2">
        <f t="shared" si="25"/>
        <v>275.40887009348887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27"/>
        <v>8.3126760563380322E-2</v>
      </c>
      <c r="H108" s="2">
        <f t="shared" si="27"/>
        <v>0.11948600707032649</v>
      </c>
      <c r="I108" s="2">
        <f t="shared" si="27"/>
        <v>0.15202674907057337</v>
      </c>
      <c r="J108" s="2">
        <f t="shared" si="27"/>
        <v>6.5293284191315623E-2</v>
      </c>
      <c r="K108" s="2">
        <f t="shared" si="27"/>
        <v>6.1189557264554736E-3</v>
      </c>
      <c r="L108" s="2">
        <f t="shared" si="19"/>
        <v>275.42605175662203</v>
      </c>
      <c r="M108" s="2">
        <v>0</v>
      </c>
      <c r="N108" s="2">
        <f t="shared" si="24"/>
        <v>8.3126760563380322E-2</v>
      </c>
      <c r="O108" s="2">
        <f t="shared" si="20"/>
        <v>0.11948600707032649</v>
      </c>
      <c r="P108" s="2">
        <f t="shared" si="21"/>
        <v>0.15202674907057337</v>
      </c>
      <c r="Q108" s="2">
        <f t="shared" si="22"/>
        <v>6.5293284191315623E-2</v>
      </c>
      <c r="R108" s="2">
        <f t="shared" si="23"/>
        <v>6.1189557264554736E-3</v>
      </c>
      <c r="S108" s="2">
        <f t="shared" si="25"/>
        <v>275.42605175662203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27"/>
        <v>8.6605633802816939E-2</v>
      </c>
      <c r="H109" s="2">
        <f t="shared" si="27"/>
        <v>0.12450941016836632</v>
      </c>
      <c r="I109" s="2">
        <f t="shared" si="27"/>
        <v>0.15854953269309094</v>
      </c>
      <c r="J109" s="2">
        <f t="shared" si="27"/>
        <v>6.8253424983145988E-2</v>
      </c>
      <c r="K109" s="2">
        <f t="shared" si="27"/>
        <v>6.3873905915476032E-3</v>
      </c>
      <c r="L109" s="2">
        <f t="shared" si="19"/>
        <v>275.44430539223896</v>
      </c>
      <c r="M109" s="2">
        <v>0</v>
      </c>
      <c r="N109" s="2">
        <f t="shared" si="24"/>
        <v>8.6605633802816939E-2</v>
      </c>
      <c r="O109" s="2">
        <f t="shared" si="20"/>
        <v>0.12450941016836632</v>
      </c>
      <c r="P109" s="2">
        <f t="shared" si="21"/>
        <v>0.15854953269309094</v>
      </c>
      <c r="Q109" s="2">
        <f t="shared" si="22"/>
        <v>6.8253424983145988E-2</v>
      </c>
      <c r="R109" s="2">
        <f t="shared" si="23"/>
        <v>6.3873905915476032E-3</v>
      </c>
      <c r="S109" s="2">
        <f t="shared" si="25"/>
        <v>275.44430539223896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27"/>
        <v>9.0206572769953086E-2</v>
      </c>
      <c r="H110" s="2">
        <f t="shared" si="27"/>
        <v>0.12970678716151648</v>
      </c>
      <c r="I110" s="2">
        <f t="shared" si="27"/>
        <v>0.16528523298001818</v>
      </c>
      <c r="J110" s="2">
        <f t="shared" si="27"/>
        <v>7.1279204021829703E-2</v>
      </c>
      <c r="K110" s="2">
        <f t="shared" si="27"/>
        <v>6.6441012809768281E-3</v>
      </c>
      <c r="L110" s="2">
        <f t="shared" si="19"/>
        <v>275.4631218982143</v>
      </c>
      <c r="M110" s="2">
        <v>0</v>
      </c>
      <c r="N110" s="2">
        <f t="shared" si="24"/>
        <v>9.0206572769953086E-2</v>
      </c>
      <c r="O110" s="2">
        <f t="shared" si="20"/>
        <v>0.12970678716151648</v>
      </c>
      <c r="P110" s="2">
        <f t="shared" si="21"/>
        <v>0.16528523298001818</v>
      </c>
      <c r="Q110" s="2">
        <f t="shared" si="22"/>
        <v>7.1279204021829703E-2</v>
      </c>
      <c r="R110" s="2">
        <f t="shared" si="23"/>
        <v>6.6441012809768281E-3</v>
      </c>
      <c r="S110" s="2">
        <f t="shared" si="25"/>
        <v>275.4631218982143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27"/>
        <v>9.4417840375586884E-2</v>
      </c>
      <c r="H111" s="2">
        <f t="shared" si="27"/>
        <v>0.13582883315131003</v>
      </c>
      <c r="I111" s="2">
        <f t="shared" si="27"/>
        <v>0.17343286996702248</v>
      </c>
      <c r="J111" s="2">
        <f t="shared" si="27"/>
        <v>7.5305838736831401E-2</v>
      </c>
      <c r="K111" s="2">
        <f t="shared" si="27"/>
        <v>7.2692877528667387E-3</v>
      </c>
      <c r="L111" s="2">
        <f t="shared" si="19"/>
        <v>275.48625466998362</v>
      </c>
      <c r="M111" s="2">
        <v>0</v>
      </c>
      <c r="N111" s="2">
        <f t="shared" si="24"/>
        <v>9.4417840375586884E-2</v>
      </c>
      <c r="O111" s="2">
        <f t="shared" si="20"/>
        <v>0.13582883315131003</v>
      </c>
      <c r="P111" s="2">
        <f t="shared" si="21"/>
        <v>0.17343286996702248</v>
      </c>
      <c r="Q111" s="2">
        <f t="shared" si="22"/>
        <v>7.5305838736831401E-2</v>
      </c>
      <c r="R111" s="2">
        <f t="shared" si="23"/>
        <v>7.2692877528667387E-3</v>
      </c>
      <c r="S111" s="2">
        <f t="shared" si="25"/>
        <v>275.48625466998362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27"/>
        <v>9.8751173708920212E-2</v>
      </c>
      <c r="H112" s="2">
        <f t="shared" si="27"/>
        <v>0.14212183063676986</v>
      </c>
      <c r="I112" s="2">
        <f t="shared" si="27"/>
        <v>0.18177161383583249</v>
      </c>
      <c r="J112" s="2">
        <f t="shared" si="27"/>
        <v>7.9337186253757783E-2</v>
      </c>
      <c r="K112" s="2">
        <f t="shared" si="27"/>
        <v>7.7423792297205626E-3</v>
      </c>
      <c r="L112" s="2">
        <f t="shared" si="19"/>
        <v>275.50972418366501</v>
      </c>
      <c r="M112" s="2">
        <v>0</v>
      </c>
      <c r="N112" s="2">
        <f t="shared" si="24"/>
        <v>9.8751173708920212E-2</v>
      </c>
      <c r="O112" s="2">
        <f t="shared" si="20"/>
        <v>0.14212183063676986</v>
      </c>
      <c r="P112" s="2">
        <f t="shared" si="21"/>
        <v>0.18177161383583249</v>
      </c>
      <c r="Q112" s="2">
        <f t="shared" si="22"/>
        <v>7.9337186253757783E-2</v>
      </c>
      <c r="R112" s="2">
        <f t="shared" si="23"/>
        <v>7.7423792297205626E-3</v>
      </c>
      <c r="S112" s="2">
        <f t="shared" si="25"/>
        <v>275.50972418366501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27"/>
        <v>0.10338967136150237</v>
      </c>
      <c r="H113" s="2">
        <f t="shared" si="27"/>
        <v>0.14886699946606516</v>
      </c>
      <c r="I113" s="2">
        <f t="shared" si="27"/>
        <v>0.19074960365753016</v>
      </c>
      <c r="J113" s="2">
        <f t="shared" si="27"/>
        <v>8.372509002110759E-2</v>
      </c>
      <c r="K113" s="2">
        <f t="shared" si="27"/>
        <v>8.2640654993186968E-3</v>
      </c>
      <c r="L113" s="2">
        <f t="shared" si="19"/>
        <v>275.53499543000555</v>
      </c>
      <c r="M113" s="2">
        <v>0</v>
      </c>
      <c r="N113" s="2">
        <f t="shared" si="24"/>
        <v>0.10338967136150237</v>
      </c>
      <c r="O113" s="2">
        <f t="shared" si="20"/>
        <v>0.14886699946606516</v>
      </c>
      <c r="P113" s="2">
        <f t="shared" si="21"/>
        <v>0.19074960365753016</v>
      </c>
      <c r="Q113" s="2">
        <f t="shared" si="22"/>
        <v>8.372509002110759E-2</v>
      </c>
      <c r="R113" s="2">
        <f t="shared" si="23"/>
        <v>8.2640654993186968E-3</v>
      </c>
      <c r="S113" s="2">
        <f t="shared" si="25"/>
        <v>275.53499543000555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27"/>
        <v>0.1080892018779343</v>
      </c>
      <c r="H114" s="2">
        <f t="shared" si="27"/>
        <v>0.15568750884784924</v>
      </c>
      <c r="I114" s="2">
        <f t="shared" si="27"/>
        <v>0.19975732011208866</v>
      </c>
      <c r="J114" s="2">
        <f t="shared" si="27"/>
        <v>8.7979697533180135E-2</v>
      </c>
      <c r="K114" s="2">
        <f t="shared" si="27"/>
        <v>8.6274325733885857E-3</v>
      </c>
      <c r="L114" s="2">
        <f t="shared" si="19"/>
        <v>275.56014116094445</v>
      </c>
      <c r="M114" s="2">
        <v>0</v>
      </c>
      <c r="N114" s="2">
        <f t="shared" si="24"/>
        <v>0.1080892018779343</v>
      </c>
      <c r="O114" s="2">
        <f t="shared" si="20"/>
        <v>0.15568750884784924</v>
      </c>
      <c r="P114" s="2">
        <f t="shared" si="21"/>
        <v>0.19975732011208866</v>
      </c>
      <c r="Q114" s="2">
        <f t="shared" si="22"/>
        <v>8.7979697533180135E-2</v>
      </c>
      <c r="R114" s="2">
        <f t="shared" si="23"/>
        <v>8.6274325733885857E-3</v>
      </c>
      <c r="S114" s="2">
        <f t="shared" si="25"/>
        <v>275.56014116094445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27"/>
        <v>0.11284976525821599</v>
      </c>
      <c r="H115" s="2">
        <f t="shared" si="27"/>
        <v>0.16258315151800956</v>
      </c>
      <c r="I115" s="2">
        <f t="shared" si="27"/>
        <v>0.20879436419033309</v>
      </c>
      <c r="J115" s="2">
        <f t="shared" si="27"/>
        <v>9.2108623585975338E-2</v>
      </c>
      <c r="K115" s="2">
        <f t="shared" si="27"/>
        <v>8.8947742013495579E-3</v>
      </c>
      <c r="L115" s="2">
        <f t="shared" si="19"/>
        <v>275.58523067875387</v>
      </c>
      <c r="M115" s="2">
        <v>0</v>
      </c>
      <c r="N115" s="2">
        <f t="shared" si="24"/>
        <v>0.11284976525821599</v>
      </c>
      <c r="O115" s="2">
        <f t="shared" si="20"/>
        <v>0.16258315151800956</v>
      </c>
      <c r="P115" s="2">
        <f t="shared" si="21"/>
        <v>0.20879436419033309</v>
      </c>
      <c r="Q115" s="2">
        <f t="shared" si="22"/>
        <v>9.2108623585975338E-2</v>
      </c>
      <c r="R115" s="2">
        <f t="shared" si="23"/>
        <v>8.8947742013495579E-3</v>
      </c>
      <c r="S115" s="2">
        <f t="shared" si="25"/>
        <v>275.58523067875387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27"/>
        <v>0.11791549295774652</v>
      </c>
      <c r="H116" s="2">
        <f t="shared" si="27"/>
        <v>0.16992930763708347</v>
      </c>
      <c r="I116" s="2">
        <f t="shared" si="27"/>
        <v>0.21846128120597164</v>
      </c>
      <c r="J116" s="2">
        <f t="shared" si="27"/>
        <v>9.6588531534212541E-2</v>
      </c>
      <c r="K116" s="2">
        <f t="shared" si="27"/>
        <v>9.2916668793629337E-3</v>
      </c>
      <c r="L116" s="2">
        <f t="shared" si="19"/>
        <v>275.61218628021436</v>
      </c>
      <c r="M116" s="2">
        <v>0</v>
      </c>
      <c r="N116" s="2">
        <f t="shared" si="24"/>
        <v>0.11791549295774652</v>
      </c>
      <c r="O116" s="2">
        <f t="shared" si="20"/>
        <v>0.16992930763708347</v>
      </c>
      <c r="P116" s="2">
        <f t="shared" si="21"/>
        <v>0.21846128120597164</v>
      </c>
      <c r="Q116" s="2">
        <f t="shared" si="22"/>
        <v>9.6588531534212541E-2</v>
      </c>
      <c r="R116" s="2">
        <f t="shared" si="23"/>
        <v>9.2916668793629337E-3</v>
      </c>
      <c r="S116" s="2">
        <f t="shared" si="25"/>
        <v>275.61218628021436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27"/>
        <v>0.12346948356807516</v>
      </c>
      <c r="H117" s="2">
        <f t="shared" si="27"/>
        <v>0.17800642796994795</v>
      </c>
      <c r="I117" s="2">
        <f t="shared" si="27"/>
        <v>0.22920032084185249</v>
      </c>
      <c r="J117" s="2">
        <f t="shared" si="27"/>
        <v>0.10175148356169764</v>
      </c>
      <c r="K117" s="2">
        <f t="shared" si="27"/>
        <v>9.907981311653595E-3</v>
      </c>
      <c r="L117" s="2">
        <f t="shared" si="19"/>
        <v>275.6423356972532</v>
      </c>
      <c r="M117" s="2">
        <v>0</v>
      </c>
      <c r="N117" s="2">
        <f t="shared" si="24"/>
        <v>0.12346948356807516</v>
      </c>
      <c r="O117" s="2">
        <f t="shared" si="20"/>
        <v>0.17800642796994795</v>
      </c>
      <c r="P117" s="2">
        <f t="shared" si="21"/>
        <v>0.22920032084185249</v>
      </c>
      <c r="Q117" s="2">
        <f t="shared" si="22"/>
        <v>0.10175148356169764</v>
      </c>
      <c r="R117" s="2">
        <f t="shared" si="23"/>
        <v>9.907981311653595E-3</v>
      </c>
      <c r="S117" s="2">
        <f t="shared" si="25"/>
        <v>275.6423356972532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27"/>
        <v>0.12926760563380285</v>
      </c>
      <c r="H118" s="2">
        <f t="shared" si="27"/>
        <v>0.18643691475773536</v>
      </c>
      <c r="I118" s="2">
        <f t="shared" si="27"/>
        <v>0.24039615344071119</v>
      </c>
      <c r="J118" s="2">
        <f t="shared" si="27"/>
        <v>0.10708897593949951</v>
      </c>
      <c r="K118" s="2">
        <f t="shared" si="27"/>
        <v>1.0469588338091314E-2</v>
      </c>
      <c r="L118" s="2">
        <f t="shared" si="19"/>
        <v>275.67365923810985</v>
      </c>
      <c r="M118" s="2">
        <v>0</v>
      </c>
      <c r="N118" s="2">
        <f t="shared" si="24"/>
        <v>0.12926760563380285</v>
      </c>
      <c r="O118" s="2">
        <f t="shared" si="20"/>
        <v>0.18643691475773536</v>
      </c>
      <c r="P118" s="2">
        <f t="shared" si="21"/>
        <v>0.24039615344071119</v>
      </c>
      <c r="Q118" s="2">
        <f t="shared" si="22"/>
        <v>0.10708897593949951</v>
      </c>
      <c r="R118" s="2">
        <f t="shared" si="23"/>
        <v>1.0469588338091314E-2</v>
      </c>
      <c r="S118" s="2">
        <f t="shared" si="25"/>
        <v>275.67365923810985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28">G118*(1-G$5)+G$4*$F118*$L$4/1000</f>
        <v>0.13518779342723009</v>
      </c>
      <c r="H119" s="2">
        <f t="shared" si="28"/>
        <v>0.19503200245153268</v>
      </c>
      <c r="I119" s="2">
        <f t="shared" si="28"/>
        <v>0.25174217816249217</v>
      </c>
      <c r="J119" s="2">
        <f t="shared" si="28"/>
        <v>0.11235629594209656</v>
      </c>
      <c r="K119" s="2">
        <f t="shared" si="28"/>
        <v>1.0904116931950857E-2</v>
      </c>
      <c r="L119" s="2">
        <f t="shared" si="19"/>
        <v>275.7052223869153</v>
      </c>
      <c r="M119" s="2">
        <v>0</v>
      </c>
      <c r="N119" s="2">
        <f t="shared" si="24"/>
        <v>0.13518779342723009</v>
      </c>
      <c r="O119" s="2">
        <f t="shared" si="20"/>
        <v>0.19503200245153268</v>
      </c>
      <c r="P119" s="2">
        <f t="shared" si="21"/>
        <v>0.25174217816249217</v>
      </c>
      <c r="Q119" s="2">
        <f t="shared" si="22"/>
        <v>0.11235629594209656</v>
      </c>
      <c r="R119" s="2">
        <f t="shared" si="23"/>
        <v>1.0904116931950857E-2</v>
      </c>
      <c r="S119" s="2">
        <f t="shared" si="25"/>
        <v>275.7052223869153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28"/>
        <v>0.14153521126760568</v>
      </c>
      <c r="H120" s="2">
        <f t="shared" si="28"/>
        <v>0.20426072179740112</v>
      </c>
      <c r="I120" s="2">
        <f t="shared" si="28"/>
        <v>0.26398755274493857</v>
      </c>
      <c r="J120" s="2">
        <f t="shared" si="28"/>
        <v>0.11814430675676638</v>
      </c>
      <c r="K120" s="2">
        <f t="shared" si="28"/>
        <v>1.1496310344301069E-2</v>
      </c>
      <c r="L120" s="2">
        <f t="shared" si="19"/>
        <v>275.73942410291102</v>
      </c>
      <c r="M120" s="2">
        <v>0</v>
      </c>
      <c r="N120" s="2">
        <f t="shared" si="24"/>
        <v>0.14153521126760568</v>
      </c>
      <c r="O120" s="2">
        <f t="shared" si="20"/>
        <v>0.20426072179740112</v>
      </c>
      <c r="P120" s="2">
        <f t="shared" si="21"/>
        <v>0.26398755274493857</v>
      </c>
      <c r="Q120" s="2">
        <f t="shared" si="22"/>
        <v>0.11814430675676638</v>
      </c>
      <c r="R120" s="2">
        <f t="shared" si="23"/>
        <v>1.1496310344301069E-2</v>
      </c>
      <c r="S120" s="2">
        <f t="shared" si="25"/>
        <v>275.73942410291102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28"/>
        <v>0.1483708920187794</v>
      </c>
      <c r="H121" s="2">
        <f t="shared" si="28"/>
        <v>0.21421522636933563</v>
      </c>
      <c r="I121" s="2">
        <f t="shared" si="28"/>
        <v>0.27727044030209569</v>
      </c>
      <c r="J121" s="2">
        <f t="shared" si="28"/>
        <v>0.12454063384641034</v>
      </c>
      <c r="K121" s="2">
        <f t="shared" si="28"/>
        <v>1.2231080659831414E-2</v>
      </c>
      <c r="L121" s="2">
        <f t="shared" si="19"/>
        <v>275.77662827319648</v>
      </c>
      <c r="M121" s="2">
        <v>0</v>
      </c>
      <c r="N121" s="2">
        <f t="shared" si="24"/>
        <v>0.1483708920187794</v>
      </c>
      <c r="O121" s="2">
        <f t="shared" si="20"/>
        <v>0.21421522636933563</v>
      </c>
      <c r="P121" s="2">
        <f t="shared" si="21"/>
        <v>0.27727044030209569</v>
      </c>
      <c r="Q121" s="2">
        <f t="shared" si="22"/>
        <v>0.12454063384641034</v>
      </c>
      <c r="R121" s="2">
        <f t="shared" si="23"/>
        <v>1.2231080659831414E-2</v>
      </c>
      <c r="S121" s="2">
        <f t="shared" si="25"/>
        <v>275.77662827319648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28"/>
        <v>0.15563380281690148</v>
      </c>
      <c r="H122" s="2">
        <f t="shared" si="28"/>
        <v>0.22479962279686366</v>
      </c>
      <c r="I122" s="2">
        <f t="shared" si="28"/>
        <v>0.2914266799540296</v>
      </c>
      <c r="J122" s="2">
        <f t="shared" si="28"/>
        <v>0.13139315512267852</v>
      </c>
      <c r="K122" s="2">
        <f t="shared" si="28"/>
        <v>1.3005379881699876E-2</v>
      </c>
      <c r="L122" s="2">
        <f t="shared" si="19"/>
        <v>275.81625864057219</v>
      </c>
      <c r="M122" s="2">
        <v>0</v>
      </c>
      <c r="N122" s="2">
        <f t="shared" si="24"/>
        <v>0.15563380281690148</v>
      </c>
      <c r="O122" s="2">
        <f t="shared" si="20"/>
        <v>0.22479962279686366</v>
      </c>
      <c r="P122" s="2">
        <f t="shared" si="21"/>
        <v>0.2914266799540296</v>
      </c>
      <c r="Q122" s="2">
        <f t="shared" si="22"/>
        <v>0.13139315512267852</v>
      </c>
      <c r="R122" s="2">
        <f t="shared" si="23"/>
        <v>1.3005379881699876E-2</v>
      </c>
      <c r="S122" s="2">
        <f t="shared" si="25"/>
        <v>275.81625864057219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28"/>
        <v>0.16307981220657283</v>
      </c>
      <c r="H123" s="2">
        <f t="shared" si="28"/>
        <v>0.23563659137419701</v>
      </c>
      <c r="I123" s="2">
        <f t="shared" si="28"/>
        <v>0.30584361006389127</v>
      </c>
      <c r="J123" s="2">
        <f t="shared" si="28"/>
        <v>0.13820632607782224</v>
      </c>
      <c r="K123" s="2">
        <f t="shared" si="28"/>
        <v>1.3615861169977268E-2</v>
      </c>
      <c r="L123" s="2">
        <f t="shared" si="19"/>
        <v>275.85638220089248</v>
      </c>
      <c r="M123" s="2">
        <v>0</v>
      </c>
      <c r="N123" s="2">
        <f t="shared" si="24"/>
        <v>0.16307981220657283</v>
      </c>
      <c r="O123" s="2">
        <f t="shared" si="20"/>
        <v>0.23563659137419701</v>
      </c>
      <c r="P123" s="2">
        <f t="shared" si="21"/>
        <v>0.30584361006389127</v>
      </c>
      <c r="Q123" s="2">
        <f t="shared" si="22"/>
        <v>0.13820632607782224</v>
      </c>
      <c r="R123" s="2">
        <f t="shared" si="23"/>
        <v>1.3615861169977268E-2</v>
      </c>
      <c r="S123" s="2">
        <f t="shared" si="25"/>
        <v>275.85638220089248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28"/>
        <v>0.17101408450704231</v>
      </c>
      <c r="H124" s="2">
        <f t="shared" si="28"/>
        <v>0.24719492083587488</v>
      </c>
      <c r="I124" s="2">
        <f t="shared" si="28"/>
        <v>0.3212689051927155</v>
      </c>
      <c r="J124" s="2">
        <f t="shared" si="28"/>
        <v>0.14556924913206956</v>
      </c>
      <c r="K124" s="2">
        <f t="shared" si="28"/>
        <v>1.4361723642958468E-2</v>
      </c>
      <c r="L124" s="2">
        <f t="shared" si="19"/>
        <v>275.89940888331068</v>
      </c>
      <c r="M124" s="2">
        <v>0</v>
      </c>
      <c r="N124" s="2">
        <f t="shared" si="24"/>
        <v>0.17101408450704231</v>
      </c>
      <c r="O124" s="2">
        <f t="shared" si="20"/>
        <v>0.24719492083587488</v>
      </c>
      <c r="P124" s="2">
        <f t="shared" si="21"/>
        <v>0.3212689051927155</v>
      </c>
      <c r="Q124" s="2">
        <f t="shared" si="22"/>
        <v>0.14556924913206956</v>
      </c>
      <c r="R124" s="2">
        <f t="shared" si="23"/>
        <v>1.4361723642958468E-2</v>
      </c>
      <c r="S124" s="2">
        <f t="shared" si="25"/>
        <v>275.89940888331068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28"/>
        <v>0.17925352112676063</v>
      </c>
      <c r="H125" s="2">
        <f t="shared" si="28"/>
        <v>0.25919093655569109</v>
      </c>
      <c r="I125" s="2">
        <f t="shared" si="28"/>
        <v>0.3372383262188145</v>
      </c>
      <c r="J125" s="2">
        <f t="shared" si="28"/>
        <v>0.15309840600028318</v>
      </c>
      <c r="K125" s="2">
        <f t="shared" si="28"/>
        <v>1.5048853884788209E-2</v>
      </c>
      <c r="L125" s="2">
        <f t="shared" si="19"/>
        <v>275.94383004378636</v>
      </c>
      <c r="M125" s="2">
        <v>0</v>
      </c>
      <c r="N125" s="2">
        <f t="shared" si="24"/>
        <v>0.17925352112676063</v>
      </c>
      <c r="O125" s="2">
        <f t="shared" si="20"/>
        <v>0.25919093655569109</v>
      </c>
      <c r="P125" s="2">
        <f t="shared" si="21"/>
        <v>0.3372383262188145</v>
      </c>
      <c r="Q125" s="2">
        <f t="shared" si="22"/>
        <v>0.15309840600028318</v>
      </c>
      <c r="R125" s="2">
        <f t="shared" si="23"/>
        <v>1.5048853884788209E-2</v>
      </c>
      <c r="S125" s="2">
        <f t="shared" si="25"/>
        <v>275.94383004378636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28"/>
        <v>0.18792018779342728</v>
      </c>
      <c r="H126" s="2">
        <f t="shared" si="28"/>
        <v>0.27181122787289291</v>
      </c>
      <c r="I126" s="2">
        <f t="shared" si="28"/>
        <v>0.35404503903283641</v>
      </c>
      <c r="J126" s="2">
        <f t="shared" si="28"/>
        <v>0.16101904205132372</v>
      </c>
      <c r="K126" s="2">
        <f t="shared" si="28"/>
        <v>1.5794257941326287E-2</v>
      </c>
      <c r="L126" s="2">
        <f t="shared" si="19"/>
        <v>275.99058975469183</v>
      </c>
      <c r="M126" s="2">
        <v>0</v>
      </c>
      <c r="N126" s="2">
        <f t="shared" si="24"/>
        <v>0.18792018779342728</v>
      </c>
      <c r="O126" s="2">
        <f t="shared" si="20"/>
        <v>0.27181122787289291</v>
      </c>
      <c r="P126" s="2">
        <f t="shared" si="21"/>
        <v>0.35404503903283641</v>
      </c>
      <c r="Q126" s="2">
        <f t="shared" si="22"/>
        <v>0.16101904205132372</v>
      </c>
      <c r="R126" s="2">
        <f t="shared" si="23"/>
        <v>1.5794257941326287E-2</v>
      </c>
      <c r="S126" s="2">
        <f t="shared" si="25"/>
        <v>275.99058975469183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28"/>
        <v>0.19689201877934279</v>
      </c>
      <c r="H127" s="2">
        <f t="shared" si="28"/>
        <v>0.28486628395941649</v>
      </c>
      <c r="I127" s="2">
        <f t="shared" si="28"/>
        <v>0.37137733550514834</v>
      </c>
      <c r="J127" s="2">
        <f t="shared" si="28"/>
        <v>0.16907405152619248</v>
      </c>
      <c r="K127" s="2">
        <f t="shared" si="28"/>
        <v>1.6481110139528358E-2</v>
      </c>
      <c r="L127" s="2">
        <f t="shared" si="19"/>
        <v>276.0386907999096</v>
      </c>
      <c r="M127" s="2">
        <v>0</v>
      </c>
      <c r="N127" s="2">
        <f t="shared" si="24"/>
        <v>0.19689201877934279</v>
      </c>
      <c r="O127" s="2">
        <f t="shared" si="20"/>
        <v>0.28486628395941649</v>
      </c>
      <c r="P127" s="2">
        <f t="shared" si="21"/>
        <v>0.37137733550514834</v>
      </c>
      <c r="Q127" s="2">
        <f t="shared" si="22"/>
        <v>0.16907405152619248</v>
      </c>
      <c r="R127" s="2">
        <f t="shared" si="23"/>
        <v>1.6481110139528358E-2</v>
      </c>
      <c r="S127" s="2">
        <f t="shared" si="25"/>
        <v>276.0386907999096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28"/>
        <v>0.20641314553990617</v>
      </c>
      <c r="H128" s="2">
        <f t="shared" si="28"/>
        <v>0.29873049561884224</v>
      </c>
      <c r="I128" s="2">
        <f t="shared" si="28"/>
        <v>0.38982909989531839</v>
      </c>
      <c r="J128" s="2">
        <f t="shared" si="28"/>
        <v>0.1777252416617118</v>
      </c>
      <c r="K128" s="2">
        <f t="shared" si="28"/>
        <v>1.7320242267696538E-2</v>
      </c>
      <c r="L128" s="2">
        <f t="shared" si="19"/>
        <v>276.09001822498345</v>
      </c>
      <c r="M128" s="2">
        <v>0</v>
      </c>
      <c r="N128" s="2">
        <f t="shared" si="24"/>
        <v>0.20641314553990617</v>
      </c>
      <c r="O128" s="2">
        <f t="shared" si="20"/>
        <v>0.29873049561884224</v>
      </c>
      <c r="P128" s="2">
        <f t="shared" si="21"/>
        <v>0.38982909989531839</v>
      </c>
      <c r="Q128" s="2">
        <f t="shared" si="22"/>
        <v>0.1777252416617118</v>
      </c>
      <c r="R128" s="2">
        <f t="shared" si="23"/>
        <v>1.7320242267696538E-2</v>
      </c>
      <c r="S128" s="2">
        <f t="shared" si="25"/>
        <v>276.09001822498345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28"/>
        <v>0.21697183098591555</v>
      </c>
      <c r="H129" s="2">
        <f t="shared" si="28"/>
        <v>0.31415281054891597</v>
      </c>
      <c r="I129" s="2">
        <f t="shared" si="28"/>
        <v>0.41058718394974597</v>
      </c>
      <c r="J129" s="2">
        <f t="shared" si="28"/>
        <v>0.18787752166719446</v>
      </c>
      <c r="K129" s="2">
        <f t="shared" si="28"/>
        <v>1.8627323696708151E-2</v>
      </c>
      <c r="L129" s="2">
        <f t="shared" si="19"/>
        <v>276.14821667084846</v>
      </c>
      <c r="M129" s="2">
        <v>0</v>
      </c>
      <c r="N129" s="2">
        <f t="shared" si="24"/>
        <v>0.21697183098591555</v>
      </c>
      <c r="O129" s="2">
        <f t="shared" si="20"/>
        <v>0.31415281054891597</v>
      </c>
      <c r="P129" s="2">
        <f t="shared" si="21"/>
        <v>0.41058718394974597</v>
      </c>
      <c r="Q129" s="2">
        <f t="shared" si="22"/>
        <v>0.18787752166719446</v>
      </c>
      <c r="R129" s="2">
        <f t="shared" si="23"/>
        <v>1.8627323696708151E-2</v>
      </c>
      <c r="S129" s="2">
        <f t="shared" si="25"/>
        <v>276.14821667084846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28"/>
        <v>0.22820187793427235</v>
      </c>
      <c r="H130" s="2">
        <f t="shared" si="28"/>
        <v>0.33056556207926358</v>
      </c>
      <c r="I130" s="2">
        <f t="shared" si="28"/>
        <v>0.43271922237473287</v>
      </c>
      <c r="J130" s="2">
        <f t="shared" si="28"/>
        <v>0.19874091364546542</v>
      </c>
      <c r="K130" s="2">
        <f t="shared" si="28"/>
        <v>1.9936540583027323E-2</v>
      </c>
      <c r="L130" s="2">
        <f t="shared" si="19"/>
        <v>276.21016411661674</v>
      </c>
      <c r="M130" s="2">
        <v>0</v>
      </c>
      <c r="N130" s="2">
        <f t="shared" si="24"/>
        <v>0.22820187793427235</v>
      </c>
      <c r="O130" s="2">
        <f t="shared" si="20"/>
        <v>0.33056556207926358</v>
      </c>
      <c r="P130" s="2">
        <f t="shared" si="21"/>
        <v>0.43271922237473287</v>
      </c>
      <c r="Q130" s="2">
        <f t="shared" si="22"/>
        <v>0.19874091364546542</v>
      </c>
      <c r="R130" s="2">
        <f t="shared" si="23"/>
        <v>1.9936540583027323E-2</v>
      </c>
      <c r="S130" s="2">
        <f t="shared" si="25"/>
        <v>276.21016411661674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28"/>
        <v>0.23882159624413152</v>
      </c>
      <c r="H131" s="2">
        <f t="shared" si="28"/>
        <v>0.34599419450326874</v>
      </c>
      <c r="I131" s="2">
        <f t="shared" si="28"/>
        <v>0.45305184353103534</v>
      </c>
      <c r="J131" s="2">
        <f t="shared" si="28"/>
        <v>0.20781000527275781</v>
      </c>
      <c r="K131" s="2">
        <f t="shared" si="28"/>
        <v>2.0261137196718296E-2</v>
      </c>
      <c r="L131" s="2">
        <f t="shared" si="19"/>
        <v>276.26593877674793</v>
      </c>
      <c r="M131" s="2">
        <v>0</v>
      </c>
      <c r="N131" s="2">
        <f t="shared" si="24"/>
        <v>0.23882159624413152</v>
      </c>
      <c r="O131" s="2">
        <f t="shared" si="20"/>
        <v>0.34599419450326874</v>
      </c>
      <c r="P131" s="2">
        <f t="shared" si="21"/>
        <v>0.45305184353103534</v>
      </c>
      <c r="Q131" s="2">
        <f t="shared" si="22"/>
        <v>0.20781000527275781</v>
      </c>
      <c r="R131" s="2">
        <f t="shared" si="23"/>
        <v>2.0261137196718296E-2</v>
      </c>
      <c r="S131" s="2">
        <f t="shared" si="25"/>
        <v>276.26593877674793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28"/>
        <v>0.25029577464788738</v>
      </c>
      <c r="H132" s="2">
        <f t="shared" si="28"/>
        <v>0.36269493628877814</v>
      </c>
      <c r="I132" s="2">
        <f t="shared" si="28"/>
        <v>0.47521483410831011</v>
      </c>
      <c r="J132" s="2">
        <f t="shared" si="28"/>
        <v>0.21800420069555382</v>
      </c>
      <c r="K132" s="2">
        <f t="shared" si="28"/>
        <v>2.1115291990265933E-2</v>
      </c>
      <c r="L132" s="2">
        <f t="shared" si="19"/>
        <v>276.32732503773082</v>
      </c>
      <c r="M132" s="2">
        <v>0</v>
      </c>
      <c r="N132" s="2">
        <f t="shared" si="24"/>
        <v>0.25029577464788738</v>
      </c>
      <c r="O132" s="2">
        <f t="shared" si="20"/>
        <v>0.36269493628877814</v>
      </c>
      <c r="P132" s="2">
        <f t="shared" si="21"/>
        <v>0.47521483410831011</v>
      </c>
      <c r="Q132" s="2">
        <f t="shared" si="22"/>
        <v>0.21800420069555382</v>
      </c>
      <c r="R132" s="2">
        <f t="shared" si="23"/>
        <v>2.1115291990265933E-2</v>
      </c>
      <c r="S132" s="2">
        <f t="shared" si="25"/>
        <v>276.32732503773082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28"/>
        <v>0.26195305164319255</v>
      </c>
      <c r="H133" s="2">
        <f t="shared" si="28"/>
        <v>0.37963142397513761</v>
      </c>
      <c r="I133" s="2">
        <f t="shared" si="28"/>
        <v>0.49753104360124145</v>
      </c>
      <c r="J133" s="2">
        <f t="shared" si="28"/>
        <v>0.22796814645897281</v>
      </c>
      <c r="K133" s="2">
        <f t="shared" si="28"/>
        <v>2.1774208131115622E-2</v>
      </c>
      <c r="L133" s="2">
        <f t="shared" si="19"/>
        <v>276.38885787380968</v>
      </c>
      <c r="M133" s="2">
        <v>0</v>
      </c>
      <c r="N133" s="2">
        <f t="shared" si="24"/>
        <v>0.26195305164319255</v>
      </c>
      <c r="O133" s="2">
        <f t="shared" si="20"/>
        <v>0.37963142397513761</v>
      </c>
      <c r="P133" s="2">
        <f t="shared" si="21"/>
        <v>0.49753104360124145</v>
      </c>
      <c r="Q133" s="2">
        <f t="shared" si="22"/>
        <v>0.22796814645897281</v>
      </c>
      <c r="R133" s="2">
        <f t="shared" si="23"/>
        <v>2.1774208131115622E-2</v>
      </c>
      <c r="S133" s="2">
        <f t="shared" si="25"/>
        <v>276.38885787380968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28"/>
        <v>0.27379342723004702</v>
      </c>
      <c r="H134" s="2">
        <f t="shared" si="28"/>
        <v>0.39680300901832533</v>
      </c>
      <c r="I134" s="2">
        <f t="shared" si="28"/>
        <v>0.51999841541117608</v>
      </c>
      <c r="J134" s="2">
        <f t="shared" si="28"/>
        <v>0.23771499600218349</v>
      </c>
      <c r="K134" s="2">
        <f t="shared" si="28"/>
        <v>2.2314706043143024E-2</v>
      </c>
      <c r="L134" s="2">
        <f t="shared" si="19"/>
        <v>276.45062455370487</v>
      </c>
      <c r="M134" s="2">
        <v>0</v>
      </c>
      <c r="N134" s="2">
        <f t="shared" si="24"/>
        <v>0.27379342723004702</v>
      </c>
      <c r="O134" s="2">
        <f t="shared" si="20"/>
        <v>0.39680300901832533</v>
      </c>
      <c r="P134" s="2">
        <f t="shared" si="21"/>
        <v>0.51999841541117608</v>
      </c>
      <c r="Q134" s="2">
        <f t="shared" si="22"/>
        <v>0.23771499600218349</v>
      </c>
      <c r="R134" s="2">
        <f t="shared" si="23"/>
        <v>2.2314706043143024E-2</v>
      </c>
      <c r="S134" s="2">
        <f t="shared" si="25"/>
        <v>276.45062455370487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29">G134*(1-G$5)+G$4*$F134*$L$4/1000</f>
        <v>0.285755868544601</v>
      </c>
      <c r="H135" s="2">
        <f t="shared" si="29"/>
        <v>0.41411514794486831</v>
      </c>
      <c r="I135" s="2">
        <f t="shared" si="29"/>
        <v>0.54246468580261031</v>
      </c>
      <c r="J135" s="2">
        <f t="shared" si="29"/>
        <v>0.24713978045770851</v>
      </c>
      <c r="K135" s="2">
        <f t="shared" si="29"/>
        <v>2.273643131191333E-2</v>
      </c>
      <c r="L135" s="2">
        <f t="shared" ref="L135:L198" si="30">SUM(G135:K135,L$5)</f>
        <v>276.51221191406171</v>
      </c>
      <c r="M135" s="2">
        <v>0</v>
      </c>
      <c r="N135" s="2">
        <f t="shared" si="24"/>
        <v>0.285755868544601</v>
      </c>
      <c r="O135" s="2">
        <f t="shared" ref="O135:O198" si="31">O134*(1-O$5)+O$4*($F134+$M134)*$L$4/1000</f>
        <v>0.41411514794486831</v>
      </c>
      <c r="P135" s="2">
        <f t="shared" ref="P135:P198" si="32">P134*(1-P$5)+P$4*($F134+$M134)*$L$4/1000</f>
        <v>0.54246468580261031</v>
      </c>
      <c r="Q135" s="2">
        <f t="shared" ref="Q135:Q198" si="33">Q134*(1-Q$5)+Q$4*($F134+$M134)*$L$4/1000</f>
        <v>0.24713978045770851</v>
      </c>
      <c r="R135" s="2">
        <f t="shared" ref="R135:R198" si="34">R134*(1-R$5)+R$4*($F134+$M134)*$L$4/1000</f>
        <v>2.273643131191333E-2</v>
      </c>
      <c r="S135" s="2">
        <f t="shared" si="25"/>
        <v>276.51221191406171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29"/>
        <v>0.29857276995305171</v>
      </c>
      <c r="H136" s="2">
        <f t="shared" si="29"/>
        <v>0.43269421465021124</v>
      </c>
      <c r="I136" s="2">
        <f t="shared" si="29"/>
        <v>0.56673268646087027</v>
      </c>
      <c r="J136" s="2">
        <f t="shared" si="29"/>
        <v>0.25766934909570688</v>
      </c>
      <c r="K136" s="2">
        <f t="shared" si="29"/>
        <v>2.364949761270323E-2</v>
      </c>
      <c r="L136" s="2">
        <f t="shared" si="30"/>
        <v>276.57931851777255</v>
      </c>
      <c r="M136" s="2">
        <v>0</v>
      </c>
      <c r="N136" s="2">
        <f t="shared" ref="N136:N199" si="35">N135*(1-N$5)+N$4*($F135+$M135)*$L$4/1000</f>
        <v>0.29857276995305171</v>
      </c>
      <c r="O136" s="2">
        <f t="shared" si="31"/>
        <v>0.43269421465021124</v>
      </c>
      <c r="P136" s="2">
        <f t="shared" si="32"/>
        <v>0.56673268646087027</v>
      </c>
      <c r="Q136" s="2">
        <f t="shared" si="33"/>
        <v>0.25766934909570688</v>
      </c>
      <c r="R136" s="2">
        <f t="shared" si="34"/>
        <v>2.364949761270323E-2</v>
      </c>
      <c r="S136" s="2">
        <f t="shared" ref="S136:S199" si="36">SUM(N136:R136,S$5)</f>
        <v>276.57931851777255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29"/>
        <v>0.3129765258215963</v>
      </c>
      <c r="H137" s="2">
        <f t="shared" si="29"/>
        <v>0.45366348434153453</v>
      </c>
      <c r="I137" s="2">
        <f t="shared" si="29"/>
        <v>0.59458105035403874</v>
      </c>
      <c r="J137" s="2">
        <f t="shared" si="29"/>
        <v>0.27064903977334032</v>
      </c>
      <c r="K137" s="2">
        <f t="shared" si="29"/>
        <v>2.5423957595478011E-2</v>
      </c>
      <c r="L137" s="2">
        <f t="shared" si="30"/>
        <v>276.65729405788596</v>
      </c>
      <c r="M137" s="2">
        <v>0</v>
      </c>
      <c r="N137" s="2">
        <f t="shared" si="35"/>
        <v>0.3129765258215963</v>
      </c>
      <c r="O137" s="2">
        <f t="shared" si="31"/>
        <v>0.45366348434153453</v>
      </c>
      <c r="P137" s="2">
        <f t="shared" si="32"/>
        <v>0.59458105035403874</v>
      </c>
      <c r="Q137" s="2">
        <f t="shared" si="33"/>
        <v>0.27064903977334032</v>
      </c>
      <c r="R137" s="2">
        <f t="shared" si="34"/>
        <v>2.5423957595478011E-2</v>
      </c>
      <c r="S137" s="2">
        <f t="shared" si="36"/>
        <v>276.65729405788596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29"/>
        <v>0.32780751173708927</v>
      </c>
      <c r="H138" s="2">
        <f t="shared" si="29"/>
        <v>0.47523234394027247</v>
      </c>
      <c r="I138" s="2">
        <f t="shared" si="29"/>
        <v>0.62310725954773727</v>
      </c>
      <c r="J138" s="2">
        <f t="shared" si="29"/>
        <v>0.28370883777295586</v>
      </c>
      <c r="K138" s="2">
        <f t="shared" si="29"/>
        <v>2.6828860477116648E-2</v>
      </c>
      <c r="L138" s="2">
        <f t="shared" si="30"/>
        <v>276.73668481347516</v>
      </c>
      <c r="M138" s="2">
        <v>0</v>
      </c>
      <c r="N138" s="2">
        <f t="shared" si="35"/>
        <v>0.32780751173708927</v>
      </c>
      <c r="O138" s="2">
        <f t="shared" si="31"/>
        <v>0.47523234394027247</v>
      </c>
      <c r="P138" s="2">
        <f t="shared" si="32"/>
        <v>0.62310725954773727</v>
      </c>
      <c r="Q138" s="2">
        <f t="shared" si="33"/>
        <v>0.28370883777295586</v>
      </c>
      <c r="R138" s="2">
        <f t="shared" si="34"/>
        <v>2.6828860477116648E-2</v>
      </c>
      <c r="S138" s="2">
        <f t="shared" si="36"/>
        <v>276.73668481347516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29"/>
        <v>0.34343192488262919</v>
      </c>
      <c r="H139" s="2">
        <f t="shared" si="29"/>
        <v>0.49796252423835252</v>
      </c>
      <c r="I139" s="2">
        <f t="shared" si="29"/>
        <v>0.6532036240355622</v>
      </c>
      <c r="J139" s="2">
        <f t="shared" si="29"/>
        <v>0.29754839216720708</v>
      </c>
      <c r="K139" s="2">
        <f t="shared" si="29"/>
        <v>2.8291305787246764E-2</v>
      </c>
      <c r="L139" s="2">
        <f t="shared" si="30"/>
        <v>276.82043777111102</v>
      </c>
      <c r="M139" s="2">
        <v>0</v>
      </c>
      <c r="N139" s="2">
        <f t="shared" si="35"/>
        <v>0.34343192488262919</v>
      </c>
      <c r="O139" s="2">
        <f t="shared" si="31"/>
        <v>0.49796252423835252</v>
      </c>
      <c r="P139" s="2">
        <f t="shared" si="32"/>
        <v>0.6532036240355622</v>
      </c>
      <c r="Q139" s="2">
        <f t="shared" si="33"/>
        <v>0.29754839216720708</v>
      </c>
      <c r="R139" s="2">
        <f t="shared" si="34"/>
        <v>2.8291305787246764E-2</v>
      </c>
      <c r="S139" s="2">
        <f t="shared" si="36"/>
        <v>276.82043777111102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29"/>
        <v>0.36003286384976535</v>
      </c>
      <c r="H140" s="2">
        <f t="shared" si="29"/>
        <v>0.522132520548653</v>
      </c>
      <c r="I140" s="2">
        <f t="shared" si="29"/>
        <v>0.68529977245145057</v>
      </c>
      <c r="J140" s="2">
        <f t="shared" si="29"/>
        <v>0.31247527060076574</v>
      </c>
      <c r="K140" s="2">
        <f t="shared" si="29"/>
        <v>2.9929497414913818E-2</v>
      </c>
      <c r="L140" s="2">
        <f t="shared" si="30"/>
        <v>276.90986992486557</v>
      </c>
      <c r="M140" s="2">
        <v>0</v>
      </c>
      <c r="N140" s="2">
        <f t="shared" si="35"/>
        <v>0.36003286384976535</v>
      </c>
      <c r="O140" s="2">
        <f t="shared" si="31"/>
        <v>0.522132520548653</v>
      </c>
      <c r="P140" s="2">
        <f t="shared" si="32"/>
        <v>0.68529977245145057</v>
      </c>
      <c r="Q140" s="2">
        <f t="shared" si="33"/>
        <v>0.31247527060076574</v>
      </c>
      <c r="R140" s="2">
        <f t="shared" si="34"/>
        <v>2.9929497414913818E-2</v>
      </c>
      <c r="S140" s="2">
        <f t="shared" si="36"/>
        <v>276.90986992486557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29"/>
        <v>0.37681690140845081</v>
      </c>
      <c r="H141" s="2">
        <f t="shared" si="29"/>
        <v>0.54651771461727938</v>
      </c>
      <c r="I141" s="2">
        <f t="shared" si="29"/>
        <v>0.71741581082066197</v>
      </c>
      <c r="J141" s="2">
        <f t="shared" si="29"/>
        <v>0.3269015360734111</v>
      </c>
      <c r="K141" s="2">
        <f t="shared" si="29"/>
        <v>3.1063955934000964E-2</v>
      </c>
      <c r="L141" s="2">
        <f t="shared" si="30"/>
        <v>276.9987159188538</v>
      </c>
      <c r="M141" s="2">
        <v>0</v>
      </c>
      <c r="N141" s="2">
        <f t="shared" si="35"/>
        <v>0.37681690140845081</v>
      </c>
      <c r="O141" s="2">
        <f t="shared" si="31"/>
        <v>0.54651771461727938</v>
      </c>
      <c r="P141" s="2">
        <f t="shared" si="32"/>
        <v>0.71741581082066197</v>
      </c>
      <c r="Q141" s="2">
        <f t="shared" si="33"/>
        <v>0.3269015360734111</v>
      </c>
      <c r="R141" s="2">
        <f t="shared" si="34"/>
        <v>3.1063955934000964E-2</v>
      </c>
      <c r="S141" s="2">
        <f t="shared" si="36"/>
        <v>276.9987159188538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29"/>
        <v>0.39372300469483579</v>
      </c>
      <c r="H142" s="2">
        <f t="shared" si="29"/>
        <v>0.57102361771514898</v>
      </c>
      <c r="I142" s="2">
        <f t="shared" si="29"/>
        <v>0.7494012374262089</v>
      </c>
      <c r="J142" s="2">
        <f t="shared" si="29"/>
        <v>0.34073841613772682</v>
      </c>
      <c r="K142" s="2">
        <f t="shared" si="29"/>
        <v>3.1845936521614535E-2</v>
      </c>
      <c r="L142" s="2">
        <f t="shared" si="30"/>
        <v>277.08673221249552</v>
      </c>
      <c r="M142" s="2">
        <v>0</v>
      </c>
      <c r="N142" s="2">
        <f t="shared" si="35"/>
        <v>0.39372300469483579</v>
      </c>
      <c r="O142" s="2">
        <f t="shared" si="31"/>
        <v>0.57102361771514898</v>
      </c>
      <c r="P142" s="2">
        <f t="shared" si="32"/>
        <v>0.7494012374262089</v>
      </c>
      <c r="Q142" s="2">
        <f t="shared" si="33"/>
        <v>0.34073841613772682</v>
      </c>
      <c r="R142" s="2">
        <f t="shared" si="34"/>
        <v>3.1845936521614535E-2</v>
      </c>
      <c r="S142" s="2">
        <f t="shared" si="36"/>
        <v>277.08673221249552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29"/>
        <v>0.41087323943661985</v>
      </c>
      <c r="H143" s="2">
        <f t="shared" si="29"/>
        <v>0.59583769119534347</v>
      </c>
      <c r="I143" s="2">
        <f t="shared" si="29"/>
        <v>0.78155827490319474</v>
      </c>
      <c r="J143" s="2">
        <f t="shared" si="29"/>
        <v>0.35425432231318615</v>
      </c>
      <c r="K143" s="2">
        <f t="shared" si="29"/>
        <v>3.2508025150532305E-2</v>
      </c>
      <c r="L143" s="2">
        <f t="shared" si="30"/>
        <v>277.17503155299886</v>
      </c>
      <c r="M143" s="2">
        <v>0</v>
      </c>
      <c r="N143" s="2">
        <f t="shared" si="35"/>
        <v>0.41087323943661985</v>
      </c>
      <c r="O143" s="2">
        <f t="shared" si="31"/>
        <v>0.59583769119534347</v>
      </c>
      <c r="P143" s="2">
        <f t="shared" si="32"/>
        <v>0.78155827490319474</v>
      </c>
      <c r="Q143" s="2">
        <f t="shared" si="33"/>
        <v>0.35425432231318615</v>
      </c>
      <c r="R143" s="2">
        <f t="shared" si="34"/>
        <v>3.2508025150532305E-2</v>
      </c>
      <c r="S143" s="2">
        <f t="shared" si="36"/>
        <v>277.17503155299886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29"/>
        <v>0.42887793427230059</v>
      </c>
      <c r="H144" s="2">
        <f t="shared" si="29"/>
        <v>0.62189805440807699</v>
      </c>
      <c r="I144" s="2">
        <f t="shared" si="29"/>
        <v>0.81538696720264869</v>
      </c>
      <c r="J144" s="2">
        <f t="shared" si="29"/>
        <v>0.36864129974915194</v>
      </c>
      <c r="K144" s="2">
        <f t="shared" si="29"/>
        <v>3.3566879198723198E-2</v>
      </c>
      <c r="L144" s="2">
        <f t="shared" si="30"/>
        <v>277.26837113483089</v>
      </c>
      <c r="M144" s="2">
        <v>0</v>
      </c>
      <c r="N144" s="2">
        <f t="shared" si="35"/>
        <v>0.42887793427230059</v>
      </c>
      <c r="O144" s="2">
        <f t="shared" si="31"/>
        <v>0.62189805440807699</v>
      </c>
      <c r="P144" s="2">
        <f t="shared" si="32"/>
        <v>0.81538696720264869</v>
      </c>
      <c r="Q144" s="2">
        <f t="shared" si="33"/>
        <v>0.36864129974915194</v>
      </c>
      <c r="R144" s="2">
        <f t="shared" si="34"/>
        <v>3.3566879198723198E-2</v>
      </c>
      <c r="S144" s="2">
        <f t="shared" si="36"/>
        <v>277.26837113483089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29"/>
        <v>0.4488356807511738</v>
      </c>
      <c r="H145" s="2">
        <f t="shared" si="29"/>
        <v>0.6508914196181026</v>
      </c>
      <c r="I145" s="2">
        <f t="shared" si="29"/>
        <v>0.85356910169608524</v>
      </c>
      <c r="J145" s="2">
        <f t="shared" si="29"/>
        <v>0.38596226293937108</v>
      </c>
      <c r="K145" s="2">
        <f t="shared" si="29"/>
        <v>3.5711454060952191E-2</v>
      </c>
      <c r="L145" s="2">
        <f t="shared" si="30"/>
        <v>277.37496991906568</v>
      </c>
      <c r="M145" s="2">
        <v>0</v>
      </c>
      <c r="N145" s="2">
        <f t="shared" si="35"/>
        <v>0.4488356807511738</v>
      </c>
      <c r="O145" s="2">
        <f t="shared" si="31"/>
        <v>0.6508914196181026</v>
      </c>
      <c r="P145" s="2">
        <f t="shared" si="32"/>
        <v>0.85356910169608524</v>
      </c>
      <c r="Q145" s="2">
        <f t="shared" si="33"/>
        <v>0.38596226293937108</v>
      </c>
      <c r="R145" s="2">
        <f t="shared" si="34"/>
        <v>3.5711454060952191E-2</v>
      </c>
      <c r="S145" s="2">
        <f t="shared" si="36"/>
        <v>277.37496991906568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29"/>
        <v>0.46879342723004702</v>
      </c>
      <c r="H146" s="2">
        <f t="shared" si="29"/>
        <v>0.67980502321354963</v>
      </c>
      <c r="I146" s="2">
        <f t="shared" si="29"/>
        <v>0.89123873206400628</v>
      </c>
      <c r="J146" s="2">
        <f t="shared" si="29"/>
        <v>0.40229373395712759</v>
      </c>
      <c r="K146" s="2">
        <f t="shared" si="29"/>
        <v>3.7012204466943074E-2</v>
      </c>
      <c r="L146" s="2">
        <f t="shared" si="30"/>
        <v>277.47914312093167</v>
      </c>
      <c r="M146" s="2">
        <v>0</v>
      </c>
      <c r="N146" s="2">
        <f t="shared" si="35"/>
        <v>0.46879342723004702</v>
      </c>
      <c r="O146" s="2">
        <f t="shared" si="31"/>
        <v>0.67980502321354963</v>
      </c>
      <c r="P146" s="2">
        <f t="shared" si="32"/>
        <v>0.89123873206400628</v>
      </c>
      <c r="Q146" s="2">
        <f t="shared" si="33"/>
        <v>0.40229373395712759</v>
      </c>
      <c r="R146" s="2">
        <f t="shared" si="34"/>
        <v>3.7012204466943074E-2</v>
      </c>
      <c r="S146" s="2">
        <f t="shared" si="36"/>
        <v>277.47914312093167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29"/>
        <v>0.49052112676056348</v>
      </c>
      <c r="H147" s="2">
        <f t="shared" si="29"/>
        <v>0.71136208931584044</v>
      </c>
      <c r="I147" s="2">
        <f t="shared" si="29"/>
        <v>0.93275954496417235</v>
      </c>
      <c r="J147" s="2">
        <f t="shared" si="29"/>
        <v>0.42109599524795899</v>
      </c>
      <c r="K147" s="2">
        <f t="shared" si="29"/>
        <v>3.9162651816228036E-2</v>
      </c>
      <c r="L147" s="2">
        <f t="shared" si="30"/>
        <v>277.59490140810476</v>
      </c>
      <c r="M147" s="2">
        <v>0</v>
      </c>
      <c r="N147" s="2">
        <f t="shared" si="35"/>
        <v>0.49052112676056348</v>
      </c>
      <c r="O147" s="2">
        <f t="shared" si="31"/>
        <v>0.71136208931584044</v>
      </c>
      <c r="P147" s="2">
        <f t="shared" si="32"/>
        <v>0.93275954496417235</v>
      </c>
      <c r="Q147" s="2">
        <f t="shared" si="33"/>
        <v>0.42109599524795899</v>
      </c>
      <c r="R147" s="2">
        <f t="shared" si="34"/>
        <v>3.9162651816228036E-2</v>
      </c>
      <c r="S147" s="2">
        <f t="shared" si="36"/>
        <v>277.59490140810476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29"/>
        <v>0.51322535211267617</v>
      </c>
      <c r="H148" s="2">
        <f t="shared" si="29"/>
        <v>0.7443346884035853</v>
      </c>
      <c r="I148" s="2">
        <f t="shared" si="29"/>
        <v>0.97612679580950323</v>
      </c>
      <c r="J148" s="2">
        <f t="shared" si="29"/>
        <v>0.44070207673512651</v>
      </c>
      <c r="K148" s="2">
        <f t="shared" si="29"/>
        <v>4.1218137774587327E-2</v>
      </c>
      <c r="L148" s="2">
        <f t="shared" si="30"/>
        <v>277.7156070508355</v>
      </c>
      <c r="M148" s="2">
        <v>0</v>
      </c>
      <c r="N148" s="2">
        <f t="shared" si="35"/>
        <v>0.51322535211267617</v>
      </c>
      <c r="O148" s="2">
        <f t="shared" si="31"/>
        <v>0.7443346884035853</v>
      </c>
      <c r="P148" s="2">
        <f t="shared" si="32"/>
        <v>0.97612679580950323</v>
      </c>
      <c r="Q148" s="2">
        <f t="shared" si="33"/>
        <v>0.44070207673512651</v>
      </c>
      <c r="R148" s="2">
        <f t="shared" si="34"/>
        <v>4.1218137774587327E-2</v>
      </c>
      <c r="S148" s="2">
        <f t="shared" si="36"/>
        <v>277.7156070508355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29"/>
        <v>0.53605164319248833</v>
      </c>
      <c r="H149" s="2">
        <f t="shared" si="29"/>
        <v>0.77740437231260717</v>
      </c>
      <c r="I149" s="2">
        <f t="shared" si="29"/>
        <v>1.0192124141877026</v>
      </c>
      <c r="J149" s="2">
        <f t="shared" si="29"/>
        <v>0.45942286620964456</v>
      </c>
      <c r="K149" s="2">
        <f t="shared" si="29"/>
        <v>4.2558749742556051E-2</v>
      </c>
      <c r="L149" s="2">
        <f t="shared" si="30"/>
        <v>277.83465004564499</v>
      </c>
      <c r="M149" s="2">
        <v>0</v>
      </c>
      <c r="N149" s="2">
        <f t="shared" si="35"/>
        <v>0.53605164319248833</v>
      </c>
      <c r="O149" s="2">
        <f t="shared" si="31"/>
        <v>0.77740437231260717</v>
      </c>
      <c r="P149" s="2">
        <f t="shared" si="32"/>
        <v>1.0192124141877026</v>
      </c>
      <c r="Q149" s="2">
        <f t="shared" si="33"/>
        <v>0.45942286620964456</v>
      </c>
      <c r="R149" s="2">
        <f t="shared" si="34"/>
        <v>4.2558749742556051E-2</v>
      </c>
      <c r="S149" s="2">
        <f t="shared" si="36"/>
        <v>277.83465004564499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29"/>
        <v>0.55863380281690145</v>
      </c>
      <c r="H150" s="2">
        <f t="shared" si="29"/>
        <v>0.81000749367796976</v>
      </c>
      <c r="I150" s="2">
        <f t="shared" si="29"/>
        <v>1.0611187718924975</v>
      </c>
      <c r="J150" s="2">
        <f t="shared" si="29"/>
        <v>0.47660471226885354</v>
      </c>
      <c r="K150" s="2">
        <f t="shared" si="29"/>
        <v>4.3184078576676735E-2</v>
      </c>
      <c r="L150" s="2">
        <f t="shared" si="30"/>
        <v>277.94954885923289</v>
      </c>
      <c r="M150" s="2">
        <v>0</v>
      </c>
      <c r="N150" s="2">
        <f t="shared" si="35"/>
        <v>0.55863380281690145</v>
      </c>
      <c r="O150" s="2">
        <f t="shared" si="31"/>
        <v>0.81000749367796976</v>
      </c>
      <c r="P150" s="2">
        <f t="shared" si="32"/>
        <v>1.0611187718924975</v>
      </c>
      <c r="Q150" s="2">
        <f t="shared" si="33"/>
        <v>0.47660471226885354</v>
      </c>
      <c r="R150" s="2">
        <f t="shared" si="34"/>
        <v>4.3184078576676735E-2</v>
      </c>
      <c r="S150" s="2">
        <f t="shared" si="36"/>
        <v>277.94954885923289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37">G150*(1-G$5)+G$4*$F150*$L$4/1000</f>
        <v>0.58200938967136151</v>
      </c>
      <c r="H151" s="2">
        <f t="shared" si="37"/>
        <v>0.8437415801586361</v>
      </c>
      <c r="I151" s="2">
        <f t="shared" si="37"/>
        <v>1.1044156882972804</v>
      </c>
      <c r="J151" s="2">
        <f t="shared" si="37"/>
        <v>0.49433083507617448</v>
      </c>
      <c r="K151" s="2">
        <f t="shared" si="37"/>
        <v>4.4173688325470931E-2</v>
      </c>
      <c r="L151" s="2">
        <f t="shared" si="30"/>
        <v>278.06867118152894</v>
      </c>
      <c r="M151" s="2">
        <v>0</v>
      </c>
      <c r="N151" s="2">
        <f t="shared" si="35"/>
        <v>0.58200938967136151</v>
      </c>
      <c r="O151" s="2">
        <f t="shared" si="31"/>
        <v>0.8437415801586361</v>
      </c>
      <c r="P151" s="2">
        <f t="shared" si="32"/>
        <v>1.1044156882972804</v>
      </c>
      <c r="Q151" s="2">
        <f t="shared" si="33"/>
        <v>0.49433083507617448</v>
      </c>
      <c r="R151" s="2">
        <f t="shared" si="34"/>
        <v>4.4173688325470931E-2</v>
      </c>
      <c r="S151" s="2">
        <f t="shared" si="36"/>
        <v>278.06867118152894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37"/>
        <v>0.60678873239436626</v>
      </c>
      <c r="H152" s="2">
        <f t="shared" si="37"/>
        <v>0.879542487571909</v>
      </c>
      <c r="I152" s="2">
        <f t="shared" si="37"/>
        <v>1.1505868458845767</v>
      </c>
      <c r="J152" s="2">
        <f t="shared" si="37"/>
        <v>0.51374385073230278</v>
      </c>
      <c r="K152" s="2">
        <f t="shared" si="37"/>
        <v>4.5853729185837903E-2</v>
      </c>
      <c r="L152" s="2">
        <f t="shared" si="30"/>
        <v>278.19651564576901</v>
      </c>
      <c r="M152" s="2">
        <v>0</v>
      </c>
      <c r="N152" s="2">
        <f t="shared" si="35"/>
        <v>0.60678873239436626</v>
      </c>
      <c r="O152" s="2">
        <f t="shared" si="31"/>
        <v>0.879542487571909</v>
      </c>
      <c r="P152" s="2">
        <f t="shared" si="32"/>
        <v>1.1505868458845767</v>
      </c>
      <c r="Q152" s="2">
        <f t="shared" si="33"/>
        <v>0.51374385073230278</v>
      </c>
      <c r="R152" s="2">
        <f t="shared" si="34"/>
        <v>4.5853729185837903E-2</v>
      </c>
      <c r="S152" s="2">
        <f t="shared" si="36"/>
        <v>278.19651564576901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37"/>
        <v>0.63236150234741795</v>
      </c>
      <c r="H153" s="2">
        <f t="shared" si="37"/>
        <v>0.91646556289545589</v>
      </c>
      <c r="I153" s="2">
        <f t="shared" si="37"/>
        <v>1.1980913174011516</v>
      </c>
      <c r="J153" s="2">
        <f t="shared" si="37"/>
        <v>0.53357368343194445</v>
      </c>
      <c r="K153" s="2">
        <f t="shared" si="37"/>
        <v>4.7483054115718112E-2</v>
      </c>
      <c r="L153" s="2">
        <f t="shared" si="30"/>
        <v>278.3279751201917</v>
      </c>
      <c r="M153" s="2">
        <v>0</v>
      </c>
      <c r="N153" s="2">
        <f t="shared" si="35"/>
        <v>0.63236150234741795</v>
      </c>
      <c r="O153" s="2">
        <f t="shared" si="31"/>
        <v>0.91646556289545589</v>
      </c>
      <c r="P153" s="2">
        <f t="shared" si="32"/>
        <v>1.1980913174011516</v>
      </c>
      <c r="Q153" s="2">
        <f t="shared" si="33"/>
        <v>0.53357368343194445</v>
      </c>
      <c r="R153" s="2">
        <f t="shared" si="34"/>
        <v>4.7483054115718112E-2</v>
      </c>
      <c r="S153" s="2">
        <f t="shared" si="36"/>
        <v>278.3279751201917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37"/>
        <v>0.65921596244131464</v>
      </c>
      <c r="H154" s="2">
        <f t="shared" si="37"/>
        <v>0.95525889272072351</v>
      </c>
      <c r="I154" s="2">
        <f t="shared" si="37"/>
        <v>1.2481130842205315</v>
      </c>
      <c r="J154" s="2">
        <f t="shared" si="37"/>
        <v>0.55473548886396618</v>
      </c>
      <c r="K154" s="2">
        <f t="shared" si="37"/>
        <v>4.9457205133282348E-2</v>
      </c>
      <c r="L154" s="2">
        <f t="shared" si="30"/>
        <v>278.46678063337981</v>
      </c>
      <c r="M154" s="2">
        <v>0</v>
      </c>
      <c r="N154" s="2">
        <f t="shared" si="35"/>
        <v>0.65921596244131464</v>
      </c>
      <c r="O154" s="2">
        <f t="shared" si="31"/>
        <v>0.95525889272072351</v>
      </c>
      <c r="P154" s="2">
        <f t="shared" si="32"/>
        <v>1.2481130842205315</v>
      </c>
      <c r="Q154" s="2">
        <f t="shared" si="33"/>
        <v>0.55473548886396618</v>
      </c>
      <c r="R154" s="2">
        <f t="shared" si="34"/>
        <v>4.9457205133282348E-2</v>
      </c>
      <c r="S154" s="2">
        <f t="shared" si="36"/>
        <v>278.46678063337981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37"/>
        <v>0.68759624413145548</v>
      </c>
      <c r="H155" s="2">
        <f t="shared" si="37"/>
        <v>0.99629291877611803</v>
      </c>
      <c r="I155" s="2">
        <f t="shared" si="37"/>
        <v>1.3012192966218985</v>
      </c>
      <c r="J155" s="2">
        <f t="shared" si="37"/>
        <v>0.57762265918177114</v>
      </c>
      <c r="K155" s="2">
        <f t="shared" si="37"/>
        <v>5.1828297172525739E-2</v>
      </c>
      <c r="L155" s="2">
        <f t="shared" si="30"/>
        <v>278.61455941588378</v>
      </c>
      <c r="M155" s="2">
        <v>0</v>
      </c>
      <c r="N155" s="2">
        <f t="shared" si="35"/>
        <v>0.68759624413145548</v>
      </c>
      <c r="O155" s="2">
        <f t="shared" si="31"/>
        <v>0.99629291877611803</v>
      </c>
      <c r="P155" s="2">
        <f t="shared" si="32"/>
        <v>1.3012192966218985</v>
      </c>
      <c r="Q155" s="2">
        <f t="shared" si="33"/>
        <v>0.57762265918177114</v>
      </c>
      <c r="R155" s="2">
        <f t="shared" si="34"/>
        <v>5.1828297172525739E-2</v>
      </c>
      <c r="S155" s="2">
        <f t="shared" si="36"/>
        <v>278.61455941588378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37"/>
        <v>0.71853990610328644</v>
      </c>
      <c r="H156" s="2">
        <f t="shared" si="37"/>
        <v>1.0411577209707703</v>
      </c>
      <c r="I156" s="2">
        <f t="shared" si="37"/>
        <v>1.3599225438872722</v>
      </c>
      <c r="J156" s="2">
        <f t="shared" si="37"/>
        <v>0.60413193487805061</v>
      </c>
      <c r="K156" s="2">
        <f t="shared" si="37"/>
        <v>5.5238268177242901E-2</v>
      </c>
      <c r="L156" s="2">
        <f t="shared" si="30"/>
        <v>278.77899037401664</v>
      </c>
      <c r="M156" s="2">
        <v>0</v>
      </c>
      <c r="N156" s="2">
        <f t="shared" si="35"/>
        <v>0.71853990610328644</v>
      </c>
      <c r="O156" s="2">
        <f t="shared" si="31"/>
        <v>1.0411577209707703</v>
      </c>
      <c r="P156" s="2">
        <f t="shared" si="32"/>
        <v>1.3599225438872722</v>
      </c>
      <c r="Q156" s="2">
        <f t="shared" si="33"/>
        <v>0.60413193487805061</v>
      </c>
      <c r="R156" s="2">
        <f t="shared" si="34"/>
        <v>5.5238268177242901E-2</v>
      </c>
      <c r="S156" s="2">
        <f t="shared" si="36"/>
        <v>278.77899037401664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37"/>
        <v>0.75113145539906112</v>
      </c>
      <c r="H157" s="2">
        <f t="shared" si="37"/>
        <v>1.0884343100207579</v>
      </c>
      <c r="I157" s="2">
        <f t="shared" si="37"/>
        <v>1.4218941780407381</v>
      </c>
      <c r="J157" s="2">
        <f t="shared" si="37"/>
        <v>0.63229583307962434</v>
      </c>
      <c r="K157" s="2">
        <f t="shared" si="37"/>
        <v>5.8574125774137772E-2</v>
      </c>
      <c r="L157" s="2">
        <f t="shared" si="30"/>
        <v>278.95232990231432</v>
      </c>
      <c r="M157" s="2">
        <v>0</v>
      </c>
      <c r="N157" s="2">
        <f t="shared" si="35"/>
        <v>0.75113145539906112</v>
      </c>
      <c r="O157" s="2">
        <f t="shared" si="31"/>
        <v>1.0884343100207579</v>
      </c>
      <c r="P157" s="2">
        <f t="shared" si="32"/>
        <v>1.4218941780407381</v>
      </c>
      <c r="Q157" s="2">
        <f t="shared" si="33"/>
        <v>0.63229583307962434</v>
      </c>
      <c r="R157" s="2">
        <f t="shared" si="34"/>
        <v>5.8574125774137772E-2</v>
      </c>
      <c r="S157" s="2">
        <f t="shared" si="36"/>
        <v>278.95232990231432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37"/>
        <v>0.7848215962441315</v>
      </c>
      <c r="H158" s="2">
        <f t="shared" si="37"/>
        <v>1.1372709806057952</v>
      </c>
      <c r="I158" s="2">
        <f t="shared" si="37"/>
        <v>1.4857382161044315</v>
      </c>
      <c r="J158" s="2">
        <f t="shared" si="37"/>
        <v>0.66096349237648888</v>
      </c>
      <c r="K158" s="2">
        <f t="shared" si="37"/>
        <v>6.1442496105625036E-2</v>
      </c>
      <c r="L158" s="2">
        <f t="shared" si="30"/>
        <v>279.13023678143645</v>
      </c>
      <c r="M158" s="2">
        <v>0</v>
      </c>
      <c r="N158" s="2">
        <f t="shared" si="35"/>
        <v>0.7848215962441315</v>
      </c>
      <c r="O158" s="2">
        <f t="shared" si="31"/>
        <v>1.1372709806057952</v>
      </c>
      <c r="P158" s="2">
        <f t="shared" si="32"/>
        <v>1.4857382161044315</v>
      </c>
      <c r="Q158" s="2">
        <f t="shared" si="33"/>
        <v>0.66096349237648888</v>
      </c>
      <c r="R158" s="2">
        <f t="shared" si="34"/>
        <v>6.1442496105625036E-2</v>
      </c>
      <c r="S158" s="2">
        <f t="shared" si="36"/>
        <v>279.13023678143645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37"/>
        <v>0.81936619718309867</v>
      </c>
      <c r="H159" s="2">
        <f t="shared" si="37"/>
        <v>1.1872878540404739</v>
      </c>
      <c r="I159" s="2">
        <f t="shared" si="37"/>
        <v>1.5508285865527209</v>
      </c>
      <c r="J159" s="2">
        <f t="shared" si="37"/>
        <v>0.68963665091294679</v>
      </c>
      <c r="K159" s="2">
        <f t="shared" si="37"/>
        <v>6.3839527650387307E-2</v>
      </c>
      <c r="L159" s="2">
        <f t="shared" si="30"/>
        <v>279.31095881633962</v>
      </c>
      <c r="M159" s="2">
        <v>0</v>
      </c>
      <c r="N159" s="2">
        <f t="shared" si="35"/>
        <v>0.81936619718309867</v>
      </c>
      <c r="O159" s="2">
        <f t="shared" si="31"/>
        <v>1.1872878540404739</v>
      </c>
      <c r="P159" s="2">
        <f t="shared" si="32"/>
        <v>1.5508285865527209</v>
      </c>
      <c r="Q159" s="2">
        <f t="shared" si="33"/>
        <v>0.68963665091294679</v>
      </c>
      <c r="R159" s="2">
        <f t="shared" si="34"/>
        <v>6.3839527650387307E-2</v>
      </c>
      <c r="S159" s="2">
        <f t="shared" si="36"/>
        <v>279.31095881633962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37"/>
        <v>0.85702347417840385</v>
      </c>
      <c r="H160" s="2">
        <f t="shared" si="37"/>
        <v>1.2419558619552227</v>
      </c>
      <c r="I160" s="2">
        <f t="shared" si="37"/>
        <v>1.6227072457907346</v>
      </c>
      <c r="J160" s="2">
        <f t="shared" si="37"/>
        <v>0.72265771753942387</v>
      </c>
      <c r="K160" s="2">
        <f t="shared" si="37"/>
        <v>6.7687766971767052E-2</v>
      </c>
      <c r="L160" s="2">
        <f t="shared" si="30"/>
        <v>279.51203206643555</v>
      </c>
      <c r="M160" s="2">
        <v>0</v>
      </c>
      <c r="N160" s="2">
        <f t="shared" si="35"/>
        <v>0.85702347417840385</v>
      </c>
      <c r="O160" s="2">
        <f t="shared" si="31"/>
        <v>1.2419558619552227</v>
      </c>
      <c r="P160" s="2">
        <f t="shared" si="32"/>
        <v>1.6227072457907346</v>
      </c>
      <c r="Q160" s="2">
        <f t="shared" si="33"/>
        <v>0.72265771753942387</v>
      </c>
      <c r="R160" s="2">
        <f t="shared" si="34"/>
        <v>6.7687766971767052E-2</v>
      </c>
      <c r="S160" s="2">
        <f t="shared" si="36"/>
        <v>279.51203206643555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37"/>
        <v>0.89510798122065738</v>
      </c>
      <c r="H161" s="2">
        <f t="shared" si="37"/>
        <v>1.29713075354096</v>
      </c>
      <c r="I161" s="2">
        <f t="shared" si="37"/>
        <v>1.6946727485869379</v>
      </c>
      <c r="J161" s="2">
        <f t="shared" si="37"/>
        <v>0.75461399068710311</v>
      </c>
      <c r="K161" s="2">
        <f t="shared" si="37"/>
        <v>7.0350480603748197E-2</v>
      </c>
      <c r="L161" s="2">
        <f t="shared" si="30"/>
        <v>279.71187595463942</v>
      </c>
      <c r="M161" s="2">
        <v>0</v>
      </c>
      <c r="N161" s="2">
        <f t="shared" si="35"/>
        <v>0.89510798122065738</v>
      </c>
      <c r="O161" s="2">
        <f t="shared" si="31"/>
        <v>1.29713075354096</v>
      </c>
      <c r="P161" s="2">
        <f t="shared" si="32"/>
        <v>1.6946727485869379</v>
      </c>
      <c r="Q161" s="2">
        <f t="shared" si="33"/>
        <v>0.75461399068710311</v>
      </c>
      <c r="R161" s="2">
        <f t="shared" si="34"/>
        <v>7.0350480603748197E-2</v>
      </c>
      <c r="S161" s="2">
        <f t="shared" si="36"/>
        <v>279.71187595463942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37"/>
        <v>0.93557276995305172</v>
      </c>
      <c r="H162" s="2">
        <f t="shared" si="37"/>
        <v>1.3558158291812317</v>
      </c>
      <c r="I162" s="2">
        <f t="shared" si="37"/>
        <v>1.7715314410106953</v>
      </c>
      <c r="J162" s="2">
        <f t="shared" si="37"/>
        <v>0.7893221672044729</v>
      </c>
      <c r="K162" s="2">
        <f t="shared" si="37"/>
        <v>7.3796483975072491E-2</v>
      </c>
      <c r="L162" s="2">
        <f t="shared" si="30"/>
        <v>279.92603869132455</v>
      </c>
      <c r="M162" s="2">
        <v>0</v>
      </c>
      <c r="N162" s="2">
        <f t="shared" si="35"/>
        <v>0.93557276995305172</v>
      </c>
      <c r="O162" s="2">
        <f t="shared" si="31"/>
        <v>1.3558158291812317</v>
      </c>
      <c r="P162" s="2">
        <f t="shared" si="32"/>
        <v>1.7715314410106953</v>
      </c>
      <c r="Q162" s="2">
        <f t="shared" si="33"/>
        <v>0.7893221672044729</v>
      </c>
      <c r="R162" s="2">
        <f t="shared" si="34"/>
        <v>7.3796483975072491E-2</v>
      </c>
      <c r="S162" s="2">
        <f t="shared" si="36"/>
        <v>279.92603869132455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37"/>
        <v>0.97872300469483575</v>
      </c>
      <c r="H163" s="2">
        <f t="shared" si="37"/>
        <v>1.4184709158228264</v>
      </c>
      <c r="I163" s="2">
        <f t="shared" si="37"/>
        <v>1.8539688173660345</v>
      </c>
      <c r="J163" s="2">
        <f t="shared" si="37"/>
        <v>0.82721189396370165</v>
      </c>
      <c r="K163" s="2">
        <f t="shared" si="37"/>
        <v>7.7952318372784296E-2</v>
      </c>
      <c r="L163" s="2">
        <f t="shared" si="30"/>
        <v>280.1563269502202</v>
      </c>
      <c r="M163" s="2">
        <v>0</v>
      </c>
      <c r="N163" s="2">
        <f t="shared" si="35"/>
        <v>0.97872300469483575</v>
      </c>
      <c r="O163" s="2">
        <f t="shared" si="31"/>
        <v>1.4184709158228264</v>
      </c>
      <c r="P163" s="2">
        <f t="shared" si="32"/>
        <v>1.8539688173660345</v>
      </c>
      <c r="Q163" s="2">
        <f t="shared" si="33"/>
        <v>0.82721189396370165</v>
      </c>
      <c r="R163" s="2">
        <f t="shared" si="34"/>
        <v>7.7952318372784296E-2</v>
      </c>
      <c r="S163" s="2">
        <f t="shared" si="36"/>
        <v>280.1563269502202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37"/>
        <v>1.0265727699530518</v>
      </c>
      <c r="H164" s="2">
        <f t="shared" si="37"/>
        <v>1.4881836833960742</v>
      </c>
      <c r="I164" s="2">
        <f t="shared" si="37"/>
        <v>1.946867743600192</v>
      </c>
      <c r="J164" s="2">
        <f t="shared" si="37"/>
        <v>0.87197465843842381</v>
      </c>
      <c r="K164" s="2">
        <f t="shared" si="37"/>
        <v>8.40879828258633E-2</v>
      </c>
      <c r="L164" s="2">
        <f t="shared" si="30"/>
        <v>280.41768683821363</v>
      </c>
      <c r="M164" s="2">
        <v>0</v>
      </c>
      <c r="N164" s="2">
        <f t="shared" si="35"/>
        <v>1.0265727699530518</v>
      </c>
      <c r="O164" s="2">
        <f t="shared" si="31"/>
        <v>1.4881836833960742</v>
      </c>
      <c r="P164" s="2">
        <f t="shared" si="32"/>
        <v>1.946867743600192</v>
      </c>
      <c r="Q164" s="2">
        <f t="shared" si="33"/>
        <v>0.87197465843842381</v>
      </c>
      <c r="R164" s="2">
        <f t="shared" si="34"/>
        <v>8.40879828258633E-2</v>
      </c>
      <c r="S164" s="2">
        <f t="shared" si="36"/>
        <v>280.41768683821363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37"/>
        <v>1.0723474178403758</v>
      </c>
      <c r="H165" s="2">
        <f t="shared" si="37"/>
        <v>1.5545121807984437</v>
      </c>
      <c r="I165" s="2">
        <f t="shared" si="37"/>
        <v>2.0334117420094064</v>
      </c>
      <c r="J165" s="2">
        <f t="shared" si="37"/>
        <v>0.9101896565777019</v>
      </c>
      <c r="K165" s="2">
        <f t="shared" si="37"/>
        <v>8.6213207302909253E-2</v>
      </c>
      <c r="L165" s="2">
        <f t="shared" si="30"/>
        <v>280.65667420452883</v>
      </c>
      <c r="M165" s="2">
        <v>0</v>
      </c>
      <c r="N165" s="2">
        <f t="shared" si="35"/>
        <v>1.0723474178403758</v>
      </c>
      <c r="O165" s="2">
        <f t="shared" si="31"/>
        <v>1.5545121807984437</v>
      </c>
      <c r="P165" s="2">
        <f t="shared" si="32"/>
        <v>2.0334117420094064</v>
      </c>
      <c r="Q165" s="2">
        <f t="shared" si="33"/>
        <v>0.9101896565777019</v>
      </c>
      <c r="R165" s="2">
        <f t="shared" si="34"/>
        <v>8.6213207302909253E-2</v>
      </c>
      <c r="S165" s="2">
        <f t="shared" si="36"/>
        <v>280.65667420452883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37"/>
        <v>1.1202582159624415</v>
      </c>
      <c r="H166" s="2">
        <f t="shared" si="37"/>
        <v>1.6239445914977995</v>
      </c>
      <c r="I166" s="2">
        <f t="shared" si="37"/>
        <v>2.1240523095320381</v>
      </c>
      <c r="J166" s="2">
        <f t="shared" si="37"/>
        <v>0.9503295332363485</v>
      </c>
      <c r="K166" s="2">
        <f t="shared" si="37"/>
        <v>8.9145413595272283E-2</v>
      </c>
      <c r="L166" s="2">
        <f t="shared" si="30"/>
        <v>280.90773006382392</v>
      </c>
      <c r="M166" s="2">
        <v>0</v>
      </c>
      <c r="N166" s="2">
        <f t="shared" si="35"/>
        <v>1.1202582159624415</v>
      </c>
      <c r="O166" s="2">
        <f t="shared" si="31"/>
        <v>1.6239445914977995</v>
      </c>
      <c r="P166" s="2">
        <f t="shared" si="32"/>
        <v>2.1240523095320381</v>
      </c>
      <c r="Q166" s="2">
        <f t="shared" si="33"/>
        <v>0.9503295332363485</v>
      </c>
      <c r="R166" s="2">
        <f t="shared" si="34"/>
        <v>8.9145413595272283E-2</v>
      </c>
      <c r="S166" s="2">
        <f t="shared" si="36"/>
        <v>280.90773006382392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38">G166*(1-G$5)+G$4*$F166*$L$4/1000</f>
        <v>1.1702441314553993</v>
      </c>
      <c r="H167" s="2">
        <f t="shared" si="38"/>
        <v>1.6963784798222412</v>
      </c>
      <c r="I167" s="2">
        <f t="shared" si="38"/>
        <v>2.2185842247525884</v>
      </c>
      <c r="J167" s="2">
        <f t="shared" si="38"/>
        <v>0.99216695526407217</v>
      </c>
      <c r="K167" s="2">
        <f t="shared" si="38"/>
        <v>9.2520130743648177E-2</v>
      </c>
      <c r="L167" s="2">
        <f t="shared" si="30"/>
        <v>281.16989392203794</v>
      </c>
      <c r="M167" s="2">
        <v>0</v>
      </c>
      <c r="N167" s="2">
        <f t="shared" si="35"/>
        <v>1.1702441314553993</v>
      </c>
      <c r="O167" s="2">
        <f t="shared" si="31"/>
        <v>1.6963784798222412</v>
      </c>
      <c r="P167" s="2">
        <f t="shared" si="32"/>
        <v>2.2185842247525884</v>
      </c>
      <c r="Q167" s="2">
        <f t="shared" si="33"/>
        <v>0.99216695526407217</v>
      </c>
      <c r="R167" s="2">
        <f t="shared" si="34"/>
        <v>9.2520130743648177E-2</v>
      </c>
      <c r="S167" s="2">
        <f t="shared" si="36"/>
        <v>281.16989392203794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38"/>
        <v>1.221267605633803</v>
      </c>
      <c r="H168" s="2">
        <f t="shared" si="38"/>
        <v>1.7702093444856244</v>
      </c>
      <c r="I168" s="2">
        <f t="shared" si="38"/>
        <v>2.3144012649952499</v>
      </c>
      <c r="J168" s="2">
        <f t="shared" si="38"/>
        <v>1.0336096420664542</v>
      </c>
      <c r="K168" s="2">
        <f t="shared" si="38"/>
        <v>9.5365122227723836E-2</v>
      </c>
      <c r="L168" s="2">
        <f t="shared" si="30"/>
        <v>281.43485297940884</v>
      </c>
      <c r="M168" s="2">
        <v>0</v>
      </c>
      <c r="N168" s="2">
        <f t="shared" si="35"/>
        <v>1.221267605633803</v>
      </c>
      <c r="O168" s="2">
        <f t="shared" si="31"/>
        <v>1.7702093444856244</v>
      </c>
      <c r="P168" s="2">
        <f t="shared" si="32"/>
        <v>2.3144012649952499</v>
      </c>
      <c r="Q168" s="2">
        <f t="shared" si="33"/>
        <v>1.0336096420664542</v>
      </c>
      <c r="R168" s="2">
        <f t="shared" si="34"/>
        <v>9.5365122227723836E-2</v>
      </c>
      <c r="S168" s="2">
        <f t="shared" si="36"/>
        <v>281.43485297940884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38"/>
        <v>1.2749154929577466</v>
      </c>
      <c r="H169" s="2">
        <f t="shared" si="38"/>
        <v>1.8478746569182622</v>
      </c>
      <c r="I169" s="2">
        <f t="shared" si="38"/>
        <v>2.4153922838068533</v>
      </c>
      <c r="J169" s="2">
        <f t="shared" si="38"/>
        <v>1.0777317868184166</v>
      </c>
      <c r="K169" s="2">
        <f t="shared" si="38"/>
        <v>9.910947613216009E-2</v>
      </c>
      <c r="L169" s="2">
        <f t="shared" si="30"/>
        <v>281.71502369663347</v>
      </c>
      <c r="M169" s="2">
        <v>0</v>
      </c>
      <c r="N169" s="2">
        <f t="shared" si="35"/>
        <v>1.2749154929577466</v>
      </c>
      <c r="O169" s="2">
        <f t="shared" si="31"/>
        <v>1.8478746569182622</v>
      </c>
      <c r="P169" s="2">
        <f t="shared" si="32"/>
        <v>2.4153922838068533</v>
      </c>
      <c r="Q169" s="2">
        <f t="shared" si="33"/>
        <v>1.0777317868184166</v>
      </c>
      <c r="R169" s="2">
        <f t="shared" si="34"/>
        <v>9.910947613216009E-2</v>
      </c>
      <c r="S169" s="2">
        <f t="shared" si="36"/>
        <v>281.71502369663347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38"/>
        <v>1.3324694835680753</v>
      </c>
      <c r="H170" s="2">
        <f t="shared" si="38"/>
        <v>1.9313356994256092</v>
      </c>
      <c r="I170" s="2">
        <f t="shared" si="38"/>
        <v>2.5246427624378618</v>
      </c>
      <c r="J170" s="2">
        <f t="shared" si="38"/>
        <v>1.1268451092435212</v>
      </c>
      <c r="K170" s="2">
        <f t="shared" si="38"/>
        <v>0.10438523641169614</v>
      </c>
      <c r="L170" s="2">
        <f t="shared" si="30"/>
        <v>282.01967829108679</v>
      </c>
      <c r="M170" s="2">
        <v>0</v>
      </c>
      <c r="N170" s="2">
        <f t="shared" si="35"/>
        <v>1.3324694835680753</v>
      </c>
      <c r="O170" s="2">
        <f t="shared" si="31"/>
        <v>1.9313356994256092</v>
      </c>
      <c r="P170" s="2">
        <f t="shared" si="32"/>
        <v>2.5246427624378618</v>
      </c>
      <c r="Q170" s="2">
        <f t="shared" si="33"/>
        <v>1.1268451092435212</v>
      </c>
      <c r="R170" s="2">
        <f t="shared" si="34"/>
        <v>0.10438523641169614</v>
      </c>
      <c r="S170" s="2">
        <f t="shared" si="36"/>
        <v>282.01967829108679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38"/>
        <v>1.3843474178403756</v>
      </c>
      <c r="H171" s="2">
        <f t="shared" si="38"/>
        <v>2.0058347437433817</v>
      </c>
      <c r="I171" s="2">
        <f t="shared" si="38"/>
        <v>2.6184549828714911</v>
      </c>
      <c r="J171" s="2">
        <f t="shared" si="38"/>
        <v>1.1622372490058914</v>
      </c>
      <c r="K171" s="2">
        <f t="shared" si="38"/>
        <v>0.10321894959143024</v>
      </c>
      <c r="L171" s="2">
        <f t="shared" si="30"/>
        <v>282.27409334305258</v>
      </c>
      <c r="M171" s="2">
        <v>0</v>
      </c>
      <c r="N171" s="2">
        <f t="shared" si="35"/>
        <v>1.3843474178403756</v>
      </c>
      <c r="O171" s="2">
        <f t="shared" si="31"/>
        <v>2.0058347437433817</v>
      </c>
      <c r="P171" s="2">
        <f t="shared" si="32"/>
        <v>2.6184549828714911</v>
      </c>
      <c r="Q171" s="2">
        <f t="shared" si="33"/>
        <v>1.1622372490058914</v>
      </c>
      <c r="R171" s="2">
        <f t="shared" si="34"/>
        <v>0.10321894959143024</v>
      </c>
      <c r="S171" s="2">
        <f t="shared" si="36"/>
        <v>282.27409334305258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38"/>
        <v>1.435492957746479</v>
      </c>
      <c r="H172" s="2">
        <f t="shared" si="38"/>
        <v>2.079002078399375</v>
      </c>
      <c r="I172" s="2">
        <f t="shared" si="38"/>
        <v>2.7092051810021838</v>
      </c>
      <c r="J172" s="2">
        <f t="shared" si="38"/>
        <v>1.1941990963871632</v>
      </c>
      <c r="K172" s="2">
        <f t="shared" si="38"/>
        <v>0.10194818059523007</v>
      </c>
      <c r="L172" s="2">
        <f t="shared" si="30"/>
        <v>282.51984749413043</v>
      </c>
      <c r="M172" s="2">
        <v>0</v>
      </c>
      <c r="N172" s="2">
        <f t="shared" si="35"/>
        <v>1.435492957746479</v>
      </c>
      <c r="O172" s="2">
        <f t="shared" si="31"/>
        <v>2.079002078399375</v>
      </c>
      <c r="P172" s="2">
        <f t="shared" si="32"/>
        <v>2.7092051810021838</v>
      </c>
      <c r="Q172" s="2">
        <f t="shared" si="33"/>
        <v>1.1941990963871632</v>
      </c>
      <c r="R172" s="2">
        <f t="shared" si="34"/>
        <v>0.10194818059523007</v>
      </c>
      <c r="S172" s="2">
        <f t="shared" si="36"/>
        <v>282.51984749413043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38"/>
        <v>1.4904835680751174</v>
      </c>
      <c r="H173" s="2">
        <f t="shared" si="38"/>
        <v>2.1578836204878131</v>
      </c>
      <c r="I173" s="2">
        <f t="shared" si="38"/>
        <v>2.80820206281299</v>
      </c>
      <c r="J173" s="2">
        <f t="shared" si="38"/>
        <v>1.2317294301081356</v>
      </c>
      <c r="K173" s="2">
        <f t="shared" si="38"/>
        <v>0.10413516671649567</v>
      </c>
      <c r="L173" s="2">
        <f t="shared" si="30"/>
        <v>282.79243384820057</v>
      </c>
      <c r="M173" s="2">
        <v>0</v>
      </c>
      <c r="N173" s="2">
        <f t="shared" si="35"/>
        <v>1.4904835680751174</v>
      </c>
      <c r="O173" s="2">
        <f t="shared" si="31"/>
        <v>2.1578836204878131</v>
      </c>
      <c r="P173" s="2">
        <f t="shared" si="32"/>
        <v>2.80820206281299</v>
      </c>
      <c r="Q173" s="2">
        <f t="shared" si="33"/>
        <v>1.2317294301081356</v>
      </c>
      <c r="R173" s="2">
        <f t="shared" si="34"/>
        <v>0.10413516671649567</v>
      </c>
      <c r="S173" s="2">
        <f t="shared" si="36"/>
        <v>282.79243384820057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38"/>
        <v>1.5487699530516432</v>
      </c>
      <c r="H174" s="2">
        <f t="shared" si="38"/>
        <v>2.2416185796306625</v>
      </c>
      <c r="I174" s="2">
        <f t="shared" si="38"/>
        <v>2.9139828235603726</v>
      </c>
      <c r="J174" s="2">
        <f t="shared" si="38"/>
        <v>1.2734538020225656</v>
      </c>
      <c r="K174" s="2">
        <f t="shared" si="38"/>
        <v>0.1079968521190149</v>
      </c>
      <c r="L174" s="2">
        <f t="shared" si="30"/>
        <v>283.08582201038428</v>
      </c>
      <c r="M174" s="2">
        <v>0</v>
      </c>
      <c r="N174" s="2">
        <f t="shared" si="35"/>
        <v>1.5487699530516432</v>
      </c>
      <c r="O174" s="2">
        <f t="shared" si="31"/>
        <v>2.2416185796306625</v>
      </c>
      <c r="P174" s="2">
        <f t="shared" si="32"/>
        <v>2.9139828235603726</v>
      </c>
      <c r="Q174" s="2">
        <f t="shared" si="33"/>
        <v>1.2734538020225656</v>
      </c>
      <c r="R174" s="2">
        <f t="shared" si="34"/>
        <v>0.1079968521190149</v>
      </c>
      <c r="S174" s="2">
        <f t="shared" si="36"/>
        <v>283.08582201038428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38"/>
        <v>1.6058967136150235</v>
      </c>
      <c r="H175" s="2">
        <f t="shared" si="38"/>
        <v>2.3233391438385951</v>
      </c>
      <c r="I175" s="2">
        <f t="shared" si="38"/>
        <v>3.0154892696928255</v>
      </c>
      <c r="J175" s="2">
        <f t="shared" si="38"/>
        <v>1.3105645447965375</v>
      </c>
      <c r="K175" s="2">
        <f t="shared" si="38"/>
        <v>0.10944706393446482</v>
      </c>
      <c r="L175" s="2">
        <f t="shared" si="30"/>
        <v>283.36473673587744</v>
      </c>
      <c r="M175" s="2">
        <v>0</v>
      </c>
      <c r="N175" s="2">
        <f t="shared" si="35"/>
        <v>1.6058967136150235</v>
      </c>
      <c r="O175" s="2">
        <f t="shared" si="31"/>
        <v>2.3233391438385951</v>
      </c>
      <c r="P175" s="2">
        <f t="shared" si="32"/>
        <v>3.0154892696928255</v>
      </c>
      <c r="Q175" s="2">
        <f t="shared" si="33"/>
        <v>1.3105645447965375</v>
      </c>
      <c r="R175" s="2">
        <f t="shared" si="34"/>
        <v>0.10944706393446482</v>
      </c>
      <c r="S175" s="2">
        <f t="shared" si="36"/>
        <v>283.36473673587744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38"/>
        <v>1.6550892018779344</v>
      </c>
      <c r="H176" s="2">
        <f t="shared" si="38"/>
        <v>2.3926283195610387</v>
      </c>
      <c r="I176" s="2">
        <f t="shared" si="38"/>
        <v>3.0961027173556288</v>
      </c>
      <c r="J176" s="2">
        <f t="shared" si="38"/>
        <v>1.3302970515441805</v>
      </c>
      <c r="K176" s="2">
        <f t="shared" si="38"/>
        <v>0.10422337547863618</v>
      </c>
      <c r="L176" s="2">
        <f t="shared" si="30"/>
        <v>283.57834066581739</v>
      </c>
      <c r="M176" s="2">
        <v>0</v>
      </c>
      <c r="N176" s="2">
        <f t="shared" si="35"/>
        <v>1.6550892018779344</v>
      </c>
      <c r="O176" s="2">
        <f t="shared" si="31"/>
        <v>2.3926283195610387</v>
      </c>
      <c r="P176" s="2">
        <f t="shared" si="32"/>
        <v>3.0961027173556288</v>
      </c>
      <c r="Q176" s="2">
        <f t="shared" si="33"/>
        <v>1.3302970515441805</v>
      </c>
      <c r="R176" s="2">
        <f t="shared" si="34"/>
        <v>0.10422337547863618</v>
      </c>
      <c r="S176" s="2">
        <f t="shared" si="36"/>
        <v>283.57834066581739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38"/>
        <v>1.7119718309859155</v>
      </c>
      <c r="H177" s="2">
        <f t="shared" si="38"/>
        <v>2.4735578646048544</v>
      </c>
      <c r="I177" s="2">
        <f t="shared" si="38"/>
        <v>3.1945636991389357</v>
      </c>
      <c r="J177" s="2">
        <f t="shared" si="38"/>
        <v>1.3636910346118345</v>
      </c>
      <c r="K177" s="2">
        <f t="shared" si="38"/>
        <v>0.10697054123113564</v>
      </c>
      <c r="L177" s="2">
        <f t="shared" si="30"/>
        <v>283.85075497057267</v>
      </c>
      <c r="M177" s="2">
        <v>0</v>
      </c>
      <c r="N177" s="2">
        <f t="shared" si="35"/>
        <v>1.7119718309859155</v>
      </c>
      <c r="O177" s="2">
        <f t="shared" si="31"/>
        <v>2.4735578646048544</v>
      </c>
      <c r="P177" s="2">
        <f t="shared" si="32"/>
        <v>3.1945636991389357</v>
      </c>
      <c r="Q177" s="2">
        <f t="shared" si="33"/>
        <v>1.3636910346118345</v>
      </c>
      <c r="R177" s="2">
        <f t="shared" si="34"/>
        <v>0.10697054123113564</v>
      </c>
      <c r="S177" s="2">
        <f t="shared" si="36"/>
        <v>283.85075497057267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38"/>
        <v>1.760981220657277</v>
      </c>
      <c r="H178" s="2">
        <f t="shared" si="38"/>
        <v>2.5421520939941673</v>
      </c>
      <c r="I178" s="2">
        <f t="shared" si="38"/>
        <v>3.27232279529257</v>
      </c>
      <c r="J178" s="2">
        <f t="shared" si="38"/>
        <v>1.3800364793422475</v>
      </c>
      <c r="K178" s="2">
        <f t="shared" si="38"/>
        <v>0.10258044345917008</v>
      </c>
      <c r="L178" s="2">
        <f t="shared" si="30"/>
        <v>284.05807303274543</v>
      </c>
      <c r="M178" s="2">
        <v>0</v>
      </c>
      <c r="N178" s="2">
        <f t="shared" si="35"/>
        <v>1.760981220657277</v>
      </c>
      <c r="O178" s="2">
        <f t="shared" si="31"/>
        <v>2.5421520939941673</v>
      </c>
      <c r="P178" s="2">
        <f t="shared" si="32"/>
        <v>3.27232279529257</v>
      </c>
      <c r="Q178" s="2">
        <f t="shared" si="33"/>
        <v>1.3800364793422475</v>
      </c>
      <c r="R178" s="2">
        <f t="shared" si="34"/>
        <v>0.10258044345917008</v>
      </c>
      <c r="S178" s="2">
        <f t="shared" si="36"/>
        <v>284.05807303274543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38"/>
        <v>1.8125539906103287</v>
      </c>
      <c r="H179" s="2">
        <f t="shared" si="38"/>
        <v>2.6145012805793315</v>
      </c>
      <c r="I179" s="2">
        <f t="shared" si="38"/>
        <v>3.3553480201207977</v>
      </c>
      <c r="J179" s="2">
        <f t="shared" si="38"/>
        <v>1.4003777376677067</v>
      </c>
      <c r="K179" s="2">
        <f t="shared" si="38"/>
        <v>0.10188954554725234</v>
      </c>
      <c r="L179" s="2">
        <f t="shared" si="30"/>
        <v>284.28467057452542</v>
      </c>
      <c r="M179" s="2">
        <v>0</v>
      </c>
      <c r="N179" s="2">
        <f t="shared" si="35"/>
        <v>1.8125539906103287</v>
      </c>
      <c r="O179" s="2">
        <f t="shared" si="31"/>
        <v>2.6145012805793315</v>
      </c>
      <c r="P179" s="2">
        <f t="shared" si="32"/>
        <v>3.3553480201207977</v>
      </c>
      <c r="Q179" s="2">
        <f t="shared" si="33"/>
        <v>1.4003777376677067</v>
      </c>
      <c r="R179" s="2">
        <f t="shared" si="34"/>
        <v>0.10188954554725234</v>
      </c>
      <c r="S179" s="2">
        <f t="shared" si="36"/>
        <v>284.28467057452542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38"/>
        <v>1.871755868544601</v>
      </c>
      <c r="H180" s="2">
        <f t="shared" si="38"/>
        <v>2.6983885215908772</v>
      </c>
      <c r="I180" s="2">
        <f t="shared" si="38"/>
        <v>3.4560381719692193</v>
      </c>
      <c r="J180" s="2">
        <f t="shared" si="38"/>
        <v>1.434228325357344</v>
      </c>
      <c r="K180" s="2">
        <f t="shared" si="38"/>
        <v>0.10733903938188176</v>
      </c>
      <c r="L180" s="2">
        <f t="shared" si="30"/>
        <v>284.56774992684393</v>
      </c>
      <c r="M180" s="2">
        <v>0</v>
      </c>
      <c r="N180" s="2">
        <f t="shared" si="35"/>
        <v>1.871755868544601</v>
      </c>
      <c r="O180" s="2">
        <f t="shared" si="31"/>
        <v>2.6983885215908772</v>
      </c>
      <c r="P180" s="2">
        <f t="shared" si="32"/>
        <v>3.4560381719692193</v>
      </c>
      <c r="Q180" s="2">
        <f t="shared" si="33"/>
        <v>1.434228325357344</v>
      </c>
      <c r="R180" s="2">
        <f t="shared" si="34"/>
        <v>0.10733903938188176</v>
      </c>
      <c r="S180" s="2">
        <f t="shared" si="36"/>
        <v>284.56774992684393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38"/>
        <v>1.9305305164319249</v>
      </c>
      <c r="H181" s="2">
        <f t="shared" si="38"/>
        <v>2.7813877092989121</v>
      </c>
      <c r="I181" s="2">
        <f t="shared" si="38"/>
        <v>3.5543251553920627</v>
      </c>
      <c r="J181" s="2">
        <f t="shared" si="38"/>
        <v>1.4653235391494759</v>
      </c>
      <c r="K181" s="2">
        <f t="shared" si="38"/>
        <v>0.11031568597484689</v>
      </c>
      <c r="L181" s="2">
        <f t="shared" si="30"/>
        <v>284.84188260624722</v>
      </c>
      <c r="M181" s="2">
        <v>0</v>
      </c>
      <c r="N181" s="2">
        <f t="shared" si="35"/>
        <v>1.9305305164319249</v>
      </c>
      <c r="O181" s="2">
        <f t="shared" si="31"/>
        <v>2.7813877092989121</v>
      </c>
      <c r="P181" s="2">
        <f t="shared" si="32"/>
        <v>3.5543251553920627</v>
      </c>
      <c r="Q181" s="2">
        <f t="shared" si="33"/>
        <v>1.4653235391494759</v>
      </c>
      <c r="R181" s="2">
        <f t="shared" si="34"/>
        <v>0.11031568597484689</v>
      </c>
      <c r="S181" s="2">
        <f t="shared" si="36"/>
        <v>284.84188260624722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38"/>
        <v>1.990037558685446</v>
      </c>
      <c r="H182" s="2">
        <f t="shared" si="38"/>
        <v>2.8652853243233127</v>
      </c>
      <c r="I182" s="2">
        <f t="shared" si="38"/>
        <v>3.6530956872899423</v>
      </c>
      <c r="J182" s="2">
        <f t="shared" si="38"/>
        <v>1.496050831840728</v>
      </c>
      <c r="K182" s="2">
        <f t="shared" si="38"/>
        <v>0.11268449367829952</v>
      </c>
      <c r="L182" s="2">
        <f t="shared" si="30"/>
        <v>285.11715389581775</v>
      </c>
      <c r="M182" s="2">
        <v>0</v>
      </c>
      <c r="N182" s="2">
        <f t="shared" si="35"/>
        <v>1.990037558685446</v>
      </c>
      <c r="O182" s="2">
        <f t="shared" si="31"/>
        <v>2.8652853243233127</v>
      </c>
      <c r="P182" s="2">
        <f t="shared" si="32"/>
        <v>3.6530956872899423</v>
      </c>
      <c r="Q182" s="2">
        <f t="shared" si="33"/>
        <v>1.496050831840728</v>
      </c>
      <c r="R182" s="2">
        <f t="shared" si="34"/>
        <v>0.11268449367829952</v>
      </c>
      <c r="S182" s="2">
        <f t="shared" si="36"/>
        <v>285.11715389581775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39">G182*(1-G$5)+G$4*$F182*$L$4/1000</f>
        <v>2.0500328638497654</v>
      </c>
      <c r="H183" s="2">
        <f t="shared" si="39"/>
        <v>2.9497033082092088</v>
      </c>
      <c r="I183" s="2">
        <f t="shared" si="39"/>
        <v>3.7517423382102733</v>
      </c>
      <c r="J183" s="2">
        <f t="shared" si="39"/>
        <v>1.5259617380388282</v>
      </c>
      <c r="K183" s="2">
        <f t="shared" si="39"/>
        <v>0.11449683503186711</v>
      </c>
      <c r="L183" s="2">
        <f t="shared" si="30"/>
        <v>285.39193708333994</v>
      </c>
      <c r="M183" s="2">
        <v>0</v>
      </c>
      <c r="N183" s="2">
        <f t="shared" si="35"/>
        <v>2.0500328638497654</v>
      </c>
      <c r="O183" s="2">
        <f t="shared" si="31"/>
        <v>2.9497033082092088</v>
      </c>
      <c r="P183" s="2">
        <f t="shared" si="32"/>
        <v>3.7517423382102733</v>
      </c>
      <c r="Q183" s="2">
        <f t="shared" si="33"/>
        <v>1.5259617380388282</v>
      </c>
      <c r="R183" s="2">
        <f t="shared" si="34"/>
        <v>0.11449683503186711</v>
      </c>
      <c r="S183" s="2">
        <f t="shared" si="36"/>
        <v>285.39193708333994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39"/>
        <v>2.1148497652582159</v>
      </c>
      <c r="H184" s="2">
        <f t="shared" si="39"/>
        <v>3.0413068960729701</v>
      </c>
      <c r="I184" s="2">
        <f t="shared" si="39"/>
        <v>3.860933437626501</v>
      </c>
      <c r="J184" s="2">
        <f t="shared" si="39"/>
        <v>1.5634362286708627</v>
      </c>
      <c r="K184" s="2">
        <f t="shared" si="39"/>
        <v>0.11930499581646439</v>
      </c>
      <c r="L184" s="2">
        <f t="shared" si="30"/>
        <v>285.69983132344504</v>
      </c>
      <c r="M184" s="2">
        <v>0</v>
      </c>
      <c r="N184" s="2">
        <f t="shared" si="35"/>
        <v>2.1148497652582159</v>
      </c>
      <c r="O184" s="2">
        <f t="shared" si="31"/>
        <v>3.0413068960729701</v>
      </c>
      <c r="P184" s="2">
        <f t="shared" si="32"/>
        <v>3.860933437626501</v>
      </c>
      <c r="Q184" s="2">
        <f t="shared" si="33"/>
        <v>1.5634362286708627</v>
      </c>
      <c r="R184" s="2">
        <f t="shared" si="34"/>
        <v>0.11930499581646439</v>
      </c>
      <c r="S184" s="2">
        <f t="shared" si="36"/>
        <v>285.69983132344504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39"/>
        <v>2.1798497652582158</v>
      </c>
      <c r="H185" s="2">
        <f t="shared" si="39"/>
        <v>3.1329401698684665</v>
      </c>
      <c r="I185" s="2">
        <f t="shared" si="39"/>
        <v>3.9691096110810098</v>
      </c>
      <c r="J185" s="2">
        <f t="shared" si="39"/>
        <v>1.5991220321435056</v>
      </c>
      <c r="K185" s="2">
        <f t="shared" si="39"/>
        <v>0.12236213781957313</v>
      </c>
      <c r="L185" s="2">
        <f t="shared" si="30"/>
        <v>286.00338371617079</v>
      </c>
      <c r="M185" s="2">
        <v>0</v>
      </c>
      <c r="N185" s="2">
        <f t="shared" si="35"/>
        <v>2.1798497652582158</v>
      </c>
      <c r="O185" s="2">
        <f t="shared" si="31"/>
        <v>3.1329401698684665</v>
      </c>
      <c r="P185" s="2">
        <f t="shared" si="32"/>
        <v>3.9691096110810098</v>
      </c>
      <c r="Q185" s="2">
        <f t="shared" si="33"/>
        <v>1.5991220321435056</v>
      </c>
      <c r="R185" s="2">
        <f t="shared" si="34"/>
        <v>0.12236213781957313</v>
      </c>
      <c r="S185" s="2">
        <f t="shared" si="36"/>
        <v>286.00338371617079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39"/>
        <v>2.2497323943661969</v>
      </c>
      <c r="H186" s="2">
        <f t="shared" si="39"/>
        <v>3.2318330948771683</v>
      </c>
      <c r="I186" s="2">
        <f t="shared" si="39"/>
        <v>4.0878525566525203</v>
      </c>
      <c r="J186" s="2">
        <f t="shared" si="39"/>
        <v>1.6421588892162458</v>
      </c>
      <c r="K186" s="2">
        <f t="shared" si="39"/>
        <v>0.1279722567201548</v>
      </c>
      <c r="L186" s="2">
        <f t="shared" si="30"/>
        <v>286.3395491918323</v>
      </c>
      <c r="M186" s="2">
        <v>0</v>
      </c>
      <c r="N186" s="2">
        <f t="shared" si="35"/>
        <v>2.2497323943661969</v>
      </c>
      <c r="O186" s="2">
        <f t="shared" si="31"/>
        <v>3.2318330948771683</v>
      </c>
      <c r="P186" s="2">
        <f t="shared" si="32"/>
        <v>4.0878525566525203</v>
      </c>
      <c r="Q186" s="2">
        <f t="shared" si="33"/>
        <v>1.6421588892162458</v>
      </c>
      <c r="R186" s="2">
        <f t="shared" si="34"/>
        <v>0.1279722567201548</v>
      </c>
      <c r="S186" s="2">
        <f t="shared" si="36"/>
        <v>286.3395491918323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39"/>
        <v>2.3139999999999996</v>
      </c>
      <c r="H187" s="2">
        <f t="shared" si="39"/>
        <v>3.3218154648397449</v>
      </c>
      <c r="I187" s="2">
        <f t="shared" si="39"/>
        <v>4.1911800650307578</v>
      </c>
      <c r="J187" s="2">
        <f t="shared" si="39"/>
        <v>1.6719390638803255</v>
      </c>
      <c r="K187" s="2">
        <f t="shared" si="39"/>
        <v>0.12705571701169985</v>
      </c>
      <c r="L187" s="2">
        <f t="shared" si="30"/>
        <v>286.62599031076252</v>
      </c>
      <c r="M187" s="2">
        <v>0</v>
      </c>
      <c r="N187" s="2">
        <f t="shared" si="35"/>
        <v>2.3139999999999996</v>
      </c>
      <c r="O187" s="2">
        <f t="shared" si="31"/>
        <v>3.3218154648397449</v>
      </c>
      <c r="P187" s="2">
        <f t="shared" si="32"/>
        <v>4.1911800650307578</v>
      </c>
      <c r="Q187" s="2">
        <f t="shared" si="33"/>
        <v>1.6719390638803255</v>
      </c>
      <c r="R187" s="2">
        <f t="shared" si="34"/>
        <v>0.12705571701169985</v>
      </c>
      <c r="S187" s="2">
        <f t="shared" si="36"/>
        <v>286.62599031076252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39"/>
        <v>2.371370892018779</v>
      </c>
      <c r="H188" s="2">
        <f t="shared" si="39"/>
        <v>3.4009399619736334</v>
      </c>
      <c r="I188" s="2">
        <f t="shared" si="39"/>
        <v>4.2761441221306207</v>
      </c>
      <c r="J188" s="2">
        <f t="shared" si="39"/>
        <v>1.6867550799922717</v>
      </c>
      <c r="K188" s="2">
        <f t="shared" si="39"/>
        <v>0.12119464325842901</v>
      </c>
      <c r="L188" s="2">
        <f t="shared" si="30"/>
        <v>286.85640469937374</v>
      </c>
      <c r="M188" s="2">
        <v>0</v>
      </c>
      <c r="N188" s="2">
        <f t="shared" si="35"/>
        <v>2.371370892018779</v>
      </c>
      <c r="O188" s="2">
        <f t="shared" si="31"/>
        <v>3.4009399619736334</v>
      </c>
      <c r="P188" s="2">
        <f t="shared" si="32"/>
        <v>4.2761441221306207</v>
      </c>
      <c r="Q188" s="2">
        <f t="shared" si="33"/>
        <v>1.6867550799922717</v>
      </c>
      <c r="R188" s="2">
        <f t="shared" si="34"/>
        <v>0.12119464325842901</v>
      </c>
      <c r="S188" s="2">
        <f t="shared" si="36"/>
        <v>286.85640469937374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39"/>
        <v>2.4230657276995302</v>
      </c>
      <c r="H189" s="2">
        <f t="shared" si="39"/>
        <v>3.4711143908839301</v>
      </c>
      <c r="I189" s="2">
        <f t="shared" si="39"/>
        <v>4.3459959083408819</v>
      </c>
      <c r="J189" s="2">
        <f t="shared" si="39"/>
        <v>1.6898092107254004</v>
      </c>
      <c r="K189" s="2">
        <f t="shared" si="39"/>
        <v>0.11327352514513464</v>
      </c>
      <c r="L189" s="2">
        <f t="shared" si="30"/>
        <v>287.04325876279489</v>
      </c>
      <c r="M189" s="2">
        <v>0</v>
      </c>
      <c r="N189" s="2">
        <f t="shared" si="35"/>
        <v>2.4230657276995302</v>
      </c>
      <c r="O189" s="2">
        <f t="shared" si="31"/>
        <v>3.4711143908839301</v>
      </c>
      <c r="P189" s="2">
        <f t="shared" si="32"/>
        <v>4.3459959083408819</v>
      </c>
      <c r="Q189" s="2">
        <f t="shared" si="33"/>
        <v>1.6898092107254004</v>
      </c>
      <c r="R189" s="2">
        <f t="shared" si="34"/>
        <v>0.11327352514513464</v>
      </c>
      <c r="S189" s="2">
        <f t="shared" si="36"/>
        <v>287.04325876279489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39"/>
        <v>2.4775680751173708</v>
      </c>
      <c r="H190" s="2">
        <f t="shared" si="39"/>
        <v>3.5454150166684091</v>
      </c>
      <c r="I190" s="2">
        <f t="shared" si="39"/>
        <v>4.421820898977038</v>
      </c>
      <c r="J190" s="2">
        <f t="shared" si="39"/>
        <v>1.698087929604353</v>
      </c>
      <c r="K190" s="2">
        <f t="shared" si="39"/>
        <v>0.11062874856336206</v>
      </c>
      <c r="L190" s="2">
        <f t="shared" si="30"/>
        <v>287.25352066893055</v>
      </c>
      <c r="M190" s="2">
        <v>0</v>
      </c>
      <c r="N190" s="2">
        <f t="shared" si="35"/>
        <v>2.4775680751173708</v>
      </c>
      <c r="O190" s="2">
        <f t="shared" si="31"/>
        <v>3.5454150166684091</v>
      </c>
      <c r="P190" s="2">
        <f t="shared" si="32"/>
        <v>4.421820898977038</v>
      </c>
      <c r="Q190" s="2">
        <f t="shared" si="33"/>
        <v>1.698087929604353</v>
      </c>
      <c r="R190" s="2">
        <f t="shared" si="34"/>
        <v>0.11062874856336206</v>
      </c>
      <c r="S190" s="2">
        <f t="shared" si="36"/>
        <v>287.25352066893055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39"/>
        <v>2.5369530516431924</v>
      </c>
      <c r="H191" s="2">
        <f t="shared" si="39"/>
        <v>3.6270229762990089</v>
      </c>
      <c r="I191" s="2">
        <f t="shared" si="39"/>
        <v>4.5086468992310511</v>
      </c>
      <c r="J191" s="2">
        <f t="shared" si="39"/>
        <v>1.7152833826623444</v>
      </c>
      <c r="K191" s="2">
        <f t="shared" si="39"/>
        <v>0.11278047902302797</v>
      </c>
      <c r="L191" s="2">
        <f t="shared" si="30"/>
        <v>287.50068678885862</v>
      </c>
      <c r="M191" s="2">
        <v>0</v>
      </c>
      <c r="N191" s="2">
        <f t="shared" si="35"/>
        <v>2.5369530516431924</v>
      </c>
      <c r="O191" s="2">
        <f t="shared" si="31"/>
        <v>3.6270229762990089</v>
      </c>
      <c r="P191" s="2">
        <f t="shared" si="32"/>
        <v>4.5086468992310511</v>
      </c>
      <c r="Q191" s="2">
        <f t="shared" si="33"/>
        <v>1.7152833826623444</v>
      </c>
      <c r="R191" s="2">
        <f t="shared" si="34"/>
        <v>0.11278047902302797</v>
      </c>
      <c r="S191" s="2">
        <f t="shared" si="36"/>
        <v>287.50068678885862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39"/>
        <v>2.5996338028169013</v>
      </c>
      <c r="H192" s="2">
        <f t="shared" si="39"/>
        <v>3.713476852527843</v>
      </c>
      <c r="I192" s="2">
        <f t="shared" si="39"/>
        <v>4.6024201434899314</v>
      </c>
      <c r="J192" s="2">
        <f t="shared" si="39"/>
        <v>1.7378345417161556</v>
      </c>
      <c r="K192" s="2">
        <f t="shared" si="39"/>
        <v>0.11662078078585852</v>
      </c>
      <c r="L192" s="2">
        <f t="shared" si="30"/>
        <v>287.76998612133667</v>
      </c>
      <c r="M192" s="2">
        <v>0</v>
      </c>
      <c r="N192" s="2">
        <f t="shared" si="35"/>
        <v>2.5996338028169013</v>
      </c>
      <c r="O192" s="2">
        <f t="shared" si="31"/>
        <v>3.713476852527843</v>
      </c>
      <c r="P192" s="2">
        <f t="shared" si="32"/>
        <v>4.6024201434899314</v>
      </c>
      <c r="Q192" s="2">
        <f t="shared" si="33"/>
        <v>1.7378345417161556</v>
      </c>
      <c r="R192" s="2">
        <f t="shared" si="34"/>
        <v>0.11662078078585852</v>
      </c>
      <c r="S192" s="2">
        <f t="shared" si="36"/>
        <v>287.76998612133667</v>
      </c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39"/>
        <v>2.6686009389671361</v>
      </c>
      <c r="H193" s="2">
        <f t="shared" si="39"/>
        <v>3.8093642530605956</v>
      </c>
      <c r="I193" s="2">
        <f t="shared" si="39"/>
        <v>4.7104088839132627</v>
      </c>
      <c r="J193" s="2">
        <f t="shared" si="39"/>
        <v>1.7711866258287283</v>
      </c>
      <c r="K193" s="2">
        <f t="shared" si="39"/>
        <v>0.12378572229873744</v>
      </c>
      <c r="L193" s="2">
        <f t="shared" si="30"/>
        <v>288.08334642406845</v>
      </c>
      <c r="M193" s="2">
        <v>0</v>
      </c>
      <c r="N193" s="2">
        <f t="shared" si="35"/>
        <v>2.6686009389671361</v>
      </c>
      <c r="O193" s="2">
        <f t="shared" si="31"/>
        <v>3.8093642530605956</v>
      </c>
      <c r="P193" s="2">
        <f t="shared" si="32"/>
        <v>4.7104088839132627</v>
      </c>
      <c r="Q193" s="2">
        <f t="shared" si="33"/>
        <v>1.7711866258287283</v>
      </c>
      <c r="R193" s="2">
        <f t="shared" si="34"/>
        <v>0.12378572229873744</v>
      </c>
      <c r="S193" s="2">
        <f t="shared" si="36"/>
        <v>288.08334642406845</v>
      </c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39"/>
        <v>2.7423896713615021</v>
      </c>
      <c r="H194" s="2">
        <f t="shared" si="39"/>
        <v>3.9124057048630885</v>
      </c>
      <c r="I194" s="2">
        <f t="shared" si="39"/>
        <v>4.8288166775533963</v>
      </c>
      <c r="J194" s="2">
        <f t="shared" si="39"/>
        <v>1.8119057106995453</v>
      </c>
      <c r="K194" s="2">
        <f t="shared" si="39"/>
        <v>0.13184039918913976</v>
      </c>
      <c r="L194" s="2">
        <f t="shared" si="30"/>
        <v>288.42735816366667</v>
      </c>
      <c r="M194" s="2">
        <v>0</v>
      </c>
      <c r="N194" s="2">
        <f t="shared" si="35"/>
        <v>2.7423896713615021</v>
      </c>
      <c r="O194" s="2">
        <f t="shared" si="31"/>
        <v>3.9124057048630885</v>
      </c>
      <c r="P194" s="2">
        <f t="shared" si="32"/>
        <v>4.8288166775533963</v>
      </c>
      <c r="Q194" s="2">
        <f t="shared" si="33"/>
        <v>1.8119057106995453</v>
      </c>
      <c r="R194" s="2">
        <f t="shared" si="34"/>
        <v>0.13184039918913976</v>
      </c>
      <c r="S194" s="2">
        <f t="shared" si="36"/>
        <v>288.42735816366667</v>
      </c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39"/>
        <v>2.8120892018779342</v>
      </c>
      <c r="H195" s="2">
        <f t="shared" si="39"/>
        <v>4.008872606738584</v>
      </c>
      <c r="I195" s="2">
        <f t="shared" si="39"/>
        <v>4.9355694011605005</v>
      </c>
      <c r="J195" s="2">
        <f t="shared" si="39"/>
        <v>1.842434792501328</v>
      </c>
      <c r="K195" s="2">
        <f t="shared" si="39"/>
        <v>0.13358026777114429</v>
      </c>
      <c r="L195" s="2">
        <f t="shared" si="30"/>
        <v>288.73254627004951</v>
      </c>
      <c r="M195" s="2">
        <v>0</v>
      </c>
      <c r="N195" s="2">
        <f t="shared" si="35"/>
        <v>2.8120892018779342</v>
      </c>
      <c r="O195" s="2">
        <f t="shared" si="31"/>
        <v>4.008872606738584</v>
      </c>
      <c r="P195" s="2">
        <f t="shared" si="32"/>
        <v>4.9355694011605005</v>
      </c>
      <c r="Q195" s="2">
        <f t="shared" si="33"/>
        <v>1.842434792501328</v>
      </c>
      <c r="R195" s="2">
        <f t="shared" si="34"/>
        <v>0.13358026777114429</v>
      </c>
      <c r="S195" s="2">
        <f t="shared" si="36"/>
        <v>288.73254627004951</v>
      </c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39"/>
        <v>2.8848403755868546</v>
      </c>
      <c r="H196" s="2">
        <f t="shared" si="39"/>
        <v>4.1097689609634633</v>
      </c>
      <c r="I196" s="2">
        <f t="shared" si="39"/>
        <v>5.0484009610516392</v>
      </c>
      <c r="J196" s="2">
        <f t="shared" si="39"/>
        <v>1.8770883884397165</v>
      </c>
      <c r="K196" s="2">
        <f t="shared" si="39"/>
        <v>0.13698296925037637</v>
      </c>
      <c r="L196" s="2">
        <f t="shared" si="30"/>
        <v>289.05708165529205</v>
      </c>
      <c r="M196" s="2">
        <v>0</v>
      </c>
      <c r="N196" s="2">
        <f t="shared" si="35"/>
        <v>2.8848403755868546</v>
      </c>
      <c r="O196" s="2">
        <f t="shared" si="31"/>
        <v>4.1097689609634633</v>
      </c>
      <c r="P196" s="2">
        <f t="shared" si="32"/>
        <v>5.0484009610516392</v>
      </c>
      <c r="Q196" s="2">
        <f t="shared" si="33"/>
        <v>1.8770883884397165</v>
      </c>
      <c r="R196" s="2">
        <f t="shared" si="34"/>
        <v>0.13698296925037637</v>
      </c>
      <c r="S196" s="2">
        <f t="shared" si="36"/>
        <v>289.05708165529205</v>
      </c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39"/>
        <v>2.9641220657276994</v>
      </c>
      <c r="H197" s="2">
        <f t="shared" si="39"/>
        <v>4.2204346946579321</v>
      </c>
      <c r="I197" s="2">
        <f t="shared" si="39"/>
        <v>5.175793143623947</v>
      </c>
      <c r="J197" s="2">
        <f t="shared" si="39"/>
        <v>1.9223210188340307</v>
      </c>
      <c r="K197" s="2">
        <f t="shared" si="39"/>
        <v>0.14407028620178391</v>
      </c>
      <c r="L197" s="2">
        <f t="shared" si="30"/>
        <v>289.42674120904542</v>
      </c>
      <c r="M197" s="2">
        <v>0</v>
      </c>
      <c r="N197" s="2">
        <f t="shared" si="35"/>
        <v>2.9641220657276994</v>
      </c>
      <c r="O197" s="2">
        <f t="shared" si="31"/>
        <v>4.2204346946579321</v>
      </c>
      <c r="P197" s="2">
        <f t="shared" si="32"/>
        <v>5.175793143623947</v>
      </c>
      <c r="Q197" s="2">
        <f t="shared" si="33"/>
        <v>1.9223210188340307</v>
      </c>
      <c r="R197" s="2">
        <f t="shared" si="34"/>
        <v>0.14407028620178391</v>
      </c>
      <c r="S197" s="2">
        <f t="shared" si="36"/>
        <v>289.42674120904542</v>
      </c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39"/>
        <v>3.0455399061032864</v>
      </c>
      <c r="H198" s="2">
        <f t="shared" si="39"/>
        <v>4.3340823685866887</v>
      </c>
      <c r="I198" s="2">
        <f t="shared" si="39"/>
        <v>5.3067336058234735</v>
      </c>
      <c r="J198" s="2">
        <f t="shared" si="39"/>
        <v>1.9690776324794006</v>
      </c>
      <c r="K198" s="2">
        <f t="shared" si="39"/>
        <v>0.15001215371617657</v>
      </c>
      <c r="L198" s="2">
        <f t="shared" si="30"/>
        <v>289.80544566670903</v>
      </c>
      <c r="M198" s="2">
        <v>0</v>
      </c>
      <c r="N198" s="2">
        <f t="shared" si="35"/>
        <v>3.0455399061032864</v>
      </c>
      <c r="O198" s="2">
        <f t="shared" si="31"/>
        <v>4.3340823685866887</v>
      </c>
      <c r="P198" s="2">
        <f t="shared" si="32"/>
        <v>5.3067336058234735</v>
      </c>
      <c r="Q198" s="2">
        <f t="shared" si="33"/>
        <v>1.9690776324794006</v>
      </c>
      <c r="R198" s="2">
        <f t="shared" si="34"/>
        <v>0.15001215371617657</v>
      </c>
      <c r="S198" s="2">
        <f t="shared" si="36"/>
        <v>289.80544566670903</v>
      </c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40">G198*(1-G$5)+G$4*$F198*$L$4/1000</f>
        <v>3.1274460093896712</v>
      </c>
      <c r="H199" s="2">
        <f t="shared" si="40"/>
        <v>4.448168568075384</v>
      </c>
      <c r="I199" s="2">
        <f t="shared" si="40"/>
        <v>5.4371183824275091</v>
      </c>
      <c r="J199" s="2">
        <f t="shared" si="40"/>
        <v>2.0141021549193683</v>
      </c>
      <c r="K199" s="2">
        <f t="shared" si="40"/>
        <v>0.15399166539406631</v>
      </c>
      <c r="L199" s="2">
        <f t="shared" ref="L199:L262" si="41">SUM(G199:K199,L$5)</f>
        <v>290.18082678020602</v>
      </c>
      <c r="M199" s="2">
        <v>0</v>
      </c>
      <c r="N199" s="2">
        <f t="shared" si="35"/>
        <v>3.1274460093896712</v>
      </c>
      <c r="O199" s="2">
        <f t="shared" ref="O199:O262" si="42">O198*(1-O$5)+O$4*($F198+$M198)*$L$4/1000</f>
        <v>4.448168568075384</v>
      </c>
      <c r="P199" s="2">
        <f t="shared" ref="P199:P262" si="43">P198*(1-P$5)+P$4*($F198+$M198)*$L$4/1000</f>
        <v>5.4371183824275091</v>
      </c>
      <c r="Q199" s="2">
        <f t="shared" ref="Q199:Q262" si="44">Q198*(1-Q$5)+Q$4*($F198+$M198)*$L$4/1000</f>
        <v>2.0141021549193683</v>
      </c>
      <c r="R199" s="2">
        <f t="shared" ref="R199:R262" si="45">R198*(1-R$5)+R$4*($F198+$M198)*$L$4/1000</f>
        <v>0.15399166539406631</v>
      </c>
      <c r="S199" s="2">
        <f t="shared" si="36"/>
        <v>290.18082678020602</v>
      </c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40"/>
        <v>3.2123427230046948</v>
      </c>
      <c r="H200" s="2">
        <f t="shared" si="40"/>
        <v>4.5665418519853072</v>
      </c>
      <c r="I200" s="2">
        <f t="shared" si="40"/>
        <v>5.5731145566035076</v>
      </c>
      <c r="J200" s="2">
        <f t="shared" si="40"/>
        <v>2.0623057416518256</v>
      </c>
      <c r="K200" s="2">
        <f t="shared" si="40"/>
        <v>0.15870583072095895</v>
      </c>
      <c r="L200" s="2">
        <f t="shared" si="41"/>
        <v>290.5730107039663</v>
      </c>
      <c r="M200" s="2">
        <v>0</v>
      </c>
      <c r="N200" s="2">
        <f t="shared" ref="N200:N263" si="46">N199*(1-N$5)+N$4*($F199+$M199)*$L$4/1000</f>
        <v>3.2123427230046948</v>
      </c>
      <c r="O200" s="2">
        <f t="shared" si="42"/>
        <v>4.5665418519853072</v>
      </c>
      <c r="P200" s="2">
        <f t="shared" si="43"/>
        <v>5.5731145566035076</v>
      </c>
      <c r="Q200" s="2">
        <f t="shared" si="44"/>
        <v>2.0623057416518256</v>
      </c>
      <c r="R200" s="2">
        <f t="shared" si="45"/>
        <v>0.15870583072095895</v>
      </c>
      <c r="S200" s="2">
        <f t="shared" ref="S200:S263" si="47">SUM(N200:R200,S$5)</f>
        <v>290.5730107039663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40"/>
        <v>3.2967511737089201</v>
      </c>
      <c r="H201" s="2">
        <f t="shared" si="40"/>
        <v>4.683838313742978</v>
      </c>
      <c r="I201" s="2">
        <f t="shared" si="40"/>
        <v>5.7060834284355142</v>
      </c>
      <c r="J201" s="2">
        <f t="shared" si="40"/>
        <v>2.1068166418831882</v>
      </c>
      <c r="K201" s="2">
        <f t="shared" si="40"/>
        <v>0.16118952967221351</v>
      </c>
      <c r="L201" s="2">
        <f t="shared" si="41"/>
        <v>290.9546790874428</v>
      </c>
      <c r="M201" s="2">
        <v>0</v>
      </c>
      <c r="N201" s="2">
        <f t="shared" si="46"/>
        <v>3.2967511737089201</v>
      </c>
      <c r="O201" s="2">
        <f t="shared" si="42"/>
        <v>4.683838313742978</v>
      </c>
      <c r="P201" s="2">
        <f t="shared" si="43"/>
        <v>5.7060834284355142</v>
      </c>
      <c r="Q201" s="2">
        <f t="shared" si="44"/>
        <v>2.1068166418831882</v>
      </c>
      <c r="R201" s="2">
        <f t="shared" si="45"/>
        <v>0.16118952967221351</v>
      </c>
      <c r="S201" s="2">
        <f t="shared" si="47"/>
        <v>290.9546790874428</v>
      </c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40"/>
        <v>3.3675492957746478</v>
      </c>
      <c r="H202" s="2">
        <f t="shared" si="40"/>
        <v>4.7798731222911037</v>
      </c>
      <c r="I202" s="2">
        <f t="shared" si="40"/>
        <v>5.8037651627565348</v>
      </c>
      <c r="J202" s="2">
        <f t="shared" si="40"/>
        <v>2.1226110653999561</v>
      </c>
      <c r="K202" s="2">
        <f t="shared" si="40"/>
        <v>0.15222648566757038</v>
      </c>
      <c r="L202" s="2">
        <f t="shared" si="41"/>
        <v>291.2260251318898</v>
      </c>
      <c r="M202" s="2">
        <v>0</v>
      </c>
      <c r="N202" s="2">
        <f t="shared" si="46"/>
        <v>3.3675492957746478</v>
      </c>
      <c r="O202" s="2">
        <f t="shared" si="42"/>
        <v>4.7798731222911037</v>
      </c>
      <c r="P202" s="2">
        <f t="shared" si="43"/>
        <v>5.8037651627565348</v>
      </c>
      <c r="Q202" s="2">
        <f t="shared" si="44"/>
        <v>2.1226110653999561</v>
      </c>
      <c r="R202" s="2">
        <f t="shared" si="45"/>
        <v>0.15222648566757038</v>
      </c>
      <c r="S202" s="2">
        <f t="shared" si="47"/>
        <v>291.2260251318898</v>
      </c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40"/>
        <v>3.4431079812206571</v>
      </c>
      <c r="H203" s="2">
        <f t="shared" si="40"/>
        <v>4.8829676798714976</v>
      </c>
      <c r="I203" s="2">
        <f t="shared" si="40"/>
        <v>5.9118540625365554</v>
      </c>
      <c r="J203" s="2">
        <f t="shared" si="40"/>
        <v>2.1466581327340513</v>
      </c>
      <c r="K203" s="2">
        <f t="shared" si="40"/>
        <v>0.15045209650538674</v>
      </c>
      <c r="L203" s="2">
        <f t="shared" si="41"/>
        <v>291.53503995286815</v>
      </c>
      <c r="M203" s="2">
        <v>0</v>
      </c>
      <c r="N203" s="2">
        <f t="shared" si="46"/>
        <v>3.4431079812206571</v>
      </c>
      <c r="O203" s="2">
        <f t="shared" si="42"/>
        <v>4.8829676798714976</v>
      </c>
      <c r="P203" s="2">
        <f t="shared" si="43"/>
        <v>5.9118540625365554</v>
      </c>
      <c r="Q203" s="2">
        <f t="shared" si="44"/>
        <v>2.1466581327340513</v>
      </c>
      <c r="R203" s="2">
        <f t="shared" si="45"/>
        <v>0.15045209650538674</v>
      </c>
      <c r="S203" s="2">
        <f t="shared" si="47"/>
        <v>291.53503995286815</v>
      </c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40"/>
        <v>3.5280657276995302</v>
      </c>
      <c r="H204" s="2">
        <f t="shared" si="40"/>
        <v>5.0002387151382299</v>
      </c>
      <c r="I204" s="2">
        <f t="shared" si="40"/>
        <v>6.0416282767666081</v>
      </c>
      <c r="J204" s="2">
        <f t="shared" si="40"/>
        <v>2.1874065840827313</v>
      </c>
      <c r="K204" s="2">
        <f t="shared" si="40"/>
        <v>0.15660592202461737</v>
      </c>
      <c r="L204" s="2">
        <f t="shared" si="41"/>
        <v>291.9139452257117</v>
      </c>
      <c r="M204" s="2">
        <v>0</v>
      </c>
      <c r="N204" s="2">
        <f t="shared" si="46"/>
        <v>3.5280657276995302</v>
      </c>
      <c r="O204" s="2">
        <f t="shared" si="42"/>
        <v>5.0002387151382299</v>
      </c>
      <c r="P204" s="2">
        <f t="shared" si="43"/>
        <v>6.0416282767666081</v>
      </c>
      <c r="Q204" s="2">
        <f t="shared" si="44"/>
        <v>2.1874065840827313</v>
      </c>
      <c r="R204" s="2">
        <f t="shared" si="45"/>
        <v>0.15660592202461737</v>
      </c>
      <c r="S204" s="2">
        <f t="shared" si="47"/>
        <v>291.9139452257117</v>
      </c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40"/>
        <v>3.6177230046948354</v>
      </c>
      <c r="H205" s="2">
        <f t="shared" si="40"/>
        <v>5.1244171812289609</v>
      </c>
      <c r="I205" s="2">
        <f t="shared" si="40"/>
        <v>6.1812286566828059</v>
      </c>
      <c r="J205" s="2">
        <f t="shared" si="40"/>
        <v>2.2348647631985243</v>
      </c>
      <c r="K205" s="2">
        <f t="shared" si="40"/>
        <v>0.16395342935073115</v>
      </c>
      <c r="L205" s="2">
        <f t="shared" si="41"/>
        <v>292.32218703515588</v>
      </c>
      <c r="M205" s="2">
        <v>0</v>
      </c>
      <c r="N205" s="2">
        <f t="shared" si="46"/>
        <v>3.6177230046948354</v>
      </c>
      <c r="O205" s="2">
        <f t="shared" si="42"/>
        <v>5.1244171812289609</v>
      </c>
      <c r="P205" s="2">
        <f t="shared" si="43"/>
        <v>6.1812286566828059</v>
      </c>
      <c r="Q205" s="2">
        <f t="shared" si="44"/>
        <v>2.2348647631985243</v>
      </c>
      <c r="R205" s="2">
        <f t="shared" si="45"/>
        <v>0.16395342935073115</v>
      </c>
      <c r="S205" s="2">
        <f t="shared" si="47"/>
        <v>292.32218703515588</v>
      </c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40"/>
        <v>3.7043286384976524</v>
      </c>
      <c r="H206" s="2">
        <f t="shared" si="40"/>
        <v>5.2435591929658569</v>
      </c>
      <c r="I206" s="2">
        <f t="shared" si="40"/>
        <v>6.3114434972308091</v>
      </c>
      <c r="J206" s="2">
        <f t="shared" si="40"/>
        <v>2.2737432611421209</v>
      </c>
      <c r="K206" s="2">
        <f t="shared" si="40"/>
        <v>0.16606249997610675</v>
      </c>
      <c r="L206" s="2">
        <f t="shared" si="41"/>
        <v>292.69913708981255</v>
      </c>
      <c r="M206" s="2">
        <v>0</v>
      </c>
      <c r="N206" s="2">
        <f t="shared" si="46"/>
        <v>3.7043286384976524</v>
      </c>
      <c r="O206" s="2">
        <f t="shared" si="42"/>
        <v>5.2435591929658569</v>
      </c>
      <c r="P206" s="2">
        <f t="shared" si="43"/>
        <v>6.3114434972308091</v>
      </c>
      <c r="Q206" s="2">
        <f t="shared" si="44"/>
        <v>2.2737432611421209</v>
      </c>
      <c r="R206" s="2">
        <f t="shared" si="45"/>
        <v>0.16606249997610675</v>
      </c>
      <c r="S206" s="2">
        <f t="shared" si="47"/>
        <v>292.69913708981255</v>
      </c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40"/>
        <v>3.8038122065727697</v>
      </c>
      <c r="H207" s="2">
        <f t="shared" si="40"/>
        <v>5.3821856480389538</v>
      </c>
      <c r="I207" s="2">
        <f t="shared" si="40"/>
        <v>6.4716100445061979</v>
      </c>
      <c r="J207" s="2">
        <f t="shared" si="40"/>
        <v>2.3351660109425181</v>
      </c>
      <c r="K207" s="2">
        <f t="shared" si="40"/>
        <v>0.17724781926028133</v>
      </c>
      <c r="L207" s="2">
        <f t="shared" si="41"/>
        <v>293.17002172932069</v>
      </c>
      <c r="M207" s="2">
        <v>0</v>
      </c>
      <c r="N207" s="2">
        <f t="shared" si="46"/>
        <v>3.8038122065727697</v>
      </c>
      <c r="O207" s="2">
        <f t="shared" si="42"/>
        <v>5.3821856480389538</v>
      </c>
      <c r="P207" s="2">
        <f t="shared" si="43"/>
        <v>6.4716100445061979</v>
      </c>
      <c r="Q207" s="2">
        <f t="shared" si="44"/>
        <v>2.3351660109425181</v>
      </c>
      <c r="R207" s="2">
        <f t="shared" si="45"/>
        <v>0.17724781926028133</v>
      </c>
      <c r="S207" s="2">
        <f t="shared" si="47"/>
        <v>293.17002172932069</v>
      </c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40"/>
        <v>3.9116572769953049</v>
      </c>
      <c r="H208" s="2">
        <f t="shared" si="40"/>
        <v>5.5332945873545478</v>
      </c>
      <c r="I208" s="2">
        <f t="shared" si="40"/>
        <v>6.6502088973620275</v>
      </c>
      <c r="J208" s="2">
        <f t="shared" si="40"/>
        <v>2.4091596843576024</v>
      </c>
      <c r="K208" s="2">
        <f t="shared" si="40"/>
        <v>0.19046398322743729</v>
      </c>
      <c r="L208" s="2">
        <f t="shared" si="41"/>
        <v>293.69478442929693</v>
      </c>
      <c r="M208" s="2">
        <v>0</v>
      </c>
      <c r="N208" s="2">
        <f t="shared" si="46"/>
        <v>3.9116572769953049</v>
      </c>
      <c r="O208" s="2">
        <f t="shared" si="42"/>
        <v>5.5332945873545478</v>
      </c>
      <c r="P208" s="2">
        <f t="shared" si="43"/>
        <v>6.6502088973620275</v>
      </c>
      <c r="Q208" s="2">
        <f t="shared" si="44"/>
        <v>2.4091596843576024</v>
      </c>
      <c r="R208" s="2">
        <f t="shared" si="45"/>
        <v>0.19046398322743729</v>
      </c>
      <c r="S208" s="2">
        <f t="shared" si="47"/>
        <v>293.69478442929693</v>
      </c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40"/>
        <v>4.0212112676056337</v>
      </c>
      <c r="H209" s="2">
        <f t="shared" si="40"/>
        <v>5.6866169294412305</v>
      </c>
      <c r="I209" s="2">
        <f t="shared" si="40"/>
        <v>6.8306170591858955</v>
      </c>
      <c r="J209" s="2">
        <f t="shared" si="40"/>
        <v>2.4822127168123798</v>
      </c>
      <c r="K209" s="2">
        <f t="shared" si="40"/>
        <v>0.19979454586791706</v>
      </c>
      <c r="L209" s="2">
        <f t="shared" si="41"/>
        <v>294.22045251891308</v>
      </c>
      <c r="M209" s="2">
        <v>0</v>
      </c>
      <c r="N209" s="2">
        <f t="shared" si="46"/>
        <v>4.0212112676056337</v>
      </c>
      <c r="O209" s="2">
        <f t="shared" si="42"/>
        <v>5.6866169294412305</v>
      </c>
      <c r="P209" s="2">
        <f t="shared" si="43"/>
        <v>6.8306170591858955</v>
      </c>
      <c r="Q209" s="2">
        <f t="shared" si="44"/>
        <v>2.4822127168123798</v>
      </c>
      <c r="R209" s="2">
        <f t="shared" si="45"/>
        <v>0.19979454586791706</v>
      </c>
      <c r="S209" s="2">
        <f t="shared" si="47"/>
        <v>294.22045251891308</v>
      </c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40"/>
        <v>4.1335727699530516</v>
      </c>
      <c r="H210" s="2">
        <f t="shared" si="40"/>
        <v>5.8438367260068711</v>
      </c>
      <c r="I210" s="2">
        <f t="shared" si="40"/>
        <v>7.0155144696705936</v>
      </c>
      <c r="J210" s="2">
        <f t="shared" si="40"/>
        <v>2.5564915202240117</v>
      </c>
      <c r="K210" s="2">
        <f t="shared" si="40"/>
        <v>0.20761344259488285</v>
      </c>
      <c r="L210" s="2">
        <f t="shared" si="41"/>
        <v>294.75702892844942</v>
      </c>
      <c r="M210" s="2">
        <v>0</v>
      </c>
      <c r="N210" s="2">
        <f t="shared" si="46"/>
        <v>4.1335727699530516</v>
      </c>
      <c r="O210" s="2">
        <f t="shared" si="42"/>
        <v>5.8438367260068711</v>
      </c>
      <c r="P210" s="2">
        <f t="shared" si="43"/>
        <v>7.0155144696705936</v>
      </c>
      <c r="Q210" s="2">
        <f t="shared" si="44"/>
        <v>2.5564915202240117</v>
      </c>
      <c r="R210" s="2">
        <f t="shared" si="45"/>
        <v>0.20761344259488285</v>
      </c>
      <c r="S210" s="2">
        <f t="shared" si="47"/>
        <v>294.75702892844942</v>
      </c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40"/>
        <v>4.2473990610328638</v>
      </c>
      <c r="H211" s="2">
        <f t="shared" si="40"/>
        <v>6.0028775273381338</v>
      </c>
      <c r="I211" s="2">
        <f t="shared" si="40"/>
        <v>7.201535707036423</v>
      </c>
      <c r="J211" s="2">
        <f t="shared" si="40"/>
        <v>2.6293439105269663</v>
      </c>
      <c r="K211" s="2">
        <f t="shared" si="40"/>
        <v>0.21348260374829464</v>
      </c>
      <c r="L211" s="2">
        <f t="shared" si="41"/>
        <v>295.29463880968268</v>
      </c>
      <c r="M211" s="2">
        <v>0</v>
      </c>
      <c r="N211" s="2">
        <f t="shared" si="46"/>
        <v>4.2473990610328638</v>
      </c>
      <c r="O211" s="2">
        <f t="shared" si="42"/>
        <v>6.0028775273381338</v>
      </c>
      <c r="P211" s="2">
        <f t="shared" si="43"/>
        <v>7.201535707036423</v>
      </c>
      <c r="Q211" s="2">
        <f t="shared" si="44"/>
        <v>2.6293439105269663</v>
      </c>
      <c r="R211" s="2">
        <f t="shared" si="45"/>
        <v>0.21348260374829464</v>
      </c>
      <c r="S211" s="2">
        <f t="shared" si="47"/>
        <v>295.29463880968268</v>
      </c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40"/>
        <v>4.3720892018779338</v>
      </c>
      <c r="H212" s="2">
        <f t="shared" si="40"/>
        <v>6.1781944176931756</v>
      </c>
      <c r="I212" s="2">
        <f t="shared" si="40"/>
        <v>7.4118018368215628</v>
      </c>
      <c r="J212" s="2">
        <f t="shared" si="40"/>
        <v>2.718926491588598</v>
      </c>
      <c r="K212" s="2">
        <f t="shared" si="40"/>
        <v>0.22539923744637033</v>
      </c>
      <c r="L212" s="2">
        <f t="shared" si="41"/>
        <v>295.90641118542766</v>
      </c>
      <c r="M212" s="2">
        <v>0</v>
      </c>
      <c r="N212" s="2">
        <f t="shared" si="46"/>
        <v>4.3720892018779338</v>
      </c>
      <c r="O212" s="2">
        <f t="shared" si="42"/>
        <v>6.1781944176931756</v>
      </c>
      <c r="P212" s="2">
        <f t="shared" si="43"/>
        <v>7.4118018368215628</v>
      </c>
      <c r="Q212" s="2">
        <f t="shared" si="44"/>
        <v>2.718926491588598</v>
      </c>
      <c r="R212" s="2">
        <f t="shared" si="45"/>
        <v>0.22539923744637033</v>
      </c>
      <c r="S212" s="2">
        <f t="shared" si="47"/>
        <v>295.90641118542766</v>
      </c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40"/>
        <v>4.5049577464788726</v>
      </c>
      <c r="H213" s="2">
        <f t="shared" si="40"/>
        <v>6.3656111656653849</v>
      </c>
      <c r="I213" s="2">
        <f t="shared" si="40"/>
        <v>7.6393771005090541</v>
      </c>
      <c r="J213" s="2">
        <f t="shared" si="40"/>
        <v>2.8191192009593293</v>
      </c>
      <c r="K213" s="2">
        <f t="shared" si="40"/>
        <v>0.23891812095702458</v>
      </c>
      <c r="L213" s="2">
        <f t="shared" si="41"/>
        <v>296.56798333456965</v>
      </c>
      <c r="M213" s="2">
        <v>0</v>
      </c>
      <c r="N213" s="2">
        <f t="shared" si="46"/>
        <v>4.5049577464788726</v>
      </c>
      <c r="O213" s="2">
        <f t="shared" si="42"/>
        <v>6.3656111656653849</v>
      </c>
      <c r="P213" s="2">
        <f t="shared" si="43"/>
        <v>7.6393771005090541</v>
      </c>
      <c r="Q213" s="2">
        <f t="shared" si="44"/>
        <v>2.8191192009593293</v>
      </c>
      <c r="R213" s="2">
        <f t="shared" si="45"/>
        <v>0.23891812095702458</v>
      </c>
      <c r="S213" s="2">
        <f t="shared" si="47"/>
        <v>296.56798333456965</v>
      </c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40"/>
        <v>4.6435023474178401</v>
      </c>
      <c r="H214" s="2">
        <f t="shared" si="40"/>
        <v>6.5612447189264618</v>
      </c>
      <c r="I214" s="2">
        <f t="shared" si="40"/>
        <v>7.8778695398298328</v>
      </c>
      <c r="J214" s="2">
        <f t="shared" si="40"/>
        <v>2.9245037087927948</v>
      </c>
      <c r="K214" s="2">
        <f t="shared" si="40"/>
        <v>0.2514839354744185</v>
      </c>
      <c r="L214" s="2">
        <f t="shared" si="41"/>
        <v>297.25860425044135</v>
      </c>
      <c r="M214" s="2">
        <v>0</v>
      </c>
      <c r="N214" s="2">
        <f t="shared" si="46"/>
        <v>4.6435023474178401</v>
      </c>
      <c r="O214" s="2">
        <f t="shared" si="42"/>
        <v>6.5612447189264618</v>
      </c>
      <c r="P214" s="2">
        <f t="shared" si="43"/>
        <v>7.8778695398298328</v>
      </c>
      <c r="Q214" s="2">
        <f t="shared" si="44"/>
        <v>2.9245037087927948</v>
      </c>
      <c r="R214" s="2">
        <f t="shared" si="45"/>
        <v>0.2514839354744185</v>
      </c>
      <c r="S214" s="2">
        <f t="shared" si="47"/>
        <v>297.25860425044135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48">G214*(1-G$5)+G$4*$F214*$L$4/1000</f>
        <v>4.7857089201877931</v>
      </c>
      <c r="H215" s="2">
        <f t="shared" si="48"/>
        <v>6.7619738812500838</v>
      </c>
      <c r="I215" s="2">
        <f t="shared" si="48"/>
        <v>8.122174871249797</v>
      </c>
      <c r="J215" s="2">
        <f t="shared" si="48"/>
        <v>3.0309101845284601</v>
      </c>
      <c r="K215" s="2">
        <f t="shared" si="48"/>
        <v>0.26192238865193074</v>
      </c>
      <c r="L215" s="2">
        <f t="shared" si="41"/>
        <v>297.96269024586809</v>
      </c>
      <c r="M215" s="2">
        <v>0</v>
      </c>
      <c r="N215" s="2">
        <f t="shared" si="46"/>
        <v>4.7857089201877931</v>
      </c>
      <c r="O215" s="2">
        <f t="shared" si="42"/>
        <v>6.7619738812500838</v>
      </c>
      <c r="P215" s="2">
        <f t="shared" si="43"/>
        <v>8.122174871249797</v>
      </c>
      <c r="Q215" s="2">
        <f t="shared" si="44"/>
        <v>3.0309101845284601</v>
      </c>
      <c r="R215" s="2">
        <f t="shared" si="45"/>
        <v>0.26192238865193074</v>
      </c>
      <c r="S215" s="2">
        <f t="shared" si="47"/>
        <v>297.96269024586809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48"/>
        <v>4.9354835680751172</v>
      </c>
      <c r="H216" s="2">
        <f t="shared" si="48"/>
        <v>6.9737940241347243</v>
      </c>
      <c r="I216" s="2">
        <f t="shared" si="48"/>
        <v>8.3818300940252133</v>
      </c>
      <c r="J216" s="2">
        <f t="shared" si="48"/>
        <v>3.1457919834421926</v>
      </c>
      <c r="K216" s="2">
        <f t="shared" si="48"/>
        <v>0.27407522678819812</v>
      </c>
      <c r="L216" s="2">
        <f t="shared" si="41"/>
        <v>298.71097489646547</v>
      </c>
      <c r="M216" s="2">
        <v>0</v>
      </c>
      <c r="N216" s="2">
        <f t="shared" si="46"/>
        <v>4.9354835680751172</v>
      </c>
      <c r="O216" s="2">
        <f t="shared" si="42"/>
        <v>6.9737940241347243</v>
      </c>
      <c r="P216" s="2">
        <f t="shared" si="43"/>
        <v>8.3818300940252133</v>
      </c>
      <c r="Q216" s="2">
        <f t="shared" si="44"/>
        <v>3.1457919834421926</v>
      </c>
      <c r="R216" s="2">
        <f t="shared" si="45"/>
        <v>0.27407522678819812</v>
      </c>
      <c r="S216" s="2">
        <f t="shared" si="47"/>
        <v>298.71097489646547</v>
      </c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48"/>
        <v>5.0922769953051645</v>
      </c>
      <c r="H217" s="2">
        <f t="shared" si="48"/>
        <v>7.1958295655387117</v>
      </c>
      <c r="I217" s="2">
        <f t="shared" si="48"/>
        <v>8.6552770597842681</v>
      </c>
      <c r="J217" s="2">
        <f t="shared" si="48"/>
        <v>3.2676085989378469</v>
      </c>
      <c r="K217" s="2">
        <f t="shared" si="48"/>
        <v>0.28684535675323308</v>
      </c>
      <c r="L217" s="2">
        <f t="shared" si="41"/>
        <v>299.49783757631923</v>
      </c>
      <c r="M217" s="2">
        <v>0</v>
      </c>
      <c r="N217" s="2">
        <f t="shared" si="46"/>
        <v>5.0922769953051645</v>
      </c>
      <c r="O217" s="2">
        <f t="shared" si="42"/>
        <v>7.1958295655387117</v>
      </c>
      <c r="P217" s="2">
        <f t="shared" si="43"/>
        <v>8.6552770597842681</v>
      </c>
      <c r="Q217" s="2">
        <f t="shared" si="44"/>
        <v>3.2676085989378469</v>
      </c>
      <c r="R217" s="2">
        <f t="shared" si="45"/>
        <v>0.28684535675323308</v>
      </c>
      <c r="S217" s="2">
        <f t="shared" si="47"/>
        <v>299.49783757631923</v>
      </c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48"/>
        <v>5.2497417840375586</v>
      </c>
      <c r="H218" s="2">
        <f t="shared" si="48"/>
        <v>7.4182871443793204</v>
      </c>
      <c r="I218" s="2">
        <f t="shared" si="48"/>
        <v>8.926706234112773</v>
      </c>
      <c r="J218" s="2">
        <f t="shared" si="48"/>
        <v>3.3837572939762017</v>
      </c>
      <c r="K218" s="2">
        <f t="shared" si="48"/>
        <v>0.29510726403042442</v>
      </c>
      <c r="L218" s="2">
        <f t="shared" si="41"/>
        <v>300.27359972053625</v>
      </c>
      <c r="M218" s="2">
        <v>0</v>
      </c>
      <c r="N218" s="2">
        <f t="shared" si="46"/>
        <v>5.2497417840375586</v>
      </c>
      <c r="O218" s="2">
        <f t="shared" si="42"/>
        <v>7.4182871443793204</v>
      </c>
      <c r="P218" s="2">
        <f t="shared" si="43"/>
        <v>8.926706234112773</v>
      </c>
      <c r="Q218" s="2">
        <f t="shared" si="44"/>
        <v>3.3837572939762017</v>
      </c>
      <c r="R218" s="2">
        <f t="shared" si="45"/>
        <v>0.29510726403042442</v>
      </c>
      <c r="S218" s="2">
        <f t="shared" si="47"/>
        <v>300.27359972053625</v>
      </c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48"/>
        <v>5.4136760563380282</v>
      </c>
      <c r="H219" s="2">
        <f t="shared" si="48"/>
        <v>7.6500857874123716</v>
      </c>
      <c r="I219" s="2">
        <f t="shared" si="48"/>
        <v>9.2104170015195468</v>
      </c>
      <c r="J219" s="2">
        <f t="shared" si="48"/>
        <v>3.5057120937756472</v>
      </c>
      <c r="K219" s="2">
        <f t="shared" si="48"/>
        <v>0.30509488992334016</v>
      </c>
      <c r="L219" s="2">
        <f t="shared" si="41"/>
        <v>301.08498582896891</v>
      </c>
      <c r="M219" s="2">
        <v>0</v>
      </c>
      <c r="N219" s="2">
        <f t="shared" si="46"/>
        <v>5.4136760563380282</v>
      </c>
      <c r="O219" s="2">
        <f t="shared" si="42"/>
        <v>7.6500857874123716</v>
      </c>
      <c r="P219" s="2">
        <f t="shared" si="43"/>
        <v>9.2104170015195468</v>
      </c>
      <c r="Q219" s="2">
        <f t="shared" si="44"/>
        <v>3.5057120937756472</v>
      </c>
      <c r="R219" s="2">
        <f t="shared" si="45"/>
        <v>0.30509488992334016</v>
      </c>
      <c r="S219" s="2">
        <f t="shared" si="47"/>
        <v>301.08498582896891</v>
      </c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48"/>
        <v>5.5865821596244132</v>
      </c>
      <c r="H220" s="2">
        <f t="shared" si="48"/>
        <v>7.895049562349195</v>
      </c>
      <c r="I220" s="2">
        <f t="shared" si="48"/>
        <v>9.5124041353112165</v>
      </c>
      <c r="J220" s="2">
        <f t="shared" si="48"/>
        <v>3.6379535203975024</v>
      </c>
      <c r="K220" s="2">
        <f t="shared" si="48"/>
        <v>0.31805409969583753</v>
      </c>
      <c r="L220" s="2">
        <f t="shared" si="41"/>
        <v>301.95004347737819</v>
      </c>
      <c r="M220" s="2">
        <v>0</v>
      </c>
      <c r="N220" s="2">
        <f t="shared" si="46"/>
        <v>5.5865821596244132</v>
      </c>
      <c r="O220" s="2">
        <f t="shared" si="42"/>
        <v>7.895049562349195</v>
      </c>
      <c r="P220" s="2">
        <f t="shared" si="43"/>
        <v>9.5124041353112165</v>
      </c>
      <c r="Q220" s="2">
        <f t="shared" si="44"/>
        <v>3.6379535203975024</v>
      </c>
      <c r="R220" s="2">
        <f t="shared" si="45"/>
        <v>0.31805409969583753</v>
      </c>
      <c r="S220" s="2">
        <f t="shared" si="47"/>
        <v>301.95004347737819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48"/>
        <v>5.7693755868544603</v>
      </c>
      <c r="H221" s="2">
        <f t="shared" si="48"/>
        <v>8.1545507022225188</v>
      </c>
      <c r="I221" s="2">
        <f t="shared" si="48"/>
        <v>9.8346758399685257</v>
      </c>
      <c r="J221" s="2">
        <f t="shared" si="48"/>
        <v>3.7816544945713471</v>
      </c>
      <c r="K221" s="2">
        <f t="shared" si="48"/>
        <v>0.33351989155132167</v>
      </c>
      <c r="L221" s="2">
        <f t="shared" si="41"/>
        <v>302.87377651516817</v>
      </c>
      <c r="M221" s="2">
        <v>0</v>
      </c>
      <c r="N221" s="2">
        <f t="shared" si="46"/>
        <v>5.7693755868544603</v>
      </c>
      <c r="O221" s="2">
        <f t="shared" si="42"/>
        <v>8.1545507022225188</v>
      </c>
      <c r="P221" s="2">
        <f t="shared" si="43"/>
        <v>9.8346758399685257</v>
      </c>
      <c r="Q221" s="2">
        <f t="shared" si="44"/>
        <v>3.7816544945713471</v>
      </c>
      <c r="R221" s="2">
        <f t="shared" si="45"/>
        <v>0.33351989155132167</v>
      </c>
      <c r="S221" s="2">
        <f t="shared" si="47"/>
        <v>302.87377651516817</v>
      </c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48"/>
        <v>5.9604084507042252</v>
      </c>
      <c r="H222" s="2">
        <f t="shared" si="48"/>
        <v>8.4260140030391373</v>
      </c>
      <c r="I222" s="2">
        <f t="shared" si="48"/>
        <v>10.172903505459898</v>
      </c>
      <c r="J222" s="2">
        <f t="shared" si="48"/>
        <v>3.9329913542881836</v>
      </c>
      <c r="K222" s="2">
        <f t="shared" si="48"/>
        <v>0.34923839665742085</v>
      </c>
      <c r="L222" s="2">
        <f t="shared" si="41"/>
        <v>303.84155571014884</v>
      </c>
      <c r="M222" s="2">
        <v>0</v>
      </c>
      <c r="N222" s="2">
        <f t="shared" si="46"/>
        <v>5.9604084507042252</v>
      </c>
      <c r="O222" s="2">
        <f t="shared" si="42"/>
        <v>8.4260140030391373</v>
      </c>
      <c r="P222" s="2">
        <f t="shared" si="43"/>
        <v>10.172903505459898</v>
      </c>
      <c r="Q222" s="2">
        <f t="shared" si="44"/>
        <v>3.9329913542881836</v>
      </c>
      <c r="R222" s="2">
        <f t="shared" si="45"/>
        <v>0.34923839665742085</v>
      </c>
      <c r="S222" s="2">
        <f t="shared" si="47"/>
        <v>303.84155571014884</v>
      </c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48"/>
        <v>6.1610845070422533</v>
      </c>
      <c r="H223" s="2">
        <f t="shared" si="48"/>
        <v>8.7115661809497791</v>
      </c>
      <c r="I223" s="2">
        <f t="shared" si="48"/>
        <v>10.530328360112787</v>
      </c>
      <c r="J223" s="2">
        <f t="shared" si="48"/>
        <v>4.0942274159294891</v>
      </c>
      <c r="K223" s="2">
        <f t="shared" si="48"/>
        <v>0.36618999230470639</v>
      </c>
      <c r="L223" s="2">
        <f t="shared" si="41"/>
        <v>304.86339645633899</v>
      </c>
      <c r="M223" s="2">
        <v>0</v>
      </c>
      <c r="N223" s="2">
        <f t="shared" si="46"/>
        <v>6.1610845070422533</v>
      </c>
      <c r="O223" s="2">
        <f t="shared" si="42"/>
        <v>8.7115661809497791</v>
      </c>
      <c r="P223" s="2">
        <f t="shared" si="43"/>
        <v>10.530328360112787</v>
      </c>
      <c r="Q223" s="2">
        <f t="shared" si="44"/>
        <v>4.0942274159294891</v>
      </c>
      <c r="R223" s="2">
        <f t="shared" si="45"/>
        <v>0.36618999230470639</v>
      </c>
      <c r="S223" s="2">
        <f t="shared" si="47"/>
        <v>304.86339645633899</v>
      </c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48"/>
        <v>6.3681690140845069</v>
      </c>
      <c r="H224" s="2">
        <f t="shared" si="48"/>
        <v>9.0061919512107131</v>
      </c>
      <c r="I224" s="2">
        <f t="shared" si="48"/>
        <v>10.89873028611618</v>
      </c>
      <c r="J224" s="2">
        <f t="shared" si="48"/>
        <v>4.2585765119339767</v>
      </c>
      <c r="K224" s="2">
        <f t="shared" si="48"/>
        <v>0.38140123226062506</v>
      </c>
      <c r="L224" s="2">
        <f t="shared" si="41"/>
        <v>305.91306899560601</v>
      </c>
      <c r="M224" s="2">
        <v>0</v>
      </c>
      <c r="N224" s="2">
        <f t="shared" si="46"/>
        <v>6.3681690140845069</v>
      </c>
      <c r="O224" s="2">
        <f t="shared" si="42"/>
        <v>9.0061919512107131</v>
      </c>
      <c r="P224" s="2">
        <f t="shared" si="43"/>
        <v>10.89873028611618</v>
      </c>
      <c r="Q224" s="2">
        <f t="shared" si="44"/>
        <v>4.2585765119339767</v>
      </c>
      <c r="R224" s="2">
        <f t="shared" si="45"/>
        <v>0.38140123226062506</v>
      </c>
      <c r="S224" s="2">
        <f t="shared" si="47"/>
        <v>305.91306899560601</v>
      </c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48"/>
        <v>6.5858122065727702</v>
      </c>
      <c r="H225" s="2">
        <f t="shared" si="48"/>
        <v>9.3162513286239097</v>
      </c>
      <c r="I225" s="2">
        <f t="shared" si="48"/>
        <v>11.288177904898959</v>
      </c>
      <c r="J225" s="2">
        <f t="shared" si="48"/>
        <v>4.4338420250926829</v>
      </c>
      <c r="K225" s="2">
        <f t="shared" si="48"/>
        <v>0.39874938139383509</v>
      </c>
      <c r="L225" s="2">
        <f t="shared" si="41"/>
        <v>307.02283284658216</v>
      </c>
      <c r="M225" s="2">
        <v>0</v>
      </c>
      <c r="N225" s="2">
        <f t="shared" si="46"/>
        <v>6.5858122065727702</v>
      </c>
      <c r="O225" s="2">
        <f t="shared" si="42"/>
        <v>9.3162513286239097</v>
      </c>
      <c r="P225" s="2">
        <f t="shared" si="43"/>
        <v>11.288177904898959</v>
      </c>
      <c r="Q225" s="2">
        <f t="shared" si="44"/>
        <v>4.4338420250926829</v>
      </c>
      <c r="R225" s="2">
        <f t="shared" si="45"/>
        <v>0.39874938139383509</v>
      </c>
      <c r="S225" s="2">
        <f t="shared" si="47"/>
        <v>307.02283284658216</v>
      </c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48"/>
        <v>6.8165164319248825</v>
      </c>
      <c r="H226" s="2">
        <f t="shared" si="48"/>
        <v>9.6455516201328528</v>
      </c>
      <c r="I226" s="2">
        <f t="shared" si="48"/>
        <v>11.704548352623755</v>
      </c>
      <c r="J226" s="2">
        <f t="shared" si="48"/>
        <v>4.6242125413859894</v>
      </c>
      <c r="K226" s="2">
        <f t="shared" si="48"/>
        <v>0.41931851408920162</v>
      </c>
      <c r="L226" s="2">
        <f t="shared" si="41"/>
        <v>308.21014746015669</v>
      </c>
      <c r="M226" s="2">
        <v>0</v>
      </c>
      <c r="N226" s="2">
        <f t="shared" si="46"/>
        <v>6.8165164319248825</v>
      </c>
      <c r="O226" s="2">
        <f t="shared" si="42"/>
        <v>9.6455516201328528</v>
      </c>
      <c r="P226" s="2">
        <f t="shared" si="43"/>
        <v>11.704548352623755</v>
      </c>
      <c r="Q226" s="2">
        <f t="shared" si="44"/>
        <v>4.6242125413859894</v>
      </c>
      <c r="R226" s="2">
        <f t="shared" si="45"/>
        <v>0.41931851408920162</v>
      </c>
      <c r="S226" s="2">
        <f t="shared" si="47"/>
        <v>308.21014746015669</v>
      </c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48"/>
        <v>7.0638826291079813</v>
      </c>
      <c r="H227" s="2">
        <f t="shared" si="48"/>
        <v>9.9995797995108582</v>
      </c>
      <c r="I227" s="2">
        <f t="shared" si="48"/>
        <v>12.156344104264022</v>
      </c>
      <c r="J227" s="2">
        <f t="shared" si="48"/>
        <v>4.8357500421018615</v>
      </c>
      <c r="K227" s="2">
        <f t="shared" si="48"/>
        <v>0.44461122512108975</v>
      </c>
      <c r="L227" s="2">
        <f t="shared" si="41"/>
        <v>309.50016780010583</v>
      </c>
      <c r="M227" s="2">
        <v>0</v>
      </c>
      <c r="N227" s="2">
        <f t="shared" si="46"/>
        <v>7.0638826291079813</v>
      </c>
      <c r="O227" s="2">
        <f t="shared" si="42"/>
        <v>9.9995797995108582</v>
      </c>
      <c r="P227" s="2">
        <f t="shared" si="43"/>
        <v>12.156344104264022</v>
      </c>
      <c r="Q227" s="2">
        <f t="shared" si="44"/>
        <v>4.8357500421018615</v>
      </c>
      <c r="R227" s="2">
        <f t="shared" si="45"/>
        <v>0.44461122512108975</v>
      </c>
      <c r="S227" s="2">
        <f t="shared" si="47"/>
        <v>309.50016780010583</v>
      </c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48"/>
        <v>7.3207089201877933</v>
      </c>
      <c r="H228" s="2">
        <f t="shared" si="48"/>
        <v>10.367188027392475</v>
      </c>
      <c r="I228" s="2">
        <f t="shared" si="48"/>
        <v>12.625361960041674</v>
      </c>
      <c r="J228" s="2">
        <f t="shared" si="48"/>
        <v>5.0533955587079493</v>
      </c>
      <c r="K228" s="2">
        <f t="shared" si="48"/>
        <v>0.46722902513434617</v>
      </c>
      <c r="L228" s="2">
        <f t="shared" si="41"/>
        <v>310.83388349146423</v>
      </c>
      <c r="M228" s="2">
        <v>0</v>
      </c>
      <c r="N228" s="2">
        <f t="shared" si="46"/>
        <v>7.3207089201877933</v>
      </c>
      <c r="O228" s="2">
        <f t="shared" si="42"/>
        <v>10.367188027392475</v>
      </c>
      <c r="P228" s="2">
        <f t="shared" si="43"/>
        <v>12.625361960041674</v>
      </c>
      <c r="Q228" s="2">
        <f t="shared" si="44"/>
        <v>5.0533955587079493</v>
      </c>
      <c r="R228" s="2">
        <f t="shared" si="45"/>
        <v>0.46722902513434617</v>
      </c>
      <c r="S228" s="2">
        <f t="shared" si="47"/>
        <v>310.83388349146423</v>
      </c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48"/>
        <v>7.5877887323943662</v>
      </c>
      <c r="H229" s="2">
        <f t="shared" si="48"/>
        <v>10.749559601935228</v>
      </c>
      <c r="I229" s="2">
        <f t="shared" si="48"/>
        <v>13.113323805911094</v>
      </c>
      <c r="J229" s="2">
        <f t="shared" si="48"/>
        <v>5.2783259810554055</v>
      </c>
      <c r="K229" s="2">
        <f t="shared" si="48"/>
        <v>0.48883473824129697</v>
      </c>
      <c r="L229" s="2">
        <f t="shared" si="41"/>
        <v>312.2178328595374</v>
      </c>
      <c r="M229" s="2">
        <v>0</v>
      </c>
      <c r="N229" s="2">
        <f t="shared" si="46"/>
        <v>7.5877887323943662</v>
      </c>
      <c r="O229" s="2">
        <f t="shared" si="42"/>
        <v>10.749559601935228</v>
      </c>
      <c r="P229" s="2">
        <f t="shared" si="43"/>
        <v>13.113323805911094</v>
      </c>
      <c r="Q229" s="2">
        <f t="shared" si="44"/>
        <v>5.2783259810554055</v>
      </c>
      <c r="R229" s="2">
        <f t="shared" si="45"/>
        <v>0.48883473824129697</v>
      </c>
      <c r="S229" s="2">
        <f t="shared" si="47"/>
        <v>312.2178328595374</v>
      </c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48"/>
        <v>7.8694553990610325</v>
      </c>
      <c r="H230" s="2">
        <f t="shared" si="48"/>
        <v>11.153320575397705</v>
      </c>
      <c r="I230" s="2">
        <f t="shared" si="48"/>
        <v>13.630642030636347</v>
      </c>
      <c r="J230" s="2">
        <f t="shared" si="48"/>
        <v>5.5184584787152442</v>
      </c>
      <c r="K230" s="2">
        <f t="shared" si="48"/>
        <v>0.51315992294261292</v>
      </c>
      <c r="L230" s="2">
        <f t="shared" si="41"/>
        <v>313.68503640675294</v>
      </c>
      <c r="M230" s="2">
        <v>0</v>
      </c>
      <c r="N230" s="2">
        <f t="shared" si="46"/>
        <v>7.8694553990610325</v>
      </c>
      <c r="O230" s="2">
        <f t="shared" si="42"/>
        <v>11.153320575397705</v>
      </c>
      <c r="P230" s="2">
        <f t="shared" si="43"/>
        <v>13.630642030636347</v>
      </c>
      <c r="Q230" s="2">
        <f t="shared" si="44"/>
        <v>5.5184584787152442</v>
      </c>
      <c r="R230" s="2">
        <f t="shared" si="45"/>
        <v>0.51315992294261292</v>
      </c>
      <c r="S230" s="2">
        <f t="shared" si="47"/>
        <v>313.68503640675294</v>
      </c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49">G230*(1-G$5)+G$4*$F230*$L$4/1000</f>
        <v>8.1516103286384975</v>
      </c>
      <c r="H231" s="2">
        <f t="shared" si="49"/>
        <v>11.556721964058877</v>
      </c>
      <c r="I231" s="2">
        <f t="shared" si="49"/>
        <v>14.142218369467749</v>
      </c>
      <c r="J231" s="2">
        <f t="shared" si="49"/>
        <v>5.7458119288616505</v>
      </c>
      <c r="K231" s="2">
        <f t="shared" si="49"/>
        <v>0.52828948012159394</v>
      </c>
      <c r="L231" s="2">
        <f t="shared" si="41"/>
        <v>315.12465207114838</v>
      </c>
      <c r="M231" s="2">
        <v>0</v>
      </c>
      <c r="N231" s="2">
        <f t="shared" si="46"/>
        <v>8.1516103286384975</v>
      </c>
      <c r="O231" s="2">
        <f t="shared" si="42"/>
        <v>11.556721964058877</v>
      </c>
      <c r="P231" s="2">
        <f t="shared" si="43"/>
        <v>14.142218369467749</v>
      </c>
      <c r="Q231" s="2">
        <f t="shared" si="44"/>
        <v>5.7458119288616505</v>
      </c>
      <c r="R231" s="2">
        <f t="shared" si="45"/>
        <v>0.52828948012159394</v>
      </c>
      <c r="S231" s="2">
        <f t="shared" si="47"/>
        <v>315.12465207114838</v>
      </c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49"/>
        <v>8.4321173708920192</v>
      </c>
      <c r="H232" s="2">
        <f t="shared" si="49"/>
        <v>11.956478372170753</v>
      </c>
      <c r="I232" s="2">
        <f t="shared" si="49"/>
        <v>14.642871677571748</v>
      </c>
      <c r="J232" s="2">
        <f t="shared" si="49"/>
        <v>5.9570083770829374</v>
      </c>
      <c r="K232" s="2">
        <f t="shared" si="49"/>
        <v>0.53619841478471852</v>
      </c>
      <c r="L232" s="2">
        <f t="shared" si="41"/>
        <v>316.52467421250219</v>
      </c>
      <c r="M232" s="2">
        <v>0</v>
      </c>
      <c r="N232" s="2">
        <f t="shared" si="46"/>
        <v>8.4321173708920192</v>
      </c>
      <c r="O232" s="2">
        <f t="shared" si="42"/>
        <v>11.956478372170753</v>
      </c>
      <c r="P232" s="2">
        <f t="shared" si="43"/>
        <v>14.642871677571748</v>
      </c>
      <c r="Q232" s="2">
        <f t="shared" si="44"/>
        <v>5.9570083770829374</v>
      </c>
      <c r="R232" s="2">
        <f t="shared" si="45"/>
        <v>0.53619841478471852</v>
      </c>
      <c r="S232" s="2">
        <f t="shared" si="47"/>
        <v>316.52467421250219</v>
      </c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49"/>
        <v>8.7289812206572783</v>
      </c>
      <c r="H233" s="2">
        <f t="shared" si="49"/>
        <v>12.380299357700245</v>
      </c>
      <c r="I233" s="2">
        <f t="shared" si="49"/>
        <v>15.177067819420543</v>
      </c>
      <c r="J233" s="2">
        <f t="shared" si="49"/>
        <v>6.1875952352493577</v>
      </c>
      <c r="K233" s="2">
        <f t="shared" si="49"/>
        <v>0.55357758576798066</v>
      </c>
      <c r="L233" s="2">
        <f t="shared" si="41"/>
        <v>318.02752121879541</v>
      </c>
      <c r="M233" s="2">
        <v>0</v>
      </c>
      <c r="N233" s="2">
        <f t="shared" si="46"/>
        <v>8.7289812206572783</v>
      </c>
      <c r="O233" s="2">
        <f t="shared" si="42"/>
        <v>12.380299357700245</v>
      </c>
      <c r="P233" s="2">
        <f t="shared" si="43"/>
        <v>15.177067819420543</v>
      </c>
      <c r="Q233" s="2">
        <f t="shared" si="44"/>
        <v>6.1875952352493577</v>
      </c>
      <c r="R233" s="2">
        <f t="shared" si="45"/>
        <v>0.55357758576798066</v>
      </c>
      <c r="S233" s="2">
        <f t="shared" si="47"/>
        <v>318.02752121879541</v>
      </c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49"/>
        <v>9.0357323943661978</v>
      </c>
      <c r="H234" s="2">
        <f t="shared" si="49"/>
        <v>12.818165666632165</v>
      </c>
      <c r="I234" s="2">
        <f t="shared" si="49"/>
        <v>15.728431679811502</v>
      </c>
      <c r="J234" s="2">
        <f t="shared" si="49"/>
        <v>6.4240234756473917</v>
      </c>
      <c r="K234" s="2">
        <f t="shared" si="49"/>
        <v>0.57172421961253428</v>
      </c>
      <c r="L234" s="2">
        <f t="shared" si="41"/>
        <v>319.5780774360698</v>
      </c>
      <c r="M234" s="2">
        <v>0</v>
      </c>
      <c r="N234" s="2">
        <f t="shared" si="46"/>
        <v>9.0357323943661978</v>
      </c>
      <c r="O234" s="2">
        <f t="shared" si="42"/>
        <v>12.818165666632165</v>
      </c>
      <c r="P234" s="2">
        <f t="shared" si="43"/>
        <v>15.728431679811502</v>
      </c>
      <c r="Q234" s="2">
        <f t="shared" si="44"/>
        <v>6.4240234756473917</v>
      </c>
      <c r="R234" s="2">
        <f t="shared" si="45"/>
        <v>0.57172421961253428</v>
      </c>
      <c r="S234" s="2">
        <f t="shared" si="47"/>
        <v>319.5780774360698</v>
      </c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49"/>
        <v>9.3462065727699546</v>
      </c>
      <c r="H235" s="2">
        <f t="shared" si="49"/>
        <v>13.260555091786765</v>
      </c>
      <c r="I235" s="2">
        <f t="shared" si="49"/>
        <v>16.28155911413258</v>
      </c>
      <c r="J235" s="2">
        <f t="shared" si="49"/>
        <v>6.6541049383807076</v>
      </c>
      <c r="K235" s="2">
        <f t="shared" si="49"/>
        <v>0.58559455917509318</v>
      </c>
      <c r="L235" s="2">
        <f t="shared" si="41"/>
        <v>321.12802027624508</v>
      </c>
      <c r="M235" s="2">
        <v>0</v>
      </c>
      <c r="N235" s="2">
        <f t="shared" si="46"/>
        <v>9.3462065727699546</v>
      </c>
      <c r="O235" s="2">
        <f t="shared" si="42"/>
        <v>13.260555091786765</v>
      </c>
      <c r="P235" s="2">
        <f t="shared" si="43"/>
        <v>16.28155911413258</v>
      </c>
      <c r="Q235" s="2">
        <f t="shared" si="44"/>
        <v>6.6541049383807076</v>
      </c>
      <c r="R235" s="2">
        <f t="shared" si="45"/>
        <v>0.58559455917509318</v>
      </c>
      <c r="S235" s="2">
        <f t="shared" si="47"/>
        <v>321.12802027624508</v>
      </c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49"/>
        <v>9.6738920187793447</v>
      </c>
      <c r="H236" s="2">
        <f t="shared" si="49"/>
        <v>13.728206363645002</v>
      </c>
      <c r="I236" s="2">
        <f t="shared" si="49"/>
        <v>16.869628328542579</v>
      </c>
      <c r="J236" s="2">
        <f t="shared" si="49"/>
        <v>6.9041411620400934</v>
      </c>
      <c r="K236" s="2">
        <f t="shared" si="49"/>
        <v>0.6072467820001286</v>
      </c>
      <c r="L236" s="2">
        <f t="shared" si="41"/>
        <v>322.78311465500713</v>
      </c>
      <c r="M236" s="2">
        <v>0</v>
      </c>
      <c r="N236" s="2">
        <f t="shared" si="46"/>
        <v>9.6738920187793447</v>
      </c>
      <c r="O236" s="2">
        <f t="shared" si="42"/>
        <v>13.728206363645002</v>
      </c>
      <c r="P236" s="2">
        <f t="shared" si="43"/>
        <v>16.869628328542579</v>
      </c>
      <c r="Q236" s="2">
        <f t="shared" si="44"/>
        <v>6.9041411620400934</v>
      </c>
      <c r="R236" s="2">
        <f t="shared" si="45"/>
        <v>0.6072467820001286</v>
      </c>
      <c r="S236" s="2">
        <f t="shared" si="47"/>
        <v>322.78311465500713</v>
      </c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49"/>
        <v>9.9983427230046971</v>
      </c>
      <c r="H237" s="2">
        <f t="shared" si="49"/>
        <v>14.189594587050243</v>
      </c>
      <c r="I237" s="2">
        <f t="shared" si="49"/>
        <v>17.441841674450874</v>
      </c>
      <c r="J237" s="2">
        <f t="shared" si="49"/>
        <v>7.1336729450424237</v>
      </c>
      <c r="K237" s="2">
        <f t="shared" si="49"/>
        <v>0.61789125608364415</v>
      </c>
      <c r="L237" s="2">
        <f t="shared" si="41"/>
        <v>324.38134318563186</v>
      </c>
      <c r="M237" s="2">
        <v>0</v>
      </c>
      <c r="N237" s="2">
        <f t="shared" si="46"/>
        <v>9.9983427230046971</v>
      </c>
      <c r="O237" s="2">
        <f t="shared" si="42"/>
        <v>14.189594587050243</v>
      </c>
      <c r="P237" s="2">
        <f t="shared" si="43"/>
        <v>17.441841674450874</v>
      </c>
      <c r="Q237" s="2">
        <f t="shared" si="44"/>
        <v>7.1336729450424237</v>
      </c>
      <c r="R237" s="2">
        <f t="shared" si="45"/>
        <v>0.61789125608364415</v>
      </c>
      <c r="S237" s="2">
        <f t="shared" si="47"/>
        <v>324.38134318563186</v>
      </c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49"/>
        <v>10.312784037558687</v>
      </c>
      <c r="H238" s="2">
        <f t="shared" si="49"/>
        <v>14.634314456624777</v>
      </c>
      <c r="I238" s="2">
        <f t="shared" si="49"/>
        <v>17.981735922752087</v>
      </c>
      <c r="J238" s="2">
        <f t="shared" si="49"/>
        <v>7.3308434726053662</v>
      </c>
      <c r="K238" s="2">
        <f t="shared" si="49"/>
        <v>0.61664792545538094</v>
      </c>
      <c r="L238" s="2">
        <f t="shared" si="41"/>
        <v>325.87632581499628</v>
      </c>
      <c r="M238" s="2">
        <v>0</v>
      </c>
      <c r="N238" s="2">
        <f t="shared" si="46"/>
        <v>10.312784037558687</v>
      </c>
      <c r="O238" s="2">
        <f t="shared" si="42"/>
        <v>14.634314456624777</v>
      </c>
      <c r="P238" s="2">
        <f t="shared" si="43"/>
        <v>17.981735922752087</v>
      </c>
      <c r="Q238" s="2">
        <f t="shared" si="44"/>
        <v>7.3308434726053662</v>
      </c>
      <c r="R238" s="2">
        <f t="shared" si="45"/>
        <v>0.61664792545538094</v>
      </c>
      <c r="S238" s="2">
        <f t="shared" si="47"/>
        <v>325.87632581499628</v>
      </c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49"/>
        <v>10.624845070422538</v>
      </c>
      <c r="H239" s="2">
        <f t="shared" si="49"/>
        <v>15.074148916710246</v>
      </c>
      <c r="I239" s="2">
        <f t="shared" si="49"/>
        <v>18.50852422300261</v>
      </c>
      <c r="J239" s="2">
        <f t="shared" si="49"/>
        <v>7.5121728030154289</v>
      </c>
      <c r="K239" s="2">
        <f t="shared" si="49"/>
        <v>0.61406282139368651</v>
      </c>
      <c r="L239" s="2">
        <f t="shared" si="41"/>
        <v>327.3337538345445</v>
      </c>
      <c r="M239" s="2">
        <v>0</v>
      </c>
      <c r="N239" s="2">
        <f t="shared" si="46"/>
        <v>10.624845070422538</v>
      </c>
      <c r="O239" s="2">
        <f t="shared" si="42"/>
        <v>15.074148916710246</v>
      </c>
      <c r="P239" s="2">
        <f t="shared" si="43"/>
        <v>18.50852422300261</v>
      </c>
      <c r="Q239" s="2">
        <f t="shared" si="44"/>
        <v>7.5121728030154289</v>
      </c>
      <c r="R239" s="2">
        <f t="shared" si="45"/>
        <v>0.61406282139368651</v>
      </c>
      <c r="S239" s="2">
        <f t="shared" si="47"/>
        <v>327.3337538345445</v>
      </c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49"/>
        <v>10.935807511737092</v>
      </c>
      <c r="H240" s="2">
        <f t="shared" si="49"/>
        <v>15.511083238200142</v>
      </c>
      <c r="I240" s="2">
        <f t="shared" si="49"/>
        <v>19.025537420886582</v>
      </c>
      <c r="J240" s="2">
        <f t="shared" si="49"/>
        <v>7.6810306827959272</v>
      </c>
      <c r="K240" s="2">
        <f t="shared" si="49"/>
        <v>0.61164980609918596</v>
      </c>
      <c r="L240" s="2">
        <f t="shared" si="41"/>
        <v>328.76510865971892</v>
      </c>
      <c r="M240" s="2">
        <v>0</v>
      </c>
      <c r="N240" s="2">
        <f t="shared" si="46"/>
        <v>10.935807511737092</v>
      </c>
      <c r="O240" s="2">
        <f t="shared" si="42"/>
        <v>15.511083238200142</v>
      </c>
      <c r="P240" s="2">
        <f t="shared" si="43"/>
        <v>19.025537420886582</v>
      </c>
      <c r="Q240" s="2">
        <f t="shared" si="44"/>
        <v>7.6810306827959272</v>
      </c>
      <c r="R240" s="2">
        <f t="shared" si="45"/>
        <v>0.61164980609918596</v>
      </c>
      <c r="S240" s="2">
        <f t="shared" si="47"/>
        <v>328.76510865971892</v>
      </c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49"/>
        <v>11.258244131455402</v>
      </c>
      <c r="H241" s="2">
        <f t="shared" si="49"/>
        <v>15.964468122467146</v>
      </c>
      <c r="I241" s="2">
        <f t="shared" si="49"/>
        <v>19.563855080655962</v>
      </c>
      <c r="J241" s="2">
        <f t="shared" si="49"/>
        <v>7.8623079704687644</v>
      </c>
      <c r="K241" s="2">
        <f t="shared" si="49"/>
        <v>0.61901252942052809</v>
      </c>
      <c r="L241" s="2">
        <f t="shared" si="41"/>
        <v>330.26788783446779</v>
      </c>
      <c r="M241" s="2">
        <v>0</v>
      </c>
      <c r="N241" s="2">
        <f t="shared" si="46"/>
        <v>11.258244131455402</v>
      </c>
      <c r="O241" s="2">
        <f t="shared" si="42"/>
        <v>15.964468122467146</v>
      </c>
      <c r="P241" s="2">
        <f t="shared" si="43"/>
        <v>19.563855080655962</v>
      </c>
      <c r="Q241" s="2">
        <f t="shared" si="44"/>
        <v>7.8623079704687644</v>
      </c>
      <c r="R241" s="2">
        <f t="shared" si="45"/>
        <v>0.61901252942052809</v>
      </c>
      <c r="S241" s="2">
        <f t="shared" si="47"/>
        <v>330.26788783446779</v>
      </c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49"/>
        <v>11.590323943661975</v>
      </c>
      <c r="H242" s="2">
        <f t="shared" si="49"/>
        <v>16.431441412112747</v>
      </c>
      <c r="I242" s="2">
        <f t="shared" si="49"/>
        <v>20.118684198448399</v>
      </c>
      <c r="J242" s="2">
        <f t="shared" si="49"/>
        <v>8.0517740575453036</v>
      </c>
      <c r="K242" s="2">
        <f t="shared" si="49"/>
        <v>0.6308960872294902</v>
      </c>
      <c r="L242" s="2">
        <f t="shared" si="41"/>
        <v>331.82311969899791</v>
      </c>
      <c r="M242" s="2">
        <v>0</v>
      </c>
      <c r="N242" s="2">
        <f t="shared" si="46"/>
        <v>11.590323943661975</v>
      </c>
      <c r="O242" s="2">
        <f t="shared" si="42"/>
        <v>16.431441412112747</v>
      </c>
      <c r="P242" s="2">
        <f t="shared" si="43"/>
        <v>20.118684198448399</v>
      </c>
      <c r="Q242" s="2">
        <f t="shared" si="44"/>
        <v>8.0517740575453036</v>
      </c>
      <c r="R242" s="2">
        <f t="shared" si="45"/>
        <v>0.6308960872294902</v>
      </c>
      <c r="S242" s="2">
        <f t="shared" si="47"/>
        <v>331.82311969899791</v>
      </c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49"/>
        <v>11.932657276995307</v>
      </c>
      <c r="H243" s="2">
        <f t="shared" si="49"/>
        <v>16.912904692163611</v>
      </c>
      <c r="I243" s="2">
        <f t="shared" si="49"/>
        <v>20.691305494722755</v>
      </c>
      <c r="J243" s="2">
        <f t="shared" si="49"/>
        <v>8.2501348525801976</v>
      </c>
      <c r="K243" s="2">
        <f t="shared" si="49"/>
        <v>0.64599115333075519</v>
      </c>
      <c r="L243" s="2">
        <f t="shared" si="41"/>
        <v>333.43299346979262</v>
      </c>
      <c r="M243" s="2">
        <v>0</v>
      </c>
      <c r="N243" s="2">
        <f t="shared" si="46"/>
        <v>11.932657276995307</v>
      </c>
      <c r="O243" s="2">
        <f t="shared" si="42"/>
        <v>16.912904692163611</v>
      </c>
      <c r="P243" s="2">
        <f t="shared" si="43"/>
        <v>20.691305494722755</v>
      </c>
      <c r="Q243" s="2">
        <f t="shared" si="44"/>
        <v>8.2501348525801976</v>
      </c>
      <c r="R243" s="2">
        <f t="shared" si="45"/>
        <v>0.64599115333075519</v>
      </c>
      <c r="S243" s="2">
        <f t="shared" si="47"/>
        <v>333.43299346979262</v>
      </c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49"/>
        <v>12.283901408450706</v>
      </c>
      <c r="H244" s="2">
        <f t="shared" si="49"/>
        <v>17.406752372523361</v>
      </c>
      <c r="I244" s="2">
        <f t="shared" si="49"/>
        <v>21.278174987582009</v>
      </c>
      <c r="J244" s="2">
        <f t="shared" si="49"/>
        <v>8.4543000692470418</v>
      </c>
      <c r="K244" s="2">
        <f t="shared" si="49"/>
        <v>0.66200123382545795</v>
      </c>
      <c r="L244" s="2">
        <f t="shared" si="41"/>
        <v>335.08513007162856</v>
      </c>
      <c r="M244" s="2">
        <v>0</v>
      </c>
      <c r="N244" s="2">
        <f t="shared" si="46"/>
        <v>12.283901408450706</v>
      </c>
      <c r="O244" s="2">
        <f t="shared" si="42"/>
        <v>17.406752372523361</v>
      </c>
      <c r="P244" s="2">
        <f t="shared" si="43"/>
        <v>21.278174987582009</v>
      </c>
      <c r="Q244" s="2">
        <f t="shared" si="44"/>
        <v>8.4543000692470418</v>
      </c>
      <c r="R244" s="2">
        <f t="shared" si="45"/>
        <v>0.66200123382545795</v>
      </c>
      <c r="S244" s="2">
        <f t="shared" si="47"/>
        <v>335.08513007162856</v>
      </c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49"/>
        <v>12.648145539906105</v>
      </c>
      <c r="H245" s="2">
        <f t="shared" si="49"/>
        <v>17.919241463148666</v>
      </c>
      <c r="I245" s="2">
        <f t="shared" si="49"/>
        <v>21.889167156655677</v>
      </c>
      <c r="J245" s="2">
        <f t="shared" si="49"/>
        <v>8.6718019689515202</v>
      </c>
      <c r="K245" s="2">
        <f t="shared" si="49"/>
        <v>0.68171183850996242</v>
      </c>
      <c r="L245" s="2">
        <f t="shared" si="41"/>
        <v>336.8100679671719</v>
      </c>
      <c r="M245" s="2">
        <v>0</v>
      </c>
      <c r="N245" s="2">
        <f t="shared" si="46"/>
        <v>12.648145539906105</v>
      </c>
      <c r="O245" s="2">
        <f t="shared" si="42"/>
        <v>17.919241463148666</v>
      </c>
      <c r="P245" s="2">
        <f t="shared" si="43"/>
        <v>21.889167156655677</v>
      </c>
      <c r="Q245" s="2">
        <f t="shared" si="44"/>
        <v>8.6718019689515202</v>
      </c>
      <c r="R245" s="2">
        <f t="shared" si="45"/>
        <v>0.68171183850996242</v>
      </c>
      <c r="S245" s="2">
        <f t="shared" si="47"/>
        <v>336.8100679671719</v>
      </c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49"/>
        <v>13.019713615023477</v>
      </c>
      <c r="H246" s="2">
        <f t="shared" si="49"/>
        <v>18.441588286596321</v>
      </c>
      <c r="I246" s="2">
        <f t="shared" si="49"/>
        <v>22.509986381540557</v>
      </c>
      <c r="J246" s="2">
        <f t="shared" si="49"/>
        <v>8.8909631759625434</v>
      </c>
      <c r="K246" s="2">
        <f t="shared" si="49"/>
        <v>0.69930072738949123</v>
      </c>
      <c r="L246" s="2">
        <f t="shared" si="41"/>
        <v>338.56155218651242</v>
      </c>
      <c r="M246" s="2">
        <v>0</v>
      </c>
      <c r="N246" s="2">
        <f t="shared" si="46"/>
        <v>13.019713615023477</v>
      </c>
      <c r="O246" s="2">
        <f t="shared" si="42"/>
        <v>18.441588286596321</v>
      </c>
      <c r="P246" s="2">
        <f t="shared" si="43"/>
        <v>22.509986381540557</v>
      </c>
      <c r="Q246" s="2">
        <f t="shared" si="44"/>
        <v>8.8909631759625434</v>
      </c>
      <c r="R246" s="2">
        <f t="shared" si="45"/>
        <v>0.69930072738949123</v>
      </c>
      <c r="S246" s="2">
        <f t="shared" si="47"/>
        <v>338.56155218651242</v>
      </c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50">G246*(1-G$5)+G$4*$F246*$L$4/1000</f>
        <v>13.395126760563382</v>
      </c>
      <c r="H247" s="2">
        <f t="shared" si="50"/>
        <v>18.968413611272538</v>
      </c>
      <c r="I247" s="2">
        <f t="shared" si="50"/>
        <v>23.131937377159385</v>
      </c>
      <c r="J247" s="2">
        <f t="shared" si="50"/>
        <v>9.1049987584252374</v>
      </c>
      <c r="K247" s="2">
        <f t="shared" si="50"/>
        <v>0.71292667424407719</v>
      </c>
      <c r="L247" s="2">
        <f t="shared" si="41"/>
        <v>340.31340318166463</v>
      </c>
      <c r="M247" s="2">
        <v>0</v>
      </c>
      <c r="N247" s="2">
        <f t="shared" si="46"/>
        <v>13.395126760563382</v>
      </c>
      <c r="O247" s="2">
        <f t="shared" si="42"/>
        <v>18.968413611272538</v>
      </c>
      <c r="P247" s="2">
        <f t="shared" si="43"/>
        <v>23.131937377159385</v>
      </c>
      <c r="Q247" s="2">
        <f t="shared" si="44"/>
        <v>9.1049987584252374</v>
      </c>
      <c r="R247" s="2">
        <f t="shared" si="45"/>
        <v>0.71292667424407719</v>
      </c>
      <c r="S247" s="2">
        <f t="shared" si="47"/>
        <v>340.31340318166463</v>
      </c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50"/>
        <v>13.775910798122068</v>
      </c>
      <c r="H248" s="2">
        <f t="shared" si="50"/>
        <v>19.5020525345269</v>
      </c>
      <c r="I248" s="2">
        <f t="shared" si="50"/>
        <v>23.758760820732917</v>
      </c>
      <c r="J248" s="2">
        <f t="shared" si="50"/>
        <v>9.3171357994563024</v>
      </c>
      <c r="K248" s="2">
        <f t="shared" si="50"/>
        <v>0.72532268417805956</v>
      </c>
      <c r="L248" s="2">
        <f t="shared" si="41"/>
        <v>342.07918263701623</v>
      </c>
      <c r="M248" s="2">
        <v>0</v>
      </c>
      <c r="N248" s="2">
        <f t="shared" si="46"/>
        <v>13.775910798122068</v>
      </c>
      <c r="O248" s="2">
        <f t="shared" si="42"/>
        <v>19.5020525345269</v>
      </c>
      <c r="P248" s="2">
        <f t="shared" si="43"/>
        <v>23.758760820732917</v>
      </c>
      <c r="Q248" s="2">
        <f t="shared" si="44"/>
        <v>9.3171357994563024</v>
      </c>
      <c r="R248" s="2">
        <f t="shared" si="45"/>
        <v>0.72532268417805956</v>
      </c>
      <c r="S248" s="2">
        <f t="shared" si="47"/>
        <v>342.07918263701623</v>
      </c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50"/>
        <v>14.152971830985917</v>
      </c>
      <c r="H249" s="2">
        <f t="shared" si="50"/>
        <v>20.028495701617366</v>
      </c>
      <c r="I249" s="2">
        <f t="shared" si="50"/>
        <v>24.368006334737949</v>
      </c>
      <c r="J249" s="2">
        <f t="shared" si="50"/>
        <v>9.5099944938481862</v>
      </c>
      <c r="K249" s="2">
        <f t="shared" si="50"/>
        <v>0.72997739449586407</v>
      </c>
      <c r="L249" s="2">
        <f t="shared" si="41"/>
        <v>343.78944575568528</v>
      </c>
      <c r="M249" s="2">
        <v>0</v>
      </c>
      <c r="N249" s="2">
        <f t="shared" si="46"/>
        <v>14.152971830985917</v>
      </c>
      <c r="O249" s="2">
        <f t="shared" si="42"/>
        <v>20.028495701617366</v>
      </c>
      <c r="P249" s="2">
        <f t="shared" si="43"/>
        <v>24.368006334737949</v>
      </c>
      <c r="Q249" s="2">
        <f t="shared" si="44"/>
        <v>9.5099944938481862</v>
      </c>
      <c r="R249" s="2">
        <f t="shared" si="45"/>
        <v>0.72997739449586407</v>
      </c>
      <c r="S249" s="2">
        <f t="shared" si="47"/>
        <v>343.78944575568528</v>
      </c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50"/>
        <v>14.529666666666669</v>
      </c>
      <c r="H250" s="2">
        <f t="shared" si="50"/>
        <v>20.552927227533115</v>
      </c>
      <c r="I250" s="2">
        <f t="shared" si="50"/>
        <v>24.968172771769495</v>
      </c>
      <c r="J250" s="2">
        <f t="shared" si="50"/>
        <v>9.6911315519970955</v>
      </c>
      <c r="K250" s="2">
        <f t="shared" si="50"/>
        <v>0.73251892887484815</v>
      </c>
      <c r="L250" s="2">
        <f t="shared" si="41"/>
        <v>345.47441714684123</v>
      </c>
      <c r="M250" s="2">
        <v>0</v>
      </c>
      <c r="N250" s="2">
        <f t="shared" si="46"/>
        <v>14.529666666666669</v>
      </c>
      <c r="O250" s="2">
        <f t="shared" si="42"/>
        <v>20.552927227533115</v>
      </c>
      <c r="P250" s="2">
        <f t="shared" si="43"/>
        <v>24.968172771769495</v>
      </c>
      <c r="Q250" s="2">
        <f t="shared" si="44"/>
        <v>9.6911315519970955</v>
      </c>
      <c r="R250" s="2">
        <f t="shared" si="45"/>
        <v>0.73251892887484815</v>
      </c>
      <c r="S250" s="2">
        <f t="shared" si="47"/>
        <v>345.47441714684123</v>
      </c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50"/>
        <v>14.913197183098594</v>
      </c>
      <c r="H251" s="2">
        <f t="shared" si="50"/>
        <v>21.086432458565735</v>
      </c>
      <c r="I251" s="2">
        <f t="shared" si="50"/>
        <v>25.577109696321013</v>
      </c>
      <c r="J251" s="2">
        <f t="shared" si="50"/>
        <v>9.8750663593886845</v>
      </c>
      <c r="K251" s="2">
        <f t="shared" si="50"/>
        <v>0.73931866336085705</v>
      </c>
      <c r="L251" s="2">
        <f t="shared" si="41"/>
        <v>347.19112436073488</v>
      </c>
      <c r="M251" s="2">
        <v>0</v>
      </c>
      <c r="N251" s="2">
        <f t="shared" si="46"/>
        <v>14.913197183098594</v>
      </c>
      <c r="O251" s="2">
        <f t="shared" si="42"/>
        <v>21.086432458565735</v>
      </c>
      <c r="P251" s="2">
        <f t="shared" si="43"/>
        <v>25.577109696321013</v>
      </c>
      <c r="Q251" s="2">
        <f t="shared" si="44"/>
        <v>9.8750663593886845</v>
      </c>
      <c r="R251" s="2">
        <f t="shared" si="45"/>
        <v>0.73931866336085705</v>
      </c>
      <c r="S251" s="2">
        <f t="shared" si="47"/>
        <v>347.19112436073488</v>
      </c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50"/>
        <v>15.305150234741786</v>
      </c>
      <c r="H252" s="2">
        <f t="shared" si="50"/>
        <v>21.63142774723514</v>
      </c>
      <c r="I252" s="2">
        <f t="shared" si="50"/>
        <v>26.198605488793653</v>
      </c>
      <c r="J252" s="2">
        <f t="shared" si="50"/>
        <v>10.064690732596926</v>
      </c>
      <c r="K252" s="2">
        <f t="shared" si="50"/>
        <v>0.74992178404396337</v>
      </c>
      <c r="L252" s="2">
        <f t="shared" si="41"/>
        <v>348.94979598741145</v>
      </c>
      <c r="M252" s="2">
        <v>0</v>
      </c>
      <c r="N252" s="2">
        <f t="shared" si="46"/>
        <v>15.305150234741786</v>
      </c>
      <c r="O252" s="2">
        <f t="shared" si="42"/>
        <v>21.63142774723514</v>
      </c>
      <c r="P252" s="2">
        <f t="shared" si="43"/>
        <v>26.198605488793653</v>
      </c>
      <c r="Q252" s="2">
        <f t="shared" si="44"/>
        <v>10.064690732596926</v>
      </c>
      <c r="R252" s="2">
        <f t="shared" si="45"/>
        <v>0.74992178404396337</v>
      </c>
      <c r="S252" s="2">
        <f t="shared" si="47"/>
        <v>348.94979598741145</v>
      </c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50"/>
        <v>15.704915492957749</v>
      </c>
      <c r="H253" s="2">
        <f t="shared" si="50"/>
        <v>22.186942516913081</v>
      </c>
      <c r="I253" s="2">
        <f t="shared" si="50"/>
        <v>26.830989228909349</v>
      </c>
      <c r="J253" s="2">
        <f t="shared" si="50"/>
        <v>10.258505935693693</v>
      </c>
      <c r="K253" s="2">
        <f t="shared" si="50"/>
        <v>0.76236229149826196</v>
      </c>
      <c r="L253" s="2">
        <f t="shared" si="41"/>
        <v>350.74371546597212</v>
      </c>
      <c r="M253" s="2">
        <v>0</v>
      </c>
      <c r="N253" s="2">
        <f t="shared" si="46"/>
        <v>15.704915492957749</v>
      </c>
      <c r="O253" s="2">
        <f t="shared" si="42"/>
        <v>22.186942516913081</v>
      </c>
      <c r="P253" s="2">
        <f t="shared" si="43"/>
        <v>26.830989228909349</v>
      </c>
      <c r="Q253" s="2">
        <f t="shared" si="44"/>
        <v>10.258505935693693</v>
      </c>
      <c r="R253" s="2">
        <f t="shared" si="45"/>
        <v>0.76236229149826196</v>
      </c>
      <c r="S253" s="2">
        <f t="shared" si="47"/>
        <v>350.74371546597212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50"/>
        <v>16.111577464788734</v>
      </c>
      <c r="H254" s="2">
        <f t="shared" si="50"/>
        <v>22.751539377488548</v>
      </c>
      <c r="I254" s="2">
        <f t="shared" si="50"/>
        <v>27.471861250802188</v>
      </c>
      <c r="J254" s="2">
        <f t="shared" si="50"/>
        <v>10.454511996362534</v>
      </c>
      <c r="K254" s="2">
        <f t="shared" si="50"/>
        <v>0.77521300501092649</v>
      </c>
      <c r="L254" s="2">
        <f t="shared" si="41"/>
        <v>352.56470309445297</v>
      </c>
      <c r="M254" s="2">
        <v>0</v>
      </c>
      <c r="N254" s="2">
        <f t="shared" si="46"/>
        <v>16.111577464788734</v>
      </c>
      <c r="O254" s="2">
        <f t="shared" si="42"/>
        <v>22.751539377488548</v>
      </c>
      <c r="P254" s="2">
        <f t="shared" si="43"/>
        <v>27.471861250802188</v>
      </c>
      <c r="Q254" s="2">
        <f t="shared" si="44"/>
        <v>10.454511996362534</v>
      </c>
      <c r="R254" s="2">
        <f t="shared" si="45"/>
        <v>0.77521300501092649</v>
      </c>
      <c r="S254" s="2">
        <f t="shared" si="47"/>
        <v>352.56470309445297</v>
      </c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50"/>
        <v>16.516713615023477</v>
      </c>
      <c r="H255" s="2">
        <f t="shared" si="50"/>
        <v>23.312235597379065</v>
      </c>
      <c r="I255" s="2">
        <f t="shared" si="50"/>
        <v>28.100375225160043</v>
      </c>
      <c r="J255" s="2">
        <f t="shared" si="50"/>
        <v>10.636386574699504</v>
      </c>
      <c r="K255" s="2">
        <f t="shared" si="50"/>
        <v>0.78183364783535314</v>
      </c>
      <c r="L255" s="2">
        <f t="shared" si="41"/>
        <v>354.34754466009747</v>
      </c>
      <c r="M255" s="2">
        <v>0</v>
      </c>
      <c r="N255" s="2">
        <f t="shared" si="46"/>
        <v>16.516713615023477</v>
      </c>
      <c r="O255" s="2">
        <f t="shared" si="42"/>
        <v>23.312235597379065</v>
      </c>
      <c r="P255" s="2">
        <f t="shared" si="43"/>
        <v>28.100375225160043</v>
      </c>
      <c r="Q255" s="2">
        <f t="shared" si="44"/>
        <v>10.636386574699504</v>
      </c>
      <c r="R255" s="2">
        <f t="shared" si="45"/>
        <v>0.78183364783535314</v>
      </c>
      <c r="S255" s="2">
        <f t="shared" si="47"/>
        <v>354.34754466009747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50"/>
        <v>16.918553990610331</v>
      </c>
      <c r="H256" s="2">
        <f t="shared" si="50"/>
        <v>23.86631890266894</v>
      </c>
      <c r="I256" s="2">
        <f t="shared" si="50"/>
        <v>28.712340221796499</v>
      </c>
      <c r="J256" s="2">
        <f t="shared" si="50"/>
        <v>10.801533201994349</v>
      </c>
      <c r="K256" s="2">
        <f t="shared" si="50"/>
        <v>0.78331405942776877</v>
      </c>
      <c r="L256" s="2">
        <f t="shared" si="41"/>
        <v>356.08206037649791</v>
      </c>
      <c r="M256" s="2">
        <v>0</v>
      </c>
      <c r="N256" s="2">
        <f t="shared" si="46"/>
        <v>16.918553990610331</v>
      </c>
      <c r="O256" s="2">
        <f t="shared" si="42"/>
        <v>23.86631890266894</v>
      </c>
      <c r="P256" s="2">
        <f t="shared" si="43"/>
        <v>28.712340221796499</v>
      </c>
      <c r="Q256" s="2">
        <f t="shared" si="44"/>
        <v>10.801533201994349</v>
      </c>
      <c r="R256" s="2">
        <f t="shared" si="45"/>
        <v>0.78331405942776877</v>
      </c>
      <c r="S256" s="2">
        <f t="shared" si="47"/>
        <v>356.08206037649791</v>
      </c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50"/>
        <v>17.330525821596247</v>
      </c>
      <c r="H257" s="2">
        <f t="shared" si="50"/>
        <v>24.434464762679269</v>
      </c>
      <c r="I257" s="2">
        <f t="shared" si="50"/>
        <v>29.341030014475518</v>
      </c>
      <c r="J257" s="2">
        <f t="shared" si="50"/>
        <v>10.976729089743987</v>
      </c>
      <c r="K257" s="2">
        <f t="shared" si="50"/>
        <v>0.7920054016776098</v>
      </c>
      <c r="L257" s="2">
        <f t="shared" si="41"/>
        <v>357.87475509017264</v>
      </c>
      <c r="M257" s="2">
        <v>0</v>
      </c>
      <c r="N257" s="2">
        <f t="shared" si="46"/>
        <v>17.330525821596247</v>
      </c>
      <c r="O257" s="2">
        <f t="shared" si="42"/>
        <v>24.434464762679269</v>
      </c>
      <c r="P257" s="2">
        <f t="shared" si="43"/>
        <v>29.341030014475518</v>
      </c>
      <c r="Q257" s="2">
        <f t="shared" si="44"/>
        <v>10.976729089743987</v>
      </c>
      <c r="R257" s="2">
        <f t="shared" si="45"/>
        <v>0.7920054016776098</v>
      </c>
      <c r="S257" s="2">
        <f t="shared" si="47"/>
        <v>357.87475509017264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50"/>
        <v>17.752629107981225</v>
      </c>
      <c r="H258" s="2">
        <f t="shared" si="50"/>
        <v>25.016634490901552</v>
      </c>
      <c r="I258" s="2">
        <f t="shared" si="50"/>
        <v>29.986220112683835</v>
      </c>
      <c r="J258" s="2">
        <f t="shared" si="50"/>
        <v>11.161400155292052</v>
      </c>
      <c r="K258" s="2">
        <f t="shared" si="50"/>
        <v>0.80507039445624107</v>
      </c>
      <c r="L258" s="2">
        <f t="shared" si="41"/>
        <v>359.72195426131492</v>
      </c>
      <c r="M258" s="2">
        <v>0</v>
      </c>
      <c r="N258" s="2">
        <f t="shared" si="46"/>
        <v>17.752629107981225</v>
      </c>
      <c r="O258" s="2">
        <f t="shared" si="42"/>
        <v>25.016634490901552</v>
      </c>
      <c r="P258" s="2">
        <f t="shared" si="43"/>
        <v>29.986220112683835</v>
      </c>
      <c r="Q258" s="2">
        <f t="shared" si="44"/>
        <v>11.161400155292052</v>
      </c>
      <c r="R258" s="2">
        <f t="shared" si="45"/>
        <v>0.80507039445624107</v>
      </c>
      <c r="S258" s="2">
        <f t="shared" si="47"/>
        <v>359.72195426131492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50"/>
        <v>18.178699530516436</v>
      </c>
      <c r="H259" s="2">
        <f t="shared" si="50"/>
        <v>25.603305939179918</v>
      </c>
      <c r="I259" s="2">
        <f t="shared" si="50"/>
        <v>30.632515330237922</v>
      </c>
      <c r="J259" s="2">
        <f t="shared" si="50"/>
        <v>11.343150651425605</v>
      </c>
      <c r="K259" s="2">
        <f t="shared" si="50"/>
        <v>0.81604635633789335</v>
      </c>
      <c r="L259" s="2">
        <f t="shared" si="41"/>
        <v>361.57371780769779</v>
      </c>
      <c r="M259" s="2">
        <v>0</v>
      </c>
      <c r="N259" s="2">
        <f t="shared" si="46"/>
        <v>18.178699530516436</v>
      </c>
      <c r="O259" s="2">
        <f t="shared" si="42"/>
        <v>25.603305939179918</v>
      </c>
      <c r="P259" s="2">
        <f t="shared" si="43"/>
        <v>30.632515330237922</v>
      </c>
      <c r="Q259" s="2">
        <f t="shared" si="44"/>
        <v>11.343150651425605</v>
      </c>
      <c r="R259" s="2">
        <f t="shared" si="45"/>
        <v>0.81604635633789335</v>
      </c>
      <c r="S259" s="2">
        <f t="shared" si="47"/>
        <v>361.57371780769779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50"/>
        <v>18.63015962441315</v>
      </c>
      <c r="H260" s="2">
        <f t="shared" si="50"/>
        <v>26.227424469626765</v>
      </c>
      <c r="I260" s="2">
        <f t="shared" si="50"/>
        <v>31.332633227911476</v>
      </c>
      <c r="J260" s="2">
        <f t="shared" si="50"/>
        <v>11.563344604192045</v>
      </c>
      <c r="K260" s="2">
        <f t="shared" si="50"/>
        <v>0.84223413017087756</v>
      </c>
      <c r="L260" s="2">
        <f t="shared" si="41"/>
        <v>363.59579605631433</v>
      </c>
      <c r="M260" s="2">
        <v>0</v>
      </c>
      <c r="N260" s="2">
        <f t="shared" si="46"/>
        <v>18.63015962441315</v>
      </c>
      <c r="O260" s="2">
        <f t="shared" si="42"/>
        <v>26.227424469626765</v>
      </c>
      <c r="P260" s="2">
        <f t="shared" si="43"/>
        <v>31.332633227911476</v>
      </c>
      <c r="Q260" s="2">
        <f t="shared" si="44"/>
        <v>11.563344604192045</v>
      </c>
      <c r="R260" s="2">
        <f t="shared" si="45"/>
        <v>0.84223413017087756</v>
      </c>
      <c r="S260" s="2">
        <f t="shared" si="47"/>
        <v>363.59579605631433</v>
      </c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50"/>
        <v>19.105117370892025</v>
      </c>
      <c r="H261" s="2">
        <f t="shared" si="50"/>
        <v>26.885976266077336</v>
      </c>
      <c r="I261" s="2">
        <f t="shared" si="50"/>
        <v>32.081194087547281</v>
      </c>
      <c r="J261" s="2">
        <f t="shared" si="50"/>
        <v>11.816147362121999</v>
      </c>
      <c r="K261" s="2">
        <f t="shared" si="50"/>
        <v>0.87619293528109476</v>
      </c>
      <c r="L261" s="2">
        <f t="shared" si="41"/>
        <v>365.76462802191975</v>
      </c>
      <c r="M261" s="2">
        <v>0</v>
      </c>
      <c r="N261" s="2">
        <f t="shared" si="46"/>
        <v>19.105117370892025</v>
      </c>
      <c r="O261" s="2">
        <f t="shared" si="42"/>
        <v>26.885976266077336</v>
      </c>
      <c r="P261" s="2">
        <f t="shared" si="43"/>
        <v>32.081194087547281</v>
      </c>
      <c r="Q261" s="2">
        <f t="shared" si="44"/>
        <v>11.816147362121999</v>
      </c>
      <c r="R261" s="2">
        <f t="shared" si="45"/>
        <v>0.87619293528109476</v>
      </c>
      <c r="S261" s="2">
        <f t="shared" si="47"/>
        <v>365.76462802191975</v>
      </c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50"/>
        <v>19.598629107981225</v>
      </c>
      <c r="H262" s="2">
        <f t="shared" si="50"/>
        <v>27.571260967784504</v>
      </c>
      <c r="I262" s="2">
        <f t="shared" si="50"/>
        <v>32.8653786637894</v>
      </c>
      <c r="J262" s="2">
        <f t="shared" si="50"/>
        <v>12.090189044440306</v>
      </c>
      <c r="K262" s="2">
        <f t="shared" si="50"/>
        <v>0.91106229221713098</v>
      </c>
      <c r="L262" s="2">
        <f t="shared" si="41"/>
        <v>368.03652007621258</v>
      </c>
      <c r="M262" s="2">
        <v>0</v>
      </c>
      <c r="N262" s="2">
        <f t="shared" si="46"/>
        <v>19.598629107981225</v>
      </c>
      <c r="O262" s="2">
        <f t="shared" si="42"/>
        <v>27.571260967784504</v>
      </c>
      <c r="P262" s="2">
        <f t="shared" si="43"/>
        <v>32.8653786637894</v>
      </c>
      <c r="Q262" s="2">
        <f t="shared" si="44"/>
        <v>12.090189044440306</v>
      </c>
      <c r="R262" s="2">
        <f t="shared" si="45"/>
        <v>0.91106229221713098</v>
      </c>
      <c r="S262" s="2">
        <f t="shared" si="47"/>
        <v>368.03652007621258</v>
      </c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51">G262*(1-G$5)+G$4*$F262*$L$4/1000</f>
        <v>20.108253521126766</v>
      </c>
      <c r="H263" s="2">
        <f t="shared" si="51"/>
        <v>28.279449163182001</v>
      </c>
      <c r="I263" s="2">
        <f t="shared" si="51"/>
        <v>33.678699403501554</v>
      </c>
      <c r="J263" s="2">
        <f t="shared" si="51"/>
        <v>12.379561502488006</v>
      </c>
      <c r="K263" s="2">
        <f t="shared" si="51"/>
        <v>0.94460599248048349</v>
      </c>
      <c r="L263" s="2">
        <f>SUM(G263:K263,L$5)</f>
        <v>370.39056958277882</v>
      </c>
      <c r="M263" s="2">
        <v>0</v>
      </c>
      <c r="N263" s="2">
        <f t="shared" si="46"/>
        <v>20.108253521126766</v>
      </c>
      <c r="O263" s="2">
        <f t="shared" ref="O263:O326" si="52">O262*(1-O$5)+O$4*($F262+$M262)*$L$4/1000</f>
        <v>28.279449163182001</v>
      </c>
      <c r="P263" s="2">
        <f t="shared" ref="P263:P326" si="53">P262*(1-P$5)+P$4*($F262+$M262)*$L$4/1000</f>
        <v>33.678699403501554</v>
      </c>
      <c r="Q263" s="2">
        <f t="shared" ref="Q263:Q326" si="54">Q262*(1-Q$5)+Q$4*($F262+$M262)*$L$4/1000</f>
        <v>12.379561502488006</v>
      </c>
      <c r="R263" s="2">
        <f t="shared" ref="R263:R326" si="55">R262*(1-R$5)+R$4*($F262+$M262)*$L$4/1000</f>
        <v>0.94460599248048349</v>
      </c>
      <c r="S263" s="2">
        <f t="shared" si="47"/>
        <v>370.39056958277882</v>
      </c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51"/>
        <v>20.62965727699531</v>
      </c>
      <c r="H264" s="2">
        <f t="shared" si="51"/>
        <v>29.003811177407222</v>
      </c>
      <c r="I264" s="2">
        <f t="shared" si="51"/>
        <v>34.510098556486049</v>
      </c>
      <c r="J264" s="2">
        <f t="shared" si="51"/>
        <v>12.675055603912078</v>
      </c>
      <c r="K264" s="2">
        <f t="shared" si="51"/>
        <v>0.9740123079942673</v>
      </c>
      <c r="L264" s="2">
        <f>SUM(G264:K264,L$5)</f>
        <v>372.79263492279495</v>
      </c>
      <c r="M264" s="2">
        <v>0</v>
      </c>
      <c r="N264" s="2">
        <f t="shared" ref="N264:N327" si="56">N263*(1-N$5)+N$4*($F263+$M263)*$L$4/1000</f>
        <v>20.62965727699531</v>
      </c>
      <c r="O264" s="2">
        <f t="shared" si="52"/>
        <v>29.003811177407222</v>
      </c>
      <c r="P264" s="2">
        <f t="shared" si="53"/>
        <v>34.510098556486049</v>
      </c>
      <c r="Q264" s="2">
        <f t="shared" si="54"/>
        <v>12.675055603912078</v>
      </c>
      <c r="R264" s="2">
        <f t="shared" si="55"/>
        <v>0.9740123079942673</v>
      </c>
      <c r="S264" s="2">
        <f t="shared" ref="S264:S327" si="57">SUM(N264:R264,S$5)</f>
        <v>372.79263492279495</v>
      </c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51"/>
        <v>21.163633802816907</v>
      </c>
      <c r="H265" s="9">
        <f t="shared" si="51"/>
        <v>29.745523173077977</v>
      </c>
      <c r="I265" s="9">
        <f t="shared" si="51"/>
        <v>35.361286514788659</v>
      </c>
      <c r="J265" s="9">
        <f t="shared" si="51"/>
        <v>12.977847460068233</v>
      </c>
      <c r="K265" s="9">
        <f t="shared" si="51"/>
        <v>1.0015195014449079</v>
      </c>
      <c r="L265" s="9">
        <f>SUM(G265:K265,L$5)</f>
        <v>375.2498104521967</v>
      </c>
      <c r="M265" s="2">
        <v>0</v>
      </c>
      <c r="N265" s="2">
        <f t="shared" si="56"/>
        <v>21.163633802816907</v>
      </c>
      <c r="O265" s="2">
        <f t="shared" si="52"/>
        <v>29.745523173077977</v>
      </c>
      <c r="P265" s="2">
        <f t="shared" si="53"/>
        <v>35.361286514788659</v>
      </c>
      <c r="Q265" s="2">
        <f t="shared" si="54"/>
        <v>12.977847460068233</v>
      </c>
      <c r="R265" s="2">
        <f t="shared" si="55"/>
        <v>1.0015195014449079</v>
      </c>
      <c r="S265" s="2">
        <f t="shared" si="57"/>
        <v>375.2498104521967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3">
      <c r="A266" s="5"/>
      <c r="B266" s="2"/>
      <c r="C266" s="2">
        <v>1998.038356</v>
      </c>
      <c r="D266" s="2">
        <v>362.02</v>
      </c>
      <c r="E266" s="3">
        <f t="shared" ref="E266:E329" si="58">1+E265</f>
        <v>2010</v>
      </c>
      <c r="F266" s="4">
        <f>F265*SUM(economy!Z56:AB56)/SUM(economy!Z55:AB55)</f>
        <v>8682.9561636055314</v>
      </c>
      <c r="G266" s="9">
        <f t="shared" si="51"/>
        <v>21.697543726063788</v>
      </c>
      <c r="H266" s="9">
        <f t="shared" si="51"/>
        <v>30.485092231372303</v>
      </c>
      <c r="I266" s="9">
        <f t="shared" si="51"/>
        <v>36.200885359269684</v>
      </c>
      <c r="J266" s="9">
        <f t="shared" si="51"/>
        <v>13.26321368754139</v>
      </c>
      <c r="K266" s="9">
        <f t="shared" si="51"/>
        <v>1.0181522248855883</v>
      </c>
      <c r="L266" s="9">
        <f t="shared" ref="L266:L329" si="59">SUM(G266:K266,L$5)</f>
        <v>377.66488722913277</v>
      </c>
      <c r="M266" s="2">
        <v>0</v>
      </c>
      <c r="N266" s="2">
        <f t="shared" si="56"/>
        <v>21.697543726063788</v>
      </c>
      <c r="O266" s="2">
        <f t="shared" si="52"/>
        <v>30.485092231372303</v>
      </c>
      <c r="P266" s="2">
        <f t="shared" si="53"/>
        <v>36.200885359269684</v>
      </c>
      <c r="Q266" s="2">
        <f t="shared" si="54"/>
        <v>13.26321368754139</v>
      </c>
      <c r="R266" s="2">
        <f t="shared" si="55"/>
        <v>1.0181522248855883</v>
      </c>
      <c r="S266" s="2">
        <f t="shared" si="57"/>
        <v>377.66488722913277</v>
      </c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3">
      <c r="A267" s="5"/>
      <c r="B267" s="2"/>
      <c r="C267" s="2">
        <v>1998.123288</v>
      </c>
      <c r="D267" s="2">
        <v>362.16399999999999</v>
      </c>
      <c r="E267" s="3">
        <f t="shared" si="58"/>
        <v>2011</v>
      </c>
      <c r="F267" s="4">
        <f>F266*SUM(economy!Z57:AB57)/SUM(economy!Z56:AB56)</f>
        <v>8898.5686695256591</v>
      </c>
      <c r="G267" s="9">
        <f t="shared" si="51"/>
        <v>22.227489407410605</v>
      </c>
      <c r="H267" s="9">
        <f t="shared" si="51"/>
        <v>31.216527879382141</v>
      </c>
      <c r="I267" s="9">
        <f t="shared" si="51"/>
        <v>37.019456457044001</v>
      </c>
      <c r="J267" s="9">
        <f t="shared" si="51"/>
        <v>13.5246542974735</v>
      </c>
      <c r="K267" s="9">
        <f t="shared" si="51"/>
        <v>1.0251910647606772</v>
      </c>
      <c r="L267" s="9">
        <f t="shared" si="59"/>
        <v>380.01331910607092</v>
      </c>
      <c r="M267" s="2">
        <v>0</v>
      </c>
      <c r="N267" s="2">
        <f t="shared" si="56"/>
        <v>22.227489407410605</v>
      </c>
      <c r="O267" s="2">
        <f t="shared" si="52"/>
        <v>31.216527879382141</v>
      </c>
      <c r="P267" s="2">
        <f t="shared" si="53"/>
        <v>37.019456457044001</v>
      </c>
      <c r="Q267" s="2">
        <f t="shared" si="54"/>
        <v>13.5246542974735</v>
      </c>
      <c r="R267" s="2">
        <f t="shared" si="55"/>
        <v>1.0251910647606772</v>
      </c>
      <c r="S267" s="2">
        <f t="shared" si="57"/>
        <v>380.01331910607092</v>
      </c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3">
      <c r="A268" s="5"/>
      <c r="B268" s="2"/>
      <c r="C268" s="2">
        <v>1998.2</v>
      </c>
      <c r="D268" s="2">
        <v>362.47</v>
      </c>
      <c r="E268" s="3">
        <f t="shared" si="58"/>
        <v>2012</v>
      </c>
      <c r="F268" s="4">
        <f>F267*SUM(economy!Z58:AB58)/SUM(economy!Z57:AB57)</f>
        <v>9128.285945038504</v>
      </c>
      <c r="G268" s="9">
        <f t="shared" si="51"/>
        <v>22.770594537475553</v>
      </c>
      <c r="H268" s="9">
        <f t="shared" si="51"/>
        <v>31.966196631774981</v>
      </c>
      <c r="I268" s="9">
        <f t="shared" si="51"/>
        <v>37.859432678539065</v>
      </c>
      <c r="J268" s="9">
        <f t="shared" si="51"/>
        <v>13.796466259441774</v>
      </c>
      <c r="K268" s="9">
        <f t="shared" si="51"/>
        <v>1.0395829898138262</v>
      </c>
      <c r="L268" s="9">
        <f t="shared" si="59"/>
        <v>382.4322730970452</v>
      </c>
      <c r="M268" s="2">
        <v>0</v>
      </c>
      <c r="N268" s="2">
        <f t="shared" si="56"/>
        <v>22.770594537475553</v>
      </c>
      <c r="O268" s="2">
        <f t="shared" si="52"/>
        <v>31.966196631774981</v>
      </c>
      <c r="P268" s="2">
        <f t="shared" si="53"/>
        <v>37.859432678539065</v>
      </c>
      <c r="Q268" s="2">
        <f t="shared" si="54"/>
        <v>13.796466259441774</v>
      </c>
      <c r="R268" s="2">
        <f t="shared" si="55"/>
        <v>1.0395829898138262</v>
      </c>
      <c r="S268" s="2">
        <f t="shared" si="57"/>
        <v>382.4322730970452</v>
      </c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3">
      <c r="A269" s="5"/>
      <c r="B269" s="2"/>
      <c r="C269" s="2">
        <v>1998.284932</v>
      </c>
      <c r="D269" s="2">
        <v>362.745</v>
      </c>
      <c r="E269" s="3">
        <f t="shared" si="58"/>
        <v>2013</v>
      </c>
      <c r="F269" s="4">
        <f>F268*SUM(economy!Z59:AB59)/SUM(economy!Z58:AB58)</f>
        <v>9359.5836817672807</v>
      </c>
      <c r="G269" s="9">
        <f t="shared" si="51"/>
        <v>23.327719970740812</v>
      </c>
      <c r="H269" s="9">
        <f t="shared" si="51"/>
        <v>32.735372720246552</v>
      </c>
      <c r="I269" s="9">
        <f t="shared" si="51"/>
        <v>38.722645737418574</v>
      </c>
      <c r="J269" s="9">
        <f t="shared" si="51"/>
        <v>14.079712580099228</v>
      </c>
      <c r="K269" s="9">
        <f t="shared" si="51"/>
        <v>1.0590969822264742</v>
      </c>
      <c r="L269" s="9">
        <f t="shared" si="59"/>
        <v>384.92454799073164</v>
      </c>
      <c r="M269" s="2">
        <v>0</v>
      </c>
      <c r="N269" s="2">
        <f t="shared" si="56"/>
        <v>23.327719970740812</v>
      </c>
      <c r="O269" s="2">
        <f t="shared" si="52"/>
        <v>32.735372720246552</v>
      </c>
      <c r="P269" s="2">
        <f t="shared" si="53"/>
        <v>38.722645737418574</v>
      </c>
      <c r="Q269" s="2">
        <f t="shared" si="54"/>
        <v>14.079712580099228</v>
      </c>
      <c r="R269" s="2">
        <f t="shared" si="55"/>
        <v>1.0590969822264742</v>
      </c>
      <c r="S269" s="2">
        <f t="shared" si="57"/>
        <v>384.92454799073164</v>
      </c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3">
      <c r="A270" s="5"/>
      <c r="B270" s="2"/>
      <c r="C270" s="2">
        <v>1998.367123</v>
      </c>
      <c r="D270" s="2">
        <v>363.11099999999999</v>
      </c>
      <c r="E270" s="3">
        <f t="shared" si="58"/>
        <v>2014</v>
      </c>
      <c r="F270" s="4">
        <f>F269*SUM(economy!Z60:AB60)/SUM(economy!Z59:AB59)</f>
        <v>9592.3127656530069</v>
      </c>
      <c r="G270" s="9">
        <f t="shared" si="51"/>
        <v>23.898962167280601</v>
      </c>
      <c r="H270" s="9">
        <f t="shared" si="51"/>
        <v>33.524150879646221</v>
      </c>
      <c r="I270" s="9">
        <f t="shared" si="51"/>
        <v>39.60902117472228</v>
      </c>
      <c r="J270" s="9">
        <f t="shared" si="51"/>
        <v>14.373925550624628</v>
      </c>
      <c r="K270" s="9">
        <f t="shared" si="51"/>
        <v>1.0817918655908574</v>
      </c>
      <c r="L270" s="9">
        <f t="shared" si="59"/>
        <v>387.48785163786459</v>
      </c>
      <c r="M270" s="2">
        <v>0</v>
      </c>
      <c r="N270" s="2">
        <f t="shared" si="56"/>
        <v>23.898962167280601</v>
      </c>
      <c r="O270" s="2">
        <f t="shared" si="52"/>
        <v>33.524150879646221</v>
      </c>
      <c r="P270" s="2">
        <f t="shared" si="53"/>
        <v>39.60902117472228</v>
      </c>
      <c r="Q270" s="2">
        <f t="shared" si="54"/>
        <v>14.373925550624628</v>
      </c>
      <c r="R270" s="2">
        <f t="shared" si="55"/>
        <v>1.0817918655908574</v>
      </c>
      <c r="S270" s="2">
        <f t="shared" si="57"/>
        <v>387.48785163786459</v>
      </c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3">
      <c r="A271" s="5"/>
      <c r="B271" s="2"/>
      <c r="C271" s="2">
        <v>1998.452055</v>
      </c>
      <c r="D271" s="2">
        <v>363.54199999999997</v>
      </c>
      <c r="E271" s="3">
        <f t="shared" si="58"/>
        <v>2015</v>
      </c>
      <c r="F271" s="4">
        <f>F270*SUM(economy!Z61:AB61)/SUM(economy!Z60:AB60)</f>
        <v>9826.3298369437307</v>
      </c>
      <c r="G271" s="9">
        <f t="shared" si="51"/>
        <v>24.484408486311068</v>
      </c>
      <c r="H271" s="9">
        <f t="shared" si="51"/>
        <v>34.332611582884851</v>
      </c>
      <c r="I271" s="9">
        <f t="shared" si="51"/>
        <v>40.518463128811817</v>
      </c>
      <c r="J271" s="9">
        <f t="shared" si="51"/>
        <v>14.678646679281176</v>
      </c>
      <c r="K271" s="9">
        <f t="shared" si="51"/>
        <v>1.1064832562397102</v>
      </c>
      <c r="L271" s="9">
        <f t="shared" si="59"/>
        <v>390.12061313352865</v>
      </c>
      <c r="M271" s="2">
        <v>1</v>
      </c>
      <c r="N271" s="2">
        <f t="shared" si="56"/>
        <v>24.484408486311068</v>
      </c>
      <c r="O271" s="2">
        <f t="shared" si="52"/>
        <v>34.332611582884851</v>
      </c>
      <c r="P271" s="2">
        <f t="shared" si="53"/>
        <v>40.518463128811817</v>
      </c>
      <c r="Q271" s="2">
        <f t="shared" si="54"/>
        <v>14.678646679281176</v>
      </c>
      <c r="R271" s="2">
        <f t="shared" si="55"/>
        <v>1.1064832562397102</v>
      </c>
      <c r="S271" s="2">
        <f t="shared" si="57"/>
        <v>390.12061313352865</v>
      </c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3">
      <c r="A272" s="5"/>
      <c r="B272" s="2"/>
      <c r="C272" s="2">
        <v>1998.5342470000001</v>
      </c>
      <c r="D272" s="2">
        <v>364.05799999999999</v>
      </c>
      <c r="E272" s="3">
        <f t="shared" si="58"/>
        <v>2016</v>
      </c>
      <c r="F272" s="4">
        <f>F271*SUM(economy!Z62:AB62)/SUM(economy!Z61:AB61)</f>
        <v>10065.327551815164</v>
      </c>
      <c r="G272" s="9">
        <f t="shared" si="51"/>
        <v>25.084137537392142</v>
      </c>
      <c r="H272" s="9">
        <f t="shared" si="51"/>
        <v>35.160821620480363</v>
      </c>
      <c r="I272" s="9">
        <f t="shared" si="51"/>
        <v>41.450855487147443</v>
      </c>
      <c r="J272" s="9">
        <f t="shared" si="51"/>
        <v>14.993426840261595</v>
      </c>
      <c r="K272" s="9">
        <f t="shared" si="51"/>
        <v>1.1324460586611871</v>
      </c>
      <c r="L272" s="9">
        <f t="shared" si="59"/>
        <v>392.82168754394274</v>
      </c>
      <c r="M272" s="2">
        <v>0</v>
      </c>
      <c r="N272" s="2">
        <f t="shared" si="56"/>
        <v>25.084198570255992</v>
      </c>
      <c r="O272" s="2">
        <f t="shared" si="52"/>
        <v>35.160915517193978</v>
      </c>
      <c r="P272" s="2">
        <f t="shared" si="53"/>
        <v>41.451005721889224</v>
      </c>
      <c r="Q272" s="2">
        <f t="shared" si="54"/>
        <v>14.993544211153614</v>
      </c>
      <c r="R272" s="2">
        <f t="shared" si="55"/>
        <v>1.1324930070179946</v>
      </c>
      <c r="S272" s="2">
        <f t="shared" si="57"/>
        <v>392.8221570275108</v>
      </c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3">
      <c r="A273" s="5"/>
      <c r="B273" s="2"/>
      <c r="C273" s="2">
        <v>1998.6191779999999</v>
      </c>
      <c r="D273" s="2">
        <v>364.69799999999998</v>
      </c>
      <c r="E273" s="3">
        <f t="shared" si="58"/>
        <v>2017</v>
      </c>
      <c r="F273" s="4">
        <f>F272*SUM(economy!Z63:AB63)/SUM(economy!Z62:AB62)</f>
        <v>10533.948990627832</v>
      </c>
      <c r="G273" s="9">
        <f t="shared" si="51"/>
        <v>25.698453303465367</v>
      </c>
      <c r="H273" s="9">
        <f t="shared" si="51"/>
        <v>36.009194327487343</v>
      </c>
      <c r="I273" s="9">
        <f t="shared" si="51"/>
        <v>42.406638460970505</v>
      </c>
      <c r="J273" s="9">
        <f t="shared" si="51"/>
        <v>15.318275975253258</v>
      </c>
      <c r="K273" s="9">
        <f t="shared" si="51"/>
        <v>1.1594138443358384</v>
      </c>
      <c r="L273" s="9">
        <f t="shared" si="59"/>
        <v>395.59197591151235</v>
      </c>
      <c r="M273" s="2">
        <v>0</v>
      </c>
      <c r="N273" s="2">
        <f t="shared" si="56"/>
        <v>25.698514336329218</v>
      </c>
      <c r="O273" s="2">
        <f t="shared" si="52"/>
        <v>36.009287965888291</v>
      </c>
      <c r="P273" s="2">
        <f t="shared" si="53"/>
        <v>42.406786679169052</v>
      </c>
      <c r="Q273" s="2">
        <f t="shared" si="54"/>
        <v>15.318386641115211</v>
      </c>
      <c r="R273" s="2">
        <f t="shared" si="55"/>
        <v>1.1594423199536652</v>
      </c>
      <c r="S273" s="2">
        <f t="shared" si="57"/>
        <v>395.59241794245543</v>
      </c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3">
      <c r="A274" s="5"/>
      <c r="B274" s="2"/>
      <c r="C274" s="2">
        <v>1998.7041099999999</v>
      </c>
      <c r="D274" s="2">
        <v>365.05599999999998</v>
      </c>
      <c r="E274" s="3">
        <f t="shared" si="58"/>
        <v>2018</v>
      </c>
      <c r="F274" s="4">
        <f>F273*SUM(economy!Z64:AB64)/SUM(economy!Z63:AB63)</f>
        <v>10782.480874307161</v>
      </c>
      <c r="G274" s="9">
        <f t="shared" si="51"/>
        <v>26.341370378010726</v>
      </c>
      <c r="H274" s="9">
        <f t="shared" si="51"/>
        <v>36.89923514884552</v>
      </c>
      <c r="I274" s="9">
        <f t="shared" si="51"/>
        <v>43.419995547907469</v>
      </c>
      <c r="J274" s="9">
        <f t="shared" si="51"/>
        <v>15.679570016733949</v>
      </c>
      <c r="K274" s="9">
        <f t="shared" si="51"/>
        <v>1.1977716396891001</v>
      </c>
      <c r="L274" s="9">
        <f t="shared" si="59"/>
        <v>398.53794273118677</v>
      </c>
      <c r="M274" s="2">
        <v>0</v>
      </c>
      <c r="N274" s="2">
        <f t="shared" si="56"/>
        <v>26.341431410874577</v>
      </c>
      <c r="O274" s="2">
        <f t="shared" si="52"/>
        <v>36.899328529644428</v>
      </c>
      <c r="P274" s="2">
        <f t="shared" si="53"/>
        <v>43.420141776630068</v>
      </c>
      <c r="Q274" s="2">
        <f t="shared" si="54"/>
        <v>15.679674360603126</v>
      </c>
      <c r="R274" s="2">
        <f t="shared" si="55"/>
        <v>1.1977889110243662</v>
      </c>
      <c r="S274" s="2">
        <f t="shared" si="57"/>
        <v>398.53836498877655</v>
      </c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3">
      <c r="A275" s="5"/>
      <c r="B275" s="2"/>
      <c r="C275" s="2">
        <v>1998.7863010000001</v>
      </c>
      <c r="D275" s="2">
        <v>365.012</v>
      </c>
      <c r="E275" s="3">
        <f t="shared" si="58"/>
        <v>2019</v>
      </c>
      <c r="F275" s="4">
        <f>F274*SUM(economy!Z65:AB65)/SUM(economy!Z64:AB64)</f>
        <v>11031.102419915907</v>
      </c>
      <c r="G275" s="9">
        <f t="shared" si="51"/>
        <v>26.999456065175014</v>
      </c>
      <c r="H275" s="9">
        <f t="shared" si="51"/>
        <v>37.810163768398453</v>
      </c>
      <c r="I275" s="9">
        <f t="shared" si="51"/>
        <v>44.457088855267443</v>
      </c>
      <c r="J275" s="9">
        <f t="shared" si="51"/>
        <v>16.049394874363433</v>
      </c>
      <c r="K275" s="9">
        <f t="shared" si="51"/>
        <v>1.2327049821628562</v>
      </c>
      <c r="L275" s="9">
        <f t="shared" si="59"/>
        <v>401.54880854536719</v>
      </c>
      <c r="M275" s="2">
        <v>0</v>
      </c>
      <c r="N275" s="2">
        <f t="shared" si="56"/>
        <v>26.999517098038865</v>
      </c>
      <c r="O275" s="2">
        <f t="shared" si="52"/>
        <v>37.81025689230399</v>
      </c>
      <c r="P275" s="2">
        <f t="shared" si="53"/>
        <v>44.457233121218067</v>
      </c>
      <c r="Q275" s="2">
        <f t="shared" si="54"/>
        <v>16.049493257395405</v>
      </c>
      <c r="R275" s="2">
        <f t="shared" si="55"/>
        <v>1.2327154577572292</v>
      </c>
      <c r="S275" s="2">
        <f t="shared" si="57"/>
        <v>401.54921582671352</v>
      </c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3">
      <c r="A276" s="5"/>
      <c r="B276" s="2"/>
      <c r="C276" s="2">
        <v>1998.8712330000001</v>
      </c>
      <c r="D276" s="2">
        <v>364.90899999999999</v>
      </c>
      <c r="E276" s="3">
        <f t="shared" si="58"/>
        <v>2020</v>
      </c>
      <c r="F276" s="4">
        <f>F275*SUM(economy!Z66:AB66)/SUM(economy!Z65:AB65)</f>
        <v>11279.701939962608</v>
      </c>
      <c r="G276" s="9">
        <f t="shared" si="51"/>
        <v>27.672715837282556</v>
      </c>
      <c r="H276" s="9">
        <f t="shared" si="51"/>
        <v>38.741931142149276</v>
      </c>
      <c r="I276" s="9">
        <f t="shared" si="51"/>
        <v>45.517613251217611</v>
      </c>
      <c r="J276" s="9">
        <f t="shared" si="51"/>
        <v>16.427273733135412</v>
      </c>
      <c r="K276" s="9">
        <f t="shared" si="51"/>
        <v>1.2655654984527054</v>
      </c>
      <c r="L276" s="9">
        <f t="shared" si="59"/>
        <v>404.62509946223759</v>
      </c>
      <c r="M276" s="2">
        <v>0</v>
      </c>
      <c r="N276" s="2">
        <f t="shared" si="56"/>
        <v>27.672776870146407</v>
      </c>
      <c r="O276" s="2">
        <f t="shared" si="52"/>
        <v>38.742024009868167</v>
      </c>
      <c r="P276" s="2">
        <f t="shared" si="53"/>
        <v>45.517755580741799</v>
      </c>
      <c r="Q276" s="2">
        <f t="shared" si="54"/>
        <v>16.42736649585407</v>
      </c>
      <c r="R276" s="2">
        <f t="shared" si="55"/>
        <v>1.2655718522218713</v>
      </c>
      <c r="S276" s="2">
        <f t="shared" si="57"/>
        <v>404.62549480883234</v>
      </c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3">
      <c r="A277" s="5"/>
      <c r="B277" s="2"/>
      <c r="C277" s="2">
        <v>1998.9534249999999</v>
      </c>
      <c r="D277" s="2">
        <v>364.88099999999997</v>
      </c>
      <c r="E277" s="3">
        <f t="shared" si="58"/>
        <v>2021</v>
      </c>
      <c r="F277" s="4">
        <f>F276*SUM(economy!Z67:AB67)/SUM(economy!Z66:AB66)</f>
        <v>11528.166585063453</v>
      </c>
      <c r="G277" s="9">
        <f t="shared" si="51"/>
        <v>28.361148350050229</v>
      </c>
      <c r="H277" s="9">
        <f t="shared" si="51"/>
        <v>39.69447787393424</v>
      </c>
      <c r="I277" s="9">
        <f t="shared" si="51"/>
        <v>46.601250920251104</v>
      </c>
      <c r="J277" s="9">
        <f t="shared" si="51"/>
        <v>16.812743908125363</v>
      </c>
      <c r="K277" s="9">
        <f t="shared" si="51"/>
        <v>1.2971677480458141</v>
      </c>
      <c r="L277" s="9">
        <f t="shared" si="59"/>
        <v>407.76678880040674</v>
      </c>
      <c r="M277" s="2">
        <v>0</v>
      </c>
      <c r="N277" s="2">
        <f t="shared" si="56"/>
        <v>28.36120938291408</v>
      </c>
      <c r="O277" s="2">
        <f t="shared" si="52"/>
        <v>39.694570486171258</v>
      </c>
      <c r="P277" s="2">
        <f t="shared" si="53"/>
        <v>46.601391339340758</v>
      </c>
      <c r="Q277" s="2">
        <f t="shared" si="54"/>
        <v>16.812831371601536</v>
      </c>
      <c r="R277" s="2">
        <f t="shared" si="55"/>
        <v>1.2971716018016179</v>
      </c>
      <c r="S277" s="2">
        <f t="shared" si="57"/>
        <v>407.7671741818292</v>
      </c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3">
      <c r="A278" s="5"/>
      <c r="B278" s="2"/>
      <c r="C278" s="2">
        <v>1999.038356</v>
      </c>
      <c r="D278" s="2">
        <v>365.01600000000002</v>
      </c>
      <c r="E278" s="3">
        <f t="shared" si="58"/>
        <v>2022</v>
      </c>
      <c r="F278" s="4">
        <f>F277*SUM(economy!Z68:AB68)/SUM(economy!Z67:AB67)</f>
        <v>11776.383846714154</v>
      </c>
      <c r="G278" s="9">
        <f t="shared" si="51"/>
        <v>29.064745371673819</v>
      </c>
      <c r="H278" s="9">
        <f t="shared" si="51"/>
        <v>40.667734134803929</v>
      </c>
      <c r="I278" s="9">
        <f t="shared" si="51"/>
        <v>47.707671358878486</v>
      </c>
      <c r="J278" s="9">
        <f t="shared" si="51"/>
        <v>17.205355900911041</v>
      </c>
      <c r="K278" s="9">
        <f t="shared" si="51"/>
        <v>1.3280004881521719</v>
      </c>
      <c r="L278" s="9">
        <f t="shared" si="59"/>
        <v>410.97350725441947</v>
      </c>
      <c r="M278" s="2">
        <v>0</v>
      </c>
      <c r="N278" s="2">
        <f t="shared" si="56"/>
        <v>29.06480640453767</v>
      </c>
      <c r="O278" s="2">
        <f t="shared" si="52"/>
        <v>40.667826492261916</v>
      </c>
      <c r="P278" s="2">
        <f t="shared" si="53"/>
        <v>47.707809893176631</v>
      </c>
      <c r="Q278" s="2">
        <f t="shared" si="54"/>
        <v>17.205438367873793</v>
      </c>
      <c r="R278" s="2">
        <f t="shared" si="55"/>
        <v>1.3280028255732219</v>
      </c>
      <c r="S278" s="2">
        <f t="shared" si="57"/>
        <v>410.97388398342321</v>
      </c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3">
      <c r="A279" s="5"/>
      <c r="B279" s="2"/>
      <c r="C279" s="2">
        <v>1999.123288</v>
      </c>
      <c r="D279" s="2">
        <v>365.07499999999999</v>
      </c>
      <c r="E279" s="3">
        <f t="shared" si="58"/>
        <v>2023</v>
      </c>
      <c r="F279" s="4">
        <f>F278*SUM(economy!Z69:AB69)/SUM(economy!Z68:AB68)</f>
        <v>12024.241590606956</v>
      </c>
      <c r="G279" s="9">
        <f t="shared" ref="G279:K294" si="60">G278*(1-G$5)+G$4*$F278*$L$4/1000</f>
        <v>29.783491803632899</v>
      </c>
      <c r="H279" s="9">
        <f t="shared" si="60"/>
        <v>41.661619723731661</v>
      </c>
      <c r="I279" s="9">
        <f t="shared" si="60"/>
        <v>48.836531597145623</v>
      </c>
      <c r="J279" s="9">
        <f t="shared" si="60"/>
        <v>17.604672686278402</v>
      </c>
      <c r="K279" s="9">
        <f t="shared" si="60"/>
        <v>1.3583548829153897</v>
      </c>
      <c r="L279" s="9">
        <f t="shared" si="59"/>
        <v>414.24467069370394</v>
      </c>
      <c r="M279" s="2">
        <v>0</v>
      </c>
      <c r="N279" s="2">
        <f t="shared" si="56"/>
        <v>29.783552836496749</v>
      </c>
      <c r="O279" s="2">
        <f t="shared" si="52"/>
        <v>41.661711827111517</v>
      </c>
      <c r="P279" s="2">
        <f t="shared" si="53"/>
        <v>48.836668271951098</v>
      </c>
      <c r="Q279" s="2">
        <f t="shared" si="54"/>
        <v>17.604750442162835</v>
      </c>
      <c r="R279" s="2">
        <f t="shared" si="55"/>
        <v>1.3583563006329213</v>
      </c>
      <c r="S279" s="2">
        <f t="shared" si="57"/>
        <v>414.24503967835511</v>
      </c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3">
      <c r="A280" s="5"/>
      <c r="B280" s="2"/>
      <c r="C280" s="2">
        <v>1999.2</v>
      </c>
      <c r="D280" s="2">
        <v>364.89100000000002</v>
      </c>
      <c r="E280" s="3">
        <f t="shared" si="58"/>
        <v>2024</v>
      </c>
      <c r="F280" s="4">
        <f>F279*SUM(economy!Z70:AB70)/SUM(economy!Z69:AB69)</f>
        <v>12271.628090796203</v>
      </c>
      <c r="G280" s="9">
        <f t="shared" si="60"/>
        <v>30.517365703529098</v>
      </c>
      <c r="H280" s="9">
        <f t="shared" si="60"/>
        <v>42.676044131283184</v>
      </c>
      <c r="I280" s="9">
        <f t="shared" si="60"/>
        <v>49.987476422183569</v>
      </c>
      <c r="J280" s="9">
        <f t="shared" si="60"/>
        <v>18.010269043586209</v>
      </c>
      <c r="K280" s="9">
        <f t="shared" si="60"/>
        <v>1.3884022677940862</v>
      </c>
      <c r="L280" s="9">
        <f t="shared" si="59"/>
        <v>417.57955756837612</v>
      </c>
      <c r="M280" s="2">
        <v>0</v>
      </c>
      <c r="N280" s="2">
        <f t="shared" si="56"/>
        <v>30.517426736392949</v>
      </c>
      <c r="O280" s="2">
        <f t="shared" si="52"/>
        <v>42.676135981283892</v>
      </c>
      <c r="P280" s="2">
        <f t="shared" si="53"/>
        <v>49.98761126245563</v>
      </c>
      <c r="Q280" s="2">
        <f t="shared" si="54"/>
        <v>18.010342357521417</v>
      </c>
      <c r="R280" s="2">
        <f t="shared" si="55"/>
        <v>1.3884031276832358</v>
      </c>
      <c r="S280" s="2">
        <f t="shared" si="57"/>
        <v>417.57991946533713</v>
      </c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3">
      <c r="A281" s="5"/>
      <c r="B281" s="2"/>
      <c r="C281" s="2">
        <v>1999.284932</v>
      </c>
      <c r="D281" s="2">
        <v>364.94400000000002</v>
      </c>
      <c r="E281" s="3">
        <f t="shared" si="58"/>
        <v>2025</v>
      </c>
      <c r="F281" s="4">
        <f>F280*SUM(economy!Z71:AB71)/SUM(economy!Z70:AB70)</f>
        <v>12518.432063723325</v>
      </c>
      <c r="G281" s="9">
        <f t="shared" si="60"/>
        <v>31.266338310009619</v>
      </c>
      <c r="H281" s="9">
        <f t="shared" si="60"/>
        <v>43.710906606319291</v>
      </c>
      <c r="I281" s="9">
        <f t="shared" si="60"/>
        <v>51.160138603890701</v>
      </c>
      <c r="J281" s="9">
        <f t="shared" si="60"/>
        <v>18.421730930337723</v>
      </c>
      <c r="K281" s="9">
        <f t="shared" si="60"/>
        <v>1.4182413176474475</v>
      </c>
      <c r="L281" s="9">
        <f t="shared" si="59"/>
        <v>420.9773557682048</v>
      </c>
      <c r="M281" s="2">
        <v>0</v>
      </c>
      <c r="N281" s="2">
        <f t="shared" si="56"/>
        <v>31.26639934287347</v>
      </c>
      <c r="O281" s="2">
        <f t="shared" si="52"/>
        <v>43.710998203637899</v>
      </c>
      <c r="P281" s="2">
        <f t="shared" si="53"/>
        <v>51.160271634253576</v>
      </c>
      <c r="Q281" s="2">
        <f t="shared" si="54"/>
        <v>18.4218000560783</v>
      </c>
      <c r="R281" s="2">
        <f t="shared" si="55"/>
        <v>1.4182418391965808</v>
      </c>
      <c r="S281" s="2">
        <f t="shared" si="57"/>
        <v>420.97771107603984</v>
      </c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3">
      <c r="A282" s="5"/>
      <c r="B282" s="2"/>
      <c r="C282" s="2">
        <v>1999.367123</v>
      </c>
      <c r="D282" s="2">
        <v>365.19</v>
      </c>
      <c r="E282" s="3">
        <f t="shared" si="58"/>
        <v>2026</v>
      </c>
      <c r="F282" s="4">
        <f>F281*SUM(economy!Z72:AB72)/SUM(economy!Z71:AB71)</f>
        <v>12764.542702139086</v>
      </c>
      <c r="G282" s="9">
        <f t="shared" si="60"/>
        <v>32.030374069767383</v>
      </c>
      <c r="H282" s="9">
        <f t="shared" si="60"/>
        <v>44.766096225709738</v>
      </c>
      <c r="I282" s="9">
        <f t="shared" si="60"/>
        <v>52.354139122697276</v>
      </c>
      <c r="J282" s="9">
        <f t="shared" si="60"/>
        <v>18.838654895531814</v>
      </c>
      <c r="K282" s="9">
        <f t="shared" si="60"/>
        <v>1.4479266572226992</v>
      </c>
      <c r="L282" s="9">
        <f t="shared" si="59"/>
        <v>424.4371909709289</v>
      </c>
      <c r="M282" s="2">
        <v>0</v>
      </c>
      <c r="N282" s="2">
        <f t="shared" si="56"/>
        <v>32.03043510263123</v>
      </c>
      <c r="O282" s="2">
        <f t="shared" si="52"/>
        <v>44.766187571041385</v>
      </c>
      <c r="P282" s="2">
        <f t="shared" si="53"/>
        <v>52.354270367444691</v>
      </c>
      <c r="Q282" s="2">
        <f t="shared" si="54"/>
        <v>18.838720072336155</v>
      </c>
      <c r="R282" s="2">
        <f t="shared" si="55"/>
        <v>1.4479269735582387</v>
      </c>
      <c r="S282" s="2">
        <f t="shared" si="57"/>
        <v>424.43754008701171</v>
      </c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3">
      <c r="A283" s="5"/>
      <c r="B283" s="2"/>
      <c r="C283" s="2">
        <v>1999.452055</v>
      </c>
      <c r="D283" s="2">
        <v>365.34800000000001</v>
      </c>
      <c r="E283" s="3">
        <f t="shared" si="58"/>
        <v>2027</v>
      </c>
      <c r="F283" s="4">
        <f>F282*SUM(economy!Z73:AB73)/SUM(economy!Z72:AB72)</f>
        <v>13009.849709454546</v>
      </c>
      <c r="G283" s="9">
        <f t="shared" si="60"/>
        <v>32.809430666611554</v>
      </c>
      <c r="H283" s="9">
        <f t="shared" si="60"/>
        <v>45.841491967040596</v>
      </c>
      <c r="I283" s="9">
        <f t="shared" si="60"/>
        <v>53.569087399369209</v>
      </c>
      <c r="J283" s="9">
        <f t="shared" si="60"/>
        <v>19.260647530508976</v>
      </c>
      <c r="K283" s="9">
        <f t="shared" si="60"/>
        <v>1.4774862158855377</v>
      </c>
      <c r="L283" s="9">
        <f t="shared" si="59"/>
        <v>427.95814377941588</v>
      </c>
      <c r="M283" s="2">
        <v>0</v>
      </c>
      <c r="N283" s="2">
        <f t="shared" si="56"/>
        <v>32.809491699475402</v>
      </c>
      <c r="O283" s="2">
        <f t="shared" si="52"/>
        <v>45.841583061078502</v>
      </c>
      <c r="P283" s="2">
        <f t="shared" si="53"/>
        <v>53.569216882468794</v>
      </c>
      <c r="Q283" s="2">
        <f t="shared" si="54"/>
        <v>19.26070898396739</v>
      </c>
      <c r="R283" s="2">
        <f t="shared" si="55"/>
        <v>1.4774864077527412</v>
      </c>
      <c r="S283" s="2">
        <f t="shared" si="57"/>
        <v>427.9584870347428</v>
      </c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3">
      <c r="A284" s="5"/>
      <c r="B284" s="2"/>
      <c r="C284" s="2">
        <v>1999.5342470000001</v>
      </c>
      <c r="D284" s="2">
        <v>365.63099999999997</v>
      </c>
      <c r="E284" s="3">
        <f t="shared" si="58"/>
        <v>2028</v>
      </c>
      <c r="F284" s="4">
        <f>F283*SUM(economy!Z74:AB74)/SUM(economy!Z73:AB73)</f>
        <v>13254.243335241994</v>
      </c>
      <c r="G284" s="9">
        <f t="shared" si="60"/>
        <v>33.603459052634605</v>
      </c>
      <c r="H284" s="9">
        <f t="shared" si="60"/>
        <v>46.936962784346967</v>
      </c>
      <c r="I284" s="9">
        <f t="shared" si="60"/>
        <v>54.80458152688788</v>
      </c>
      <c r="J284" s="9">
        <f t="shared" si="60"/>
        <v>19.68732495520057</v>
      </c>
      <c r="K284" s="9">
        <f t="shared" si="60"/>
        <v>1.5069317554089525</v>
      </c>
      <c r="L284" s="9">
        <f t="shared" si="59"/>
        <v>431.53926007447899</v>
      </c>
      <c r="M284" s="2">
        <v>0</v>
      </c>
      <c r="N284" s="2">
        <f t="shared" si="56"/>
        <v>33.603520085498452</v>
      </c>
      <c r="O284" s="2">
        <f t="shared" si="52"/>
        <v>46.937053627782454</v>
      </c>
      <c r="P284" s="2">
        <f t="shared" si="53"/>
        <v>54.804709271985551</v>
      </c>
      <c r="Q284" s="2">
        <f t="shared" si="54"/>
        <v>19.687382898016104</v>
      </c>
      <c r="R284" s="2">
        <f t="shared" si="55"/>
        <v>1.5069318717822942</v>
      </c>
      <c r="S284" s="2">
        <f t="shared" si="57"/>
        <v>431.53959775506485</v>
      </c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3">
      <c r="A285" s="5"/>
      <c r="B285" s="2"/>
      <c r="C285" s="2">
        <v>1999.6191779999999</v>
      </c>
      <c r="D285" s="2">
        <v>366.077</v>
      </c>
      <c r="E285" s="3">
        <f t="shared" si="58"/>
        <v>2029</v>
      </c>
      <c r="F285" s="4">
        <f>F284*SUM(economy!Z75:AB75)/SUM(economy!Z74:AB74)</f>
        <v>13497.61441263109</v>
      </c>
      <c r="G285" s="9">
        <f t="shared" si="60"/>
        <v>34.412403481546086</v>
      </c>
      <c r="H285" s="9">
        <f t="shared" si="60"/>
        <v>48.052367686970854</v>
      </c>
      <c r="I285" s="9">
        <f t="shared" si="60"/>
        <v>56.060208504551042</v>
      </c>
      <c r="J285" s="9">
        <f t="shared" si="60"/>
        <v>20.118312337893812</v>
      </c>
      <c r="K285" s="9">
        <f t="shared" si="60"/>
        <v>1.5362652570666344</v>
      </c>
      <c r="L285" s="9">
        <f t="shared" si="59"/>
        <v>435.17955726802842</v>
      </c>
      <c r="M285" s="2">
        <v>0</v>
      </c>
      <c r="N285" s="2">
        <f t="shared" si="56"/>
        <v>34.412464514409933</v>
      </c>
      <c r="O285" s="2">
        <f t="shared" si="52"/>
        <v>48.052458280493333</v>
      </c>
      <c r="P285" s="2">
        <f t="shared" si="53"/>
        <v>56.060334534975333</v>
      </c>
      <c r="Q285" s="2">
        <f t="shared" si="54"/>
        <v>20.118366970618457</v>
      </c>
      <c r="R285" s="2">
        <f t="shared" si="55"/>
        <v>1.5362653276506339</v>
      </c>
      <c r="S285" s="2">
        <f t="shared" si="57"/>
        <v>435.17988962814769</v>
      </c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3">
      <c r="A286" s="5"/>
      <c r="B286" s="2"/>
      <c r="C286" s="2">
        <v>1999.7041099999999</v>
      </c>
      <c r="D286" s="2">
        <v>366.45100000000002</v>
      </c>
      <c r="E286" s="3">
        <f t="shared" si="58"/>
        <v>2030</v>
      </c>
      <c r="F286" s="4">
        <f>F285*SUM(economy!Z76:AB76)/SUM(economy!Z75:AB75)</f>
        <v>13739.854398282519</v>
      </c>
      <c r="G286" s="9">
        <f t="shared" si="60"/>
        <v>35.236201544288832</v>
      </c>
      <c r="H286" s="9">
        <f t="shared" si="60"/>
        <v>49.18755582171341</v>
      </c>
      <c r="I286" s="9">
        <f t="shared" si="60"/>
        <v>57.335544474549657</v>
      </c>
      <c r="J286" s="9">
        <f t="shared" si="60"/>
        <v>20.5532434468203</v>
      </c>
      <c r="K286" s="9">
        <f t="shared" si="60"/>
        <v>1.5654827973566416</v>
      </c>
      <c r="L286" s="9">
        <f t="shared" si="59"/>
        <v>438.87802808472884</v>
      </c>
      <c r="M286" s="2">
        <v>0</v>
      </c>
      <c r="N286" s="2">
        <f t="shared" si="56"/>
        <v>35.236262577152672</v>
      </c>
      <c r="O286" s="2">
        <f t="shared" si="52"/>
        <v>49.187646166010403</v>
      </c>
      <c r="P286" s="2">
        <f t="shared" si="53"/>
        <v>57.335668813315969</v>
      </c>
      <c r="Q286" s="2">
        <f t="shared" si="54"/>
        <v>20.553294958549145</v>
      </c>
      <c r="R286" s="2">
        <f t="shared" si="55"/>
        <v>1.5654828401680014</v>
      </c>
      <c r="S286" s="2">
        <f t="shared" si="57"/>
        <v>438.87835535519616</v>
      </c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3">
      <c r="A287" s="5"/>
      <c r="B287" s="2"/>
      <c r="C287" s="2">
        <v>1999.7863010000001</v>
      </c>
      <c r="D287" s="2">
        <v>366.60199999999998</v>
      </c>
      <c r="E287" s="3">
        <f t="shared" si="58"/>
        <v>2031</v>
      </c>
      <c r="F287" s="4">
        <f>F286*SUM(economy!Z77:AB77)/SUM(economy!Z76:AB76)</f>
        <v>13980.855415518343</v>
      </c>
      <c r="G287" s="9">
        <f t="shared" si="60"/>
        <v>36.074784207094808</v>
      </c>
      <c r="H287" s="9">
        <f t="shared" si="60"/>
        <v>50.342366558514605</v>
      </c>
      <c r="I287" s="9">
        <f t="shared" si="60"/>
        <v>58.630154961374707</v>
      </c>
      <c r="J287" s="9">
        <f t="shared" si="60"/>
        <v>20.991760232052631</v>
      </c>
      <c r="K287" s="9">
        <f t="shared" si="60"/>
        <v>1.5945769006233299</v>
      </c>
      <c r="L287" s="9">
        <f t="shared" si="59"/>
        <v>442.63364285966009</v>
      </c>
      <c r="M287" s="2">
        <v>0</v>
      </c>
      <c r="N287" s="2">
        <f t="shared" si="56"/>
        <v>36.074845239958648</v>
      </c>
      <c r="O287" s="2">
        <f t="shared" si="52"/>
        <v>50.342456654271736</v>
      </c>
      <c r="P287" s="2">
        <f t="shared" si="53"/>
        <v>58.630277631189514</v>
      </c>
      <c r="Q287" s="2">
        <f t="shared" si="54"/>
        <v>20.991808801078353</v>
      </c>
      <c r="R287" s="2">
        <f t="shared" si="55"/>
        <v>1.5945769265897323</v>
      </c>
      <c r="S287" s="2">
        <f t="shared" si="57"/>
        <v>442.63396525308798</v>
      </c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3">
      <c r="A288" s="5"/>
      <c r="B288" s="2"/>
      <c r="C288" s="2">
        <v>1999.8712330000001</v>
      </c>
      <c r="D288" s="2">
        <v>366.53199999999998</v>
      </c>
      <c r="E288" s="3">
        <f t="shared" si="58"/>
        <v>2032</v>
      </c>
      <c r="F288" s="4">
        <f>F287*SUM(economy!Z78:AB78)/SUM(economy!Z77:AB77)</f>
        <v>14220.510301069244</v>
      </c>
      <c r="G288" s="9">
        <f t="shared" si="60"/>
        <v>36.928075852173393</v>
      </c>
      <c r="H288" s="9">
        <f t="shared" si="60"/>
        <v>51.516629579946972</v>
      </c>
      <c r="I288" s="9">
        <f t="shared" si="60"/>
        <v>59.943595114490194</v>
      </c>
      <c r="J288" s="9">
        <f t="shared" si="60"/>
        <v>21.433512436348174</v>
      </c>
      <c r="K288" s="9">
        <f t="shared" si="60"/>
        <v>1.6235379680195825</v>
      </c>
      <c r="L288" s="9">
        <f t="shared" si="59"/>
        <v>446.44535095097831</v>
      </c>
      <c r="M288" s="2">
        <v>0</v>
      </c>
      <c r="N288" s="2">
        <f t="shared" si="56"/>
        <v>36.928136885037233</v>
      </c>
      <c r="O288" s="2">
        <f t="shared" si="52"/>
        <v>51.516719427847981</v>
      </c>
      <c r="P288" s="2">
        <f t="shared" si="53"/>
        <v>59.943716137755196</v>
      </c>
      <c r="Q288" s="2">
        <f t="shared" si="54"/>
        <v>21.43355823077815</v>
      </c>
      <c r="R288" s="2">
        <f t="shared" si="55"/>
        <v>1.6235379837690018</v>
      </c>
      <c r="S288" s="2">
        <f t="shared" si="57"/>
        <v>446.44566866518755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3">
      <c r="A289" s="5"/>
      <c r="B289" s="2"/>
      <c r="C289" s="2">
        <v>1999.9534249999999</v>
      </c>
      <c r="D289" s="2">
        <v>366.53699999999998</v>
      </c>
      <c r="E289" s="3">
        <f t="shared" si="58"/>
        <v>2033</v>
      </c>
      <c r="F289" s="4">
        <f>F288*SUM(economy!Z79:AB79)/SUM(economy!Z78:AB78)</f>
        <v>14458.71265577844</v>
      </c>
      <c r="G289" s="9">
        <f t="shared" si="60"/>
        <v>37.795994321252735</v>
      </c>
      <c r="H289" s="9">
        <f t="shared" si="60"/>
        <v>52.710164974852582</v>
      </c>
      <c r="I289" s="9">
        <f t="shared" si="60"/>
        <v>61.275409954771895</v>
      </c>
      <c r="J289" s="9">
        <f t="shared" si="60"/>
        <v>21.878157233710901</v>
      </c>
      <c r="K289" s="9">
        <f t="shared" si="60"/>
        <v>1.6523551464109207</v>
      </c>
      <c r="L289" s="9">
        <f t="shared" si="59"/>
        <v>450.31208163099905</v>
      </c>
      <c r="M289" s="2">
        <v>0</v>
      </c>
      <c r="N289" s="2">
        <f t="shared" si="56"/>
        <v>37.796055354116575</v>
      </c>
      <c r="O289" s="2">
        <f t="shared" si="52"/>
        <v>52.710254575579327</v>
      </c>
      <c r="P289" s="2">
        <f t="shared" si="53"/>
        <v>61.275529353588098</v>
      </c>
      <c r="Q289" s="2">
        <f t="shared" si="54"/>
        <v>21.878200412049065</v>
      </c>
      <c r="R289" s="2">
        <f t="shared" si="55"/>
        <v>1.6523551559634264</v>
      </c>
      <c r="S289" s="2">
        <f t="shared" si="57"/>
        <v>450.31239485129652</v>
      </c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3">
      <c r="A290" s="5"/>
      <c r="B290" s="2"/>
      <c r="C290" s="2">
        <v>2000.0382509999999</v>
      </c>
      <c r="D290" s="2">
        <v>366.60300000000001</v>
      </c>
      <c r="E290" s="3">
        <f t="shared" si="58"/>
        <v>2034</v>
      </c>
      <c r="F290" s="4">
        <f>F289*SUM(economy!Z80:AB80)/SUM(economy!Z79:AB79)</f>
        <v>14695.356899487486</v>
      </c>
      <c r="G290" s="9">
        <f t="shared" si="60"/>
        <v>38.678450962215742</v>
      </c>
      <c r="H290" s="9">
        <f t="shared" si="60"/>
        <v>53.922783336483299</v>
      </c>
      <c r="I290" s="9">
        <f t="shared" si="60"/>
        <v>62.625134625255775</v>
      </c>
      <c r="J290" s="9">
        <f t="shared" si="60"/>
        <v>22.325358894552203</v>
      </c>
      <c r="K290" s="9">
        <f t="shared" si="60"/>
        <v>1.6810168577729527</v>
      </c>
      <c r="L290" s="9">
        <f t="shared" si="59"/>
        <v>454.23274467627999</v>
      </c>
      <c r="M290" s="2">
        <v>0</v>
      </c>
      <c r="N290" s="2">
        <f t="shared" si="56"/>
        <v>38.678511995079582</v>
      </c>
      <c r="O290" s="2">
        <f t="shared" si="52"/>
        <v>53.922872690715771</v>
      </c>
      <c r="P290" s="2">
        <f t="shared" si="53"/>
        <v>62.625252421427533</v>
      </c>
      <c r="Q290" s="2">
        <f t="shared" si="54"/>
        <v>22.325399606247654</v>
      </c>
      <c r="R290" s="2">
        <f t="shared" si="55"/>
        <v>1.6810168635668401</v>
      </c>
      <c r="S290" s="2">
        <f t="shared" si="57"/>
        <v>454.23305357703737</v>
      </c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3">
      <c r="A291" s="5"/>
      <c r="B291" s="2"/>
      <c r="C291" s="2">
        <v>2000.1229510000001</v>
      </c>
      <c r="D291" s="2">
        <v>366.428</v>
      </c>
      <c r="E291" s="3">
        <f t="shared" si="58"/>
        <v>2035</v>
      </c>
      <c r="F291" s="4">
        <f>F290*SUM(economy!Z81:AB81)/SUM(economy!Z80:AB80)</f>
        <v>14930.338330223114</v>
      </c>
      <c r="G291" s="9">
        <f t="shared" si="60"/>
        <v>39.575350679085872</v>
      </c>
      <c r="H291" s="9">
        <f t="shared" si="60"/>
        <v>55.154285865524741</v>
      </c>
      <c r="I291" s="9">
        <f t="shared" si="60"/>
        <v>63.992294646766432</v>
      </c>
      <c r="J291" s="9">
        <f t="shared" si="60"/>
        <v>22.774788476422003</v>
      </c>
      <c r="K291" s="9">
        <f t="shared" si="60"/>
        <v>1.709511122863955</v>
      </c>
      <c r="L291" s="9">
        <f t="shared" si="59"/>
        <v>458.20623079066297</v>
      </c>
      <c r="M291" s="2">
        <v>0</v>
      </c>
      <c r="N291" s="2">
        <f t="shared" si="56"/>
        <v>39.575411711949712</v>
      </c>
      <c r="O291" s="2">
        <f t="shared" si="52"/>
        <v>55.154374973941046</v>
      </c>
      <c r="P291" s="2">
        <f t="shared" si="53"/>
        <v>63.992410861805425</v>
      </c>
      <c r="Q291" s="2">
        <f t="shared" si="54"/>
        <v>22.774826862386284</v>
      </c>
      <c r="R291" s="2">
        <f t="shared" si="55"/>
        <v>1.7095111263781253</v>
      </c>
      <c r="S291" s="2">
        <f t="shared" si="57"/>
        <v>458.20653553646059</v>
      </c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3">
      <c r="A292" s="5"/>
      <c r="B292" s="2"/>
      <c r="C292" s="2">
        <v>2000.202186</v>
      </c>
      <c r="D292" s="2">
        <v>366.18799999999999</v>
      </c>
      <c r="E292" s="3">
        <f t="shared" si="58"/>
        <v>2036</v>
      </c>
      <c r="F292" s="4">
        <f>F291*SUM(economy!Z82:AB82)/SUM(economy!Z81:AB81)</f>
        <v>15163.553187709349</v>
      </c>
      <c r="G292" s="9">
        <f t="shared" si="60"/>
        <v>40.48659198562531</v>
      </c>
      <c r="H292" s="9">
        <f t="shared" si="60"/>
        <v>56.404464478394168</v>
      </c>
      <c r="I292" s="9">
        <f t="shared" si="60"/>
        <v>65.376406179006281</v>
      </c>
      <c r="J292" s="9">
        <f t="shared" si="60"/>
        <v>23.226123539354251</v>
      </c>
      <c r="K292" s="9">
        <f t="shared" si="60"/>
        <v>1.737825760320943</v>
      </c>
      <c r="L292" s="9">
        <f t="shared" si="59"/>
        <v>462.2314119427009</v>
      </c>
      <c r="M292" s="2">
        <v>0</v>
      </c>
      <c r="N292" s="2">
        <f t="shared" si="56"/>
        <v>40.48665301848915</v>
      </c>
      <c r="O292" s="2">
        <f t="shared" si="52"/>
        <v>56.404553341670557</v>
      </c>
      <c r="P292" s="2">
        <f t="shared" si="53"/>
        <v>65.376520834135448</v>
      </c>
      <c r="Q292" s="2">
        <f t="shared" si="54"/>
        <v>23.226159732449073</v>
      </c>
      <c r="R292" s="2">
        <f t="shared" si="55"/>
        <v>1.737825762452395</v>
      </c>
      <c r="S292" s="2">
        <f t="shared" si="57"/>
        <v>462.23171268919663</v>
      </c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3">
      <c r="A293" s="5"/>
      <c r="B293" s="2"/>
      <c r="C293" s="2">
        <v>2000.286885</v>
      </c>
      <c r="D293" s="2">
        <v>366.11200000000002</v>
      </c>
      <c r="E293" s="3">
        <f t="shared" si="58"/>
        <v>2037</v>
      </c>
      <c r="F293" s="4">
        <f>F292*SUM(economy!Z83:AB83)/SUM(economy!Z82:AB82)</f>
        <v>15394.898721143667</v>
      </c>
      <c r="G293" s="9">
        <f t="shared" si="60"/>
        <v>41.412067062809449</v>
      </c>
      <c r="H293" s="9">
        <f t="shared" si="60"/>
        <v>57.673101921204093</v>
      </c>
      <c r="I293" s="9">
        <f t="shared" si="60"/>
        <v>66.776976287681904</v>
      </c>
      <c r="J293" s="9">
        <f t="shared" si="60"/>
        <v>23.679047884928309</v>
      </c>
      <c r="K293" s="9">
        <f t="shared" si="60"/>
        <v>1.7659485103993307</v>
      </c>
      <c r="L293" s="9">
        <f t="shared" si="59"/>
        <v>466.30714166702307</v>
      </c>
      <c r="M293" s="2">
        <v>0</v>
      </c>
      <c r="N293" s="2">
        <f t="shared" si="56"/>
        <v>41.412128095673289</v>
      </c>
      <c r="O293" s="2">
        <f t="shared" si="52"/>
        <v>57.67319054001495</v>
      </c>
      <c r="P293" s="2">
        <f t="shared" si="53"/>
        <v>66.777089403839312</v>
      </c>
      <c r="Q293" s="2">
        <f t="shared" si="54"/>
        <v>23.679082010425411</v>
      </c>
      <c r="R293" s="2">
        <f t="shared" si="55"/>
        <v>1.7659485116921219</v>
      </c>
      <c r="S293" s="2">
        <f t="shared" si="57"/>
        <v>466.30743856164509</v>
      </c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3">
      <c r="A294" s="5"/>
      <c r="B294" s="2"/>
      <c r="C294" s="2">
        <v>2000.3688520000001</v>
      </c>
      <c r="D294" s="2">
        <v>366.32799999999997</v>
      </c>
      <c r="E294" s="3">
        <f t="shared" si="58"/>
        <v>2038</v>
      </c>
      <c r="F294" s="4">
        <f>F293*SUM(economy!Z84:AB84)/SUM(economy!Z83:AB83)</f>
        <v>15624.273261102018</v>
      </c>
      <c r="G294" s="9">
        <f t="shared" si="60"/>
        <v>42.351661820437933</v>
      </c>
      <c r="H294" s="9">
        <f t="shared" si="60"/>
        <v>58.959971889776277</v>
      </c>
      <c r="I294" s="9">
        <f t="shared" si="60"/>
        <v>68.193503218227335</v>
      </c>
      <c r="J294" s="9">
        <f t="shared" si="60"/>
        <v>24.133251318191881</v>
      </c>
      <c r="K294" s="9">
        <f t="shared" si="60"/>
        <v>1.7938671132068076</v>
      </c>
      <c r="L294" s="9">
        <f t="shared" si="59"/>
        <v>470.43225535984027</v>
      </c>
      <c r="M294" s="2">
        <v>0</v>
      </c>
      <c r="N294" s="2">
        <f t="shared" si="56"/>
        <v>42.351722853301773</v>
      </c>
      <c r="O294" s="2">
        <f t="shared" si="52"/>
        <v>58.960060264794137</v>
      </c>
      <c r="P294" s="2">
        <f t="shared" si="53"/>
        <v>68.19361481607001</v>
      </c>
      <c r="Q294" s="2">
        <f t="shared" si="54"/>
        <v>24.133283494206619</v>
      </c>
      <c r="R294" s="2">
        <f t="shared" si="55"/>
        <v>1.7938671139909248</v>
      </c>
      <c r="S294" s="2">
        <f t="shared" si="57"/>
        <v>470.43254854236346</v>
      </c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3">
      <c r="A295" s="5"/>
      <c r="B295" s="2"/>
      <c r="C295" s="2">
        <v>2000.4535519999999</v>
      </c>
      <c r="D295" s="2">
        <v>366.77300000000002</v>
      </c>
      <c r="E295" s="3">
        <f t="shared" si="58"/>
        <v>2039</v>
      </c>
      <c r="F295" s="4">
        <f>F294*SUM(economy!Z85:AB85)/SUM(economy!Z84:AB84)</f>
        <v>15851.576295371979</v>
      </c>
      <c r="G295" s="9">
        <f t="shared" ref="G295:K310" si="61">G294*(1-G$5)+G$4*$F294*$L$4/1000</f>
        <v>43.3052559631343</v>
      </c>
      <c r="H295" s="9">
        <f t="shared" si="61"/>
        <v>60.264839156077265</v>
      </c>
      <c r="I295" s="9">
        <f t="shared" si="61"/>
        <v>69.625476676655722</v>
      </c>
      <c r="J295" s="9">
        <f t="shared" si="61"/>
        <v>24.588429431624089</v>
      </c>
      <c r="K295" s="9">
        <f t="shared" si="61"/>
        <v>1.8215693595304048</v>
      </c>
      <c r="L295" s="9">
        <f t="shared" si="59"/>
        <v>474.60557058702182</v>
      </c>
      <c r="M295" s="2">
        <v>0</v>
      </c>
      <c r="N295" s="2">
        <f t="shared" si="56"/>
        <v>43.30531699599814</v>
      </c>
      <c r="O295" s="2">
        <f t="shared" si="52"/>
        <v>60.26492728797281</v>
      </c>
      <c r="P295" s="2">
        <f t="shared" si="53"/>
        <v>69.625586776563409</v>
      </c>
      <c r="Q295" s="2">
        <f t="shared" si="54"/>
        <v>24.588459769524263</v>
      </c>
      <c r="R295" s="2">
        <f t="shared" si="55"/>
        <v>1.8215693600059959</v>
      </c>
      <c r="S295" s="2">
        <f t="shared" si="57"/>
        <v>474.60586019006462</v>
      </c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3">
      <c r="A296" s="5"/>
      <c r="B296" s="2"/>
      <c r="C296" s="2">
        <v>2000.535519</v>
      </c>
      <c r="D296" s="2">
        <v>367.18400000000003</v>
      </c>
      <c r="E296" s="3">
        <f t="shared" si="58"/>
        <v>2040</v>
      </c>
      <c r="F296" s="4">
        <f>F295*SUM(economy!Z86:AB86)/SUM(economy!Z85:AB85)</f>
        <v>16076.708548457735</v>
      </c>
      <c r="G296" s="9">
        <f t="shared" si="61"/>
        <v>44.272723060973902</v>
      </c>
      <c r="H296" s="9">
        <f t="shared" si="61"/>
        <v>61.587459701426518</v>
      </c>
      <c r="I296" s="9">
        <f t="shared" si="61"/>
        <v>71.072378118034095</v>
      </c>
      <c r="J296" s="9">
        <f t="shared" si="61"/>
        <v>25.044283410340689</v>
      </c>
      <c r="K296" s="9">
        <f t="shared" si="61"/>
        <v>1.8490431252249144</v>
      </c>
      <c r="L296" s="9">
        <f t="shared" si="59"/>
        <v>478.82588741600011</v>
      </c>
      <c r="M296" s="2">
        <v>0</v>
      </c>
      <c r="N296" s="2">
        <f t="shared" si="56"/>
        <v>44.272784093837743</v>
      </c>
      <c r="O296" s="2">
        <f t="shared" si="52"/>
        <v>61.587547590868581</v>
      </c>
      <c r="P296" s="2">
        <f t="shared" si="53"/>
        <v>71.072486740113007</v>
      </c>
      <c r="Q296" s="2">
        <f t="shared" si="54"/>
        <v>25.044312015132004</v>
      </c>
      <c r="R296" s="2">
        <f t="shared" si="55"/>
        <v>1.849043125513375</v>
      </c>
      <c r="S296" s="2">
        <f t="shared" si="57"/>
        <v>478.82617356546473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3">
      <c r="A297" s="5"/>
      <c r="B297" s="2"/>
      <c r="C297" s="2">
        <v>2000.6202189999999</v>
      </c>
      <c r="D297" s="2">
        <v>367.44799999999998</v>
      </c>
      <c r="E297" s="3">
        <f t="shared" si="58"/>
        <v>2041</v>
      </c>
      <c r="F297" s="4">
        <f>F296*SUM(economy!Z87:AB87)/SUM(economy!Z86:AB86)</f>
        <v>16299.572064452374</v>
      </c>
      <c r="G297" s="9">
        <f t="shared" si="61"/>
        <v>45.253930624964283</v>
      </c>
      <c r="H297" s="9">
        <f t="shared" si="61"/>
        <v>62.927580856803388</v>
      </c>
      <c r="I297" s="9">
        <f t="shared" si="61"/>
        <v>72.533681043030498</v>
      </c>
      <c r="J297" s="9">
        <f t="shared" si="61"/>
        <v>25.500519857758835</v>
      </c>
      <c r="K297" s="9">
        <f t="shared" si="61"/>
        <v>1.8762763958031448</v>
      </c>
      <c r="L297" s="9">
        <f t="shared" si="59"/>
        <v>483.09198877836013</v>
      </c>
      <c r="M297" s="2">
        <v>0</v>
      </c>
      <c r="N297" s="2">
        <f t="shared" si="56"/>
        <v>45.253991657828124</v>
      </c>
      <c r="O297" s="2">
        <f t="shared" si="52"/>
        <v>62.927668504458964</v>
      </c>
      <c r="P297" s="2">
        <f t="shared" si="53"/>
        <v>72.533788207116956</v>
      </c>
      <c r="Q297" s="2">
        <f t="shared" si="54"/>
        <v>25.50054682844835</v>
      </c>
      <c r="R297" s="2">
        <f t="shared" si="55"/>
        <v>1.8762763959781048</v>
      </c>
      <c r="S297" s="2">
        <f t="shared" si="57"/>
        <v>483.0922715938305</v>
      </c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3">
      <c r="A298" s="5"/>
      <c r="B298" s="2"/>
      <c r="C298" s="2">
        <v>2000.7049179999999</v>
      </c>
      <c r="D298" s="2">
        <v>367.67500000000001</v>
      </c>
      <c r="E298" s="3">
        <f t="shared" si="58"/>
        <v>2042</v>
      </c>
      <c r="F298" s="4">
        <f>F297*SUM(economy!Z88:AB88)/SUM(economy!Z87:AB87)</f>
        <v>16520.070292933076</v>
      </c>
      <c r="G298" s="9">
        <f t="shared" si="61"/>
        <v>46.248740187583444</v>
      </c>
      <c r="H298" s="9">
        <f t="shared" si="61"/>
        <v>64.28494145054951</v>
      </c>
      <c r="I298" s="9">
        <f t="shared" si="61"/>
        <v>74.008851302930893</v>
      </c>
      <c r="J298" s="9">
        <f t="shared" si="61"/>
        <v>25.956850640947895</v>
      </c>
      <c r="K298" s="9">
        <f t="shared" si="61"/>
        <v>1.9032572852413843</v>
      </c>
      <c r="L298" s="9">
        <f t="shared" si="59"/>
        <v>487.40264086725313</v>
      </c>
      <c r="M298" s="2">
        <v>0</v>
      </c>
      <c r="N298" s="2">
        <f t="shared" si="56"/>
        <v>46.248801220447284</v>
      </c>
      <c r="O298" s="2">
        <f t="shared" si="52"/>
        <v>64.285028857083773</v>
      </c>
      <c r="P298" s="2">
        <f t="shared" si="53"/>
        <v>74.008957028594978</v>
      </c>
      <c r="Q298" s="2">
        <f t="shared" si="54"/>
        <v>25.956876070886707</v>
      </c>
      <c r="R298" s="2">
        <f t="shared" si="55"/>
        <v>1.9032572853475029</v>
      </c>
      <c r="S298" s="2">
        <f t="shared" si="57"/>
        <v>487.40292046236027</v>
      </c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3">
      <c r="A299" s="5"/>
      <c r="B299" s="2"/>
      <c r="C299" s="2">
        <v>2000.786885</v>
      </c>
      <c r="D299" s="2">
        <v>367.79399999999998</v>
      </c>
      <c r="E299" s="3">
        <f t="shared" si="58"/>
        <v>2043</v>
      </c>
      <c r="F299" s="4">
        <f>F298*SUM(economy!Z89:AB89)/SUM(economy!Z88:AB88)</f>
        <v>16738.108177501228</v>
      </c>
      <c r="G299" s="9">
        <f t="shared" si="61"/>
        <v>47.257007388560581</v>
      </c>
      <c r="H299" s="9">
        <f t="shared" si="61"/>
        <v>65.659271963730177</v>
      </c>
      <c r="I299" s="9">
        <f t="shared" si="61"/>
        <v>75.497347413466414</v>
      </c>
      <c r="J299" s="9">
        <f t="shared" si="61"/>
        <v>26.412992754896457</v>
      </c>
      <c r="K299" s="9">
        <f t="shared" si="61"/>
        <v>1.9299740514181298</v>
      </c>
      <c r="L299" s="9">
        <f t="shared" si="59"/>
        <v>491.75659357207178</v>
      </c>
      <c r="M299" s="2">
        <v>0</v>
      </c>
      <c r="N299" s="2">
        <f t="shared" si="56"/>
        <v>47.257068421424421</v>
      </c>
      <c r="O299" s="2">
        <f t="shared" si="52"/>
        <v>65.659359129806461</v>
      </c>
      <c r="P299" s="2">
        <f t="shared" si="53"/>
        <v>75.497451720015519</v>
      </c>
      <c r="Q299" s="2">
        <f t="shared" si="54"/>
        <v>26.413016732102818</v>
      </c>
      <c r="R299" s="2">
        <f t="shared" si="55"/>
        <v>1.9299740514824939</v>
      </c>
      <c r="S299" s="2">
        <f t="shared" si="57"/>
        <v>491.75687005483172</v>
      </c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3">
      <c r="A300" s="5"/>
      <c r="B300" s="2"/>
      <c r="C300" s="2">
        <v>2000.8715850000001</v>
      </c>
      <c r="D300" s="2">
        <v>367.72899999999998</v>
      </c>
      <c r="E300" s="3">
        <f t="shared" si="58"/>
        <v>2044</v>
      </c>
      <c r="F300" s="4">
        <f>F299*SUM(economy!Z90:AB90)/SUM(economy!Z89:AB89)</f>
        <v>16953.592246562726</v>
      </c>
      <c r="G300" s="9">
        <f t="shared" si="61"/>
        <v>48.278582066060657</v>
      </c>
      <c r="H300" s="9">
        <f t="shared" si="61"/>
        <v>67.050294693381872</v>
      </c>
      <c r="I300" s="9">
        <f t="shared" si="61"/>
        <v>76.998620877730062</v>
      </c>
      <c r="J300" s="9">
        <f t="shared" si="61"/>
        <v>26.868668204925402</v>
      </c>
      <c r="K300" s="9">
        <f t="shared" si="61"/>
        <v>1.95641510963496</v>
      </c>
      <c r="L300" s="9">
        <f t="shared" si="59"/>
        <v>496.15258095173294</v>
      </c>
      <c r="M300" s="2">
        <v>0</v>
      </c>
      <c r="N300" s="2">
        <f t="shared" si="56"/>
        <v>48.278643098924498</v>
      </c>
      <c r="O300" s="2">
        <f t="shared" si="52"/>
        <v>67.050381619661678</v>
      </c>
      <c r="P300" s="2">
        <f t="shared" si="53"/>
        <v>76.998723784212416</v>
      </c>
      <c r="Q300" s="2">
        <f t="shared" si="54"/>
        <v>26.868690812389346</v>
      </c>
      <c r="R300" s="2">
        <f t="shared" si="55"/>
        <v>1.9564151096739986</v>
      </c>
      <c r="S300" s="2">
        <f t="shared" si="57"/>
        <v>496.15285442486197</v>
      </c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3">
      <c r="A301" s="5"/>
      <c r="B301" s="2"/>
      <c r="C301" s="2">
        <v>2000.9535519999999</v>
      </c>
      <c r="D301" s="2">
        <v>367.64100000000002</v>
      </c>
      <c r="E301" s="3">
        <f t="shared" si="58"/>
        <v>2045</v>
      </c>
      <c r="F301" s="4">
        <f>F300*SUM(economy!Z91:AB91)/SUM(economy!Z90:AB90)</f>
        <v>17166.430705922452</v>
      </c>
      <c r="G301" s="9">
        <f t="shared" si="61"/>
        <v>49.313308353409553</v>
      </c>
      <c r="H301" s="9">
        <f t="shared" si="61"/>
        <v>68.457723923834749</v>
      </c>
      <c r="I301" s="9">
        <f t="shared" si="61"/>
        <v>78.51211651839732</v>
      </c>
      <c r="J301" s="9">
        <f t="shared" si="61"/>
        <v>27.323603906473263</v>
      </c>
      <c r="K301" s="9">
        <f t="shared" si="61"/>
        <v>1.9825690450793476</v>
      </c>
      <c r="L301" s="9">
        <f t="shared" si="59"/>
        <v>500.58932174719428</v>
      </c>
      <c r="M301" s="2">
        <v>0</v>
      </c>
      <c r="N301" s="2">
        <f t="shared" si="56"/>
        <v>49.313369386273394</v>
      </c>
      <c r="O301" s="2">
        <f t="shared" si="52"/>
        <v>68.457810610977759</v>
      </c>
      <c r="P301" s="2">
        <f t="shared" si="53"/>
        <v>78.512218043605486</v>
      </c>
      <c r="Q301" s="2">
        <f t="shared" si="54"/>
        <v>27.323625222443866</v>
      </c>
      <c r="R301" s="2">
        <f t="shared" si="55"/>
        <v>1.982569045103026</v>
      </c>
      <c r="S301" s="2">
        <f t="shared" si="57"/>
        <v>500.58959230840355</v>
      </c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3">
      <c r="A302" s="5"/>
      <c r="B302" s="2"/>
      <c r="C302" s="2">
        <v>2001.038356</v>
      </c>
      <c r="D302" s="2">
        <v>367.58699999999999</v>
      </c>
      <c r="E302" s="3">
        <f t="shared" si="58"/>
        <v>2046</v>
      </c>
      <c r="F302" s="4">
        <f>F301*SUM(economy!Z92:AB92)/SUM(economy!Z91:AB91)</f>
        <v>17376.533532751422</v>
      </c>
      <c r="G302" s="9">
        <f t="shared" si="61"/>
        <v>50.361024781470547</v>
      </c>
      <c r="H302" s="9">
        <f t="shared" si="61"/>
        <v>69.881266106258039</v>
      </c>
      <c r="I302" s="9">
        <f t="shared" si="61"/>
        <v>80.037272819398467</v>
      </c>
      <c r="J302" s="9">
        <f t="shared" si="61"/>
        <v>27.777531601474472</v>
      </c>
      <c r="K302" s="9">
        <f t="shared" si="61"/>
        <v>2.0084246247308952</v>
      </c>
      <c r="L302" s="9">
        <f t="shared" si="59"/>
        <v>505.06551993333244</v>
      </c>
      <c r="M302" s="2">
        <v>0</v>
      </c>
      <c r="N302" s="2">
        <f t="shared" si="56"/>
        <v>50.361085814334388</v>
      </c>
      <c r="O302" s="2">
        <f t="shared" si="52"/>
        <v>69.881352554922131</v>
      </c>
      <c r="P302" s="2">
        <f t="shared" si="53"/>
        <v>80.03737298187275</v>
      </c>
      <c r="Q302" s="2">
        <f t="shared" si="54"/>
        <v>27.777551699730687</v>
      </c>
      <c r="R302" s="2">
        <f t="shared" si="55"/>
        <v>2.0084246247452571</v>
      </c>
      <c r="S302" s="2">
        <f t="shared" si="57"/>
        <v>505.06578767560518</v>
      </c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3">
      <c r="A303" s="5"/>
      <c r="B303" s="2"/>
      <c r="C303" s="2">
        <v>2001.123288</v>
      </c>
      <c r="D303" s="2">
        <v>367.53899999999999</v>
      </c>
      <c r="E303" s="3">
        <f t="shared" si="58"/>
        <v>2047</v>
      </c>
      <c r="F303" s="4">
        <f>F302*SUM(economy!Z93:AB93)/SUM(economy!Z92:AB92)</f>
        <v>17583.812570474041</v>
      </c>
      <c r="G303" s="9">
        <f t="shared" si="61"/>
        <v>51.421564386755847</v>
      </c>
      <c r="H303" s="9">
        <f t="shared" si="61"/>
        <v>71.320620046534827</v>
      </c>
      <c r="I303" s="9">
        <f t="shared" si="61"/>
        <v>81.573522277121825</v>
      </c>
      <c r="J303" s="9">
        <f t="shared" si="61"/>
        <v>28.230187790543638</v>
      </c>
      <c r="K303" s="9">
        <f t="shared" si="61"/>
        <v>2.0339708089944342</v>
      </c>
      <c r="L303" s="9">
        <f t="shared" si="59"/>
        <v>509.57986530995061</v>
      </c>
      <c r="M303" s="2">
        <v>0</v>
      </c>
      <c r="N303" s="2">
        <f t="shared" si="56"/>
        <v>51.421625419619687</v>
      </c>
      <c r="O303" s="2">
        <f t="shared" si="52"/>
        <v>71.32070625737606</v>
      </c>
      <c r="P303" s="2">
        <f t="shared" si="53"/>
        <v>81.573621095153683</v>
      </c>
      <c r="Q303" s="2">
        <f t="shared" si="54"/>
        <v>28.230206740649663</v>
      </c>
      <c r="R303" s="2">
        <f t="shared" si="55"/>
        <v>2.033970809003145</v>
      </c>
      <c r="S303" s="2">
        <f t="shared" si="57"/>
        <v>509.58013032180224</v>
      </c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3">
      <c r="A304" s="5"/>
      <c r="B304" s="2"/>
      <c r="C304" s="2">
        <v>2001.2</v>
      </c>
      <c r="D304" s="2">
        <v>367.53199999999998</v>
      </c>
      <c r="E304" s="3">
        <f t="shared" si="58"/>
        <v>2048</v>
      </c>
      <c r="F304" s="4">
        <f>F303*SUM(economy!Z94:AB94)/SUM(economy!Z93:AB93)</f>
        <v>17788.181624116576</v>
      </c>
      <c r="G304" s="9">
        <f t="shared" si="61"/>
        <v>52.49475482532938</v>
      </c>
      <c r="H304" s="9">
        <f t="shared" si="61"/>
        <v>72.775477101529461</v>
      </c>
      <c r="I304" s="9">
        <f t="shared" si="61"/>
        <v>83.12029176115837</v>
      </c>
      <c r="J304" s="9">
        <f t="shared" si="61"/>
        <v>28.681313680170952</v>
      </c>
      <c r="K304" s="9">
        <f t="shared" si="61"/>
        <v>2.0591967632106583</v>
      </c>
      <c r="L304" s="9">
        <f t="shared" si="59"/>
        <v>514.13103413139879</v>
      </c>
      <c r="M304" s="2">
        <v>0</v>
      </c>
      <c r="N304" s="2">
        <f t="shared" si="56"/>
        <v>52.49481585819322</v>
      </c>
      <c r="O304" s="2">
        <f t="shared" si="52"/>
        <v>72.775563075202086</v>
      </c>
      <c r="P304" s="2">
        <f t="shared" si="53"/>
        <v>83.120389252793743</v>
      </c>
      <c r="Q304" s="2">
        <f t="shared" si="54"/>
        <v>28.681331547716994</v>
      </c>
      <c r="R304" s="2">
        <f t="shared" si="55"/>
        <v>2.059196763215942</v>
      </c>
      <c r="S304" s="2">
        <f t="shared" si="57"/>
        <v>514.13129649712198</v>
      </c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3">
      <c r="A305" s="5"/>
      <c r="B305" s="2"/>
      <c r="C305" s="2">
        <v>2001.284932</v>
      </c>
      <c r="D305" s="2">
        <v>367.69200000000001</v>
      </c>
      <c r="E305" s="3">
        <f t="shared" si="58"/>
        <v>2049</v>
      </c>
      <c r="F305" s="4">
        <f>F304*SUM(economy!Z95:AB95)/SUM(economy!Z94:AB94)</f>
        <v>17989.556555656054</v>
      </c>
      <c r="G305" s="9">
        <f t="shared" si="61"/>
        <v>53.580418492528985</v>
      </c>
      <c r="H305" s="9">
        <f t="shared" si="61"/>
        <v>74.245521383768022</v>
      </c>
      <c r="I305" s="9">
        <f t="shared" si="61"/>
        <v>84.67700288452879</v>
      </c>
      <c r="J305" s="9">
        <f t="shared" si="61"/>
        <v>29.130655144125242</v>
      </c>
      <c r="K305" s="9">
        <f t="shared" si="61"/>
        <v>2.0840918691141286</v>
      </c>
      <c r="L305" s="9">
        <f t="shared" si="59"/>
        <v>518.71768977406521</v>
      </c>
      <c r="M305" s="2">
        <v>0</v>
      </c>
      <c r="N305" s="2">
        <f t="shared" si="56"/>
        <v>53.580479525392825</v>
      </c>
      <c r="O305" s="2">
        <f t="shared" si="52"/>
        <v>74.245607120924504</v>
      </c>
      <c r="P305" s="2">
        <f t="shared" si="53"/>
        <v>84.67709906757139</v>
      </c>
      <c r="Q305" s="2">
        <f t="shared" si="54"/>
        <v>29.13067199095455</v>
      </c>
      <c r="R305" s="2">
        <f t="shared" si="55"/>
        <v>2.0840918691173336</v>
      </c>
      <c r="S305" s="2">
        <f t="shared" si="57"/>
        <v>518.7179495739606</v>
      </c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3">
      <c r="A306" s="5"/>
      <c r="B306" s="2"/>
      <c r="C306" s="2">
        <v>2001.367123</v>
      </c>
      <c r="D306" s="2">
        <v>367.93900000000002</v>
      </c>
      <c r="E306" s="3">
        <f t="shared" si="58"/>
        <v>2050</v>
      </c>
      <c r="F306" s="4">
        <f>F305*SUM(economy!Z96:AB96)/SUM(economy!Z95:AB95)</f>
        <v>18187.855378909946</v>
      </c>
      <c r="G306" s="9">
        <f t="shared" si="61"/>
        <v>54.678372648507995</v>
      </c>
      <c r="H306" s="9">
        <f t="shared" si="61"/>
        <v>75.730429974508638</v>
      </c>
      <c r="I306" s="9">
        <f t="shared" si="61"/>
        <v>86.243072383265854</v>
      </c>
      <c r="J306" s="9">
        <f t="shared" si="61"/>
        <v>29.577962698253184</v>
      </c>
      <c r="K306" s="9">
        <f t="shared" si="61"/>
        <v>2.1086457362593798</v>
      </c>
      <c r="L306" s="9">
        <f t="shared" si="59"/>
        <v>523.33848344079502</v>
      </c>
      <c r="M306" s="2">
        <v>0</v>
      </c>
      <c r="N306" s="2">
        <f t="shared" si="56"/>
        <v>54.678433681371835</v>
      </c>
      <c r="O306" s="2">
        <f t="shared" si="52"/>
        <v>75.730515475799635</v>
      </c>
      <c r="P306" s="2">
        <f t="shared" si="53"/>
        <v>86.243167275280413</v>
      </c>
      <c r="Q306" s="2">
        <f t="shared" si="54"/>
        <v>29.577978582676099</v>
      </c>
      <c r="R306" s="2">
        <f t="shared" si="55"/>
        <v>2.108645736261324</v>
      </c>
      <c r="S306" s="2">
        <f t="shared" si="57"/>
        <v>523.33874075138931</v>
      </c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3">
      <c r="A307" s="5"/>
      <c r="B307" s="2"/>
      <c r="C307" s="2">
        <v>2001.452055</v>
      </c>
      <c r="D307" s="2">
        <v>368.20100000000002</v>
      </c>
      <c r="E307" s="3">
        <f t="shared" si="58"/>
        <v>2051</v>
      </c>
      <c r="F307" s="4">
        <f>F306*SUM(economy!Z97:AB97)/SUM(economy!Z96:AB96)</f>
        <v>18382.998353512459</v>
      </c>
      <c r="G307" s="9">
        <f t="shared" si="61"/>
        <v>55.788429549568228</v>
      </c>
      <c r="H307" s="9">
        <f t="shared" si="61"/>
        <v>77.229873145135443</v>
      </c>
      <c r="I307" s="9">
        <f t="shared" si="61"/>
        <v>87.817912505157608</v>
      </c>
      <c r="J307" s="9">
        <f t="shared" si="61"/>
        <v>30.022991487855414</v>
      </c>
      <c r="K307" s="9">
        <f t="shared" si="61"/>
        <v>2.1328482134061191</v>
      </c>
      <c r="L307" s="9">
        <f t="shared" si="59"/>
        <v>527.99205490112286</v>
      </c>
      <c r="M307" s="2">
        <v>0</v>
      </c>
      <c r="N307" s="2">
        <f t="shared" si="56"/>
        <v>55.788490582432068</v>
      </c>
      <c r="O307" s="2">
        <f t="shared" si="52"/>
        <v>77.229958411209836</v>
      </c>
      <c r="P307" s="2">
        <f t="shared" si="53"/>
        <v>87.818006123473111</v>
      </c>
      <c r="Q307" s="2">
        <f t="shared" si="54"/>
        <v>30.023006464851186</v>
      </c>
      <c r="R307" s="2">
        <f t="shared" si="55"/>
        <v>2.1328482134072981</v>
      </c>
      <c r="S307" s="2">
        <f t="shared" si="57"/>
        <v>527.99230979537356</v>
      </c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3">
      <c r="A308" s="5"/>
      <c r="B308" s="2"/>
      <c r="C308" s="2">
        <v>2001.5342470000001</v>
      </c>
      <c r="D308" s="2">
        <v>368.61700000000002</v>
      </c>
      <c r="E308" s="3">
        <f t="shared" si="58"/>
        <v>2052</v>
      </c>
      <c r="F308" s="4">
        <f>F307*SUM(economy!Z98:AB98)/SUM(economy!Z97:AB97)</f>
        <v>18574.908077530887</v>
      </c>
      <c r="G308" s="9">
        <f t="shared" si="61"/>
        <v>56.910396585228611</v>
      </c>
      <c r="H308" s="9">
        <f t="shared" si="61"/>
        <v>78.74351458676756</v>
      </c>
      <c r="I308" s="9">
        <f t="shared" si="61"/>
        <v>89.400931407390999</v>
      </c>
      <c r="J308" s="9">
        <f t="shared" si="61"/>
        <v>30.465501286813897</v>
      </c>
      <c r="K308" s="9">
        <f t="shared" si="61"/>
        <v>2.1566893998367287</v>
      </c>
      <c r="L308" s="9">
        <f t="shared" si="59"/>
        <v>532.67703326603782</v>
      </c>
      <c r="M308" s="2">
        <v>0</v>
      </c>
      <c r="N308" s="2">
        <f t="shared" si="56"/>
        <v>56.910457618092451</v>
      </c>
      <c r="O308" s="2">
        <f t="shared" si="52"/>
        <v>78.743599618272441</v>
      </c>
      <c r="P308" s="2">
        <f t="shared" si="53"/>
        <v>89.401023769103816</v>
      </c>
      <c r="Q308" s="2">
        <f t="shared" si="54"/>
        <v>30.46551540822098</v>
      </c>
      <c r="R308" s="2">
        <f t="shared" si="55"/>
        <v>2.1566893998374437</v>
      </c>
      <c r="S308" s="2">
        <f t="shared" si="57"/>
        <v>532.67728581352708</v>
      </c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3">
      <c r="A309" s="5"/>
      <c r="B309" s="2"/>
      <c r="C309" s="2">
        <v>2001.6191779999999</v>
      </c>
      <c r="D309" s="2">
        <v>369.166</v>
      </c>
      <c r="E309" s="3">
        <f t="shared" si="58"/>
        <v>2053</v>
      </c>
      <c r="F309" s="4">
        <f>F308*SUM(economy!Z99:AB99)/SUM(economy!Z98:AB98)</f>
        <v>18763.50957828703</v>
      </c>
      <c r="G309" s="9">
        <f t="shared" si="61"/>
        <v>58.04407642094646</v>
      </c>
      <c r="H309" s="9">
        <f t="shared" si="61"/>
        <v>80.271011647932795</v>
      </c>
      <c r="I309" s="9">
        <f t="shared" si="61"/>
        <v>90.991533562772346</v>
      </c>
      <c r="J309" s="9">
        <f t="shared" si="61"/>
        <v>30.905256507639589</v>
      </c>
      <c r="K309" s="9">
        <f t="shared" si="61"/>
        <v>2.1801596565688666</v>
      </c>
      <c r="L309" s="9">
        <f t="shared" si="59"/>
        <v>537.39203779586001</v>
      </c>
      <c r="M309" s="2">
        <v>0</v>
      </c>
      <c r="N309" s="2">
        <f t="shared" si="56"/>
        <v>58.044137453810301</v>
      </c>
      <c r="O309" s="2">
        <f t="shared" si="52"/>
        <v>80.271096445513464</v>
      </c>
      <c r="P309" s="2">
        <f t="shared" si="53"/>
        <v>90.991624684749368</v>
      </c>
      <c r="Q309" s="2">
        <f t="shared" si="54"/>
        <v>30.905269822335079</v>
      </c>
      <c r="R309" s="2">
        <f t="shared" si="55"/>
        <v>2.1801596565693</v>
      </c>
      <c r="S309" s="2">
        <f t="shared" si="57"/>
        <v>537.39228806297751</v>
      </c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3">
      <c r="A310" s="5"/>
      <c r="B310" s="2"/>
      <c r="C310" s="2">
        <v>2001.7041099999999</v>
      </c>
      <c r="D310" s="2">
        <v>369.66</v>
      </c>
      <c r="E310" s="3">
        <f t="shared" si="58"/>
        <v>2054</v>
      </c>
      <c r="F310" s="4">
        <f>F309*SUM(economy!Z100:AB100)/SUM(economy!Z99:AB99)</f>
        <v>18948.730400961755</v>
      </c>
      <c r="G310" s="9">
        <f t="shared" si="61"/>
        <v>59.189267146381816</v>
      </c>
      <c r="H310" s="9">
        <f t="shared" si="61"/>
        <v>81.8120155801153</v>
      </c>
      <c r="I310" s="9">
        <f t="shared" si="61"/>
        <v>92.589120174139808</v>
      </c>
      <c r="J310" s="9">
        <f t="shared" si="61"/>
        <v>31.342026221605931</v>
      </c>
      <c r="K310" s="9">
        <f t="shared" si="61"/>
        <v>2.2032496174201666</v>
      </c>
      <c r="L310" s="9">
        <f t="shared" si="59"/>
        <v>542.13567873966304</v>
      </c>
      <c r="M310" s="2">
        <v>0</v>
      </c>
      <c r="N310" s="2">
        <f t="shared" si="56"/>
        <v>59.189328179245656</v>
      </c>
      <c r="O310" s="2">
        <f t="shared" si="52"/>
        <v>81.812100144415282</v>
      </c>
      <c r="P310" s="2">
        <f t="shared" si="53"/>
        <v>92.589210073021533</v>
      </c>
      <c r="Q310" s="2">
        <f t="shared" si="54"/>
        <v>31.342038775674727</v>
      </c>
      <c r="R310" s="2">
        <f t="shared" si="55"/>
        <v>2.2032496174204295</v>
      </c>
      <c r="S310" s="2">
        <f t="shared" si="57"/>
        <v>542.13592678977761</v>
      </c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3">
      <c r="A311" s="5"/>
      <c r="B311" s="2"/>
      <c r="C311" s="2">
        <v>2001.7863010000001</v>
      </c>
      <c r="D311" s="2">
        <v>369.74</v>
      </c>
      <c r="E311" s="3">
        <f t="shared" si="58"/>
        <v>2055</v>
      </c>
      <c r="F311" s="4">
        <f>F310*SUM(economy!Z101:AB101)/SUM(economy!Z100:AB100)</f>
        <v>19130.500694576651</v>
      </c>
      <c r="G311" s="9">
        <f t="shared" ref="G311:K326" si="62">G310*(1-G$5)+G$4*$F310*$L$4/1000</f>
        <v>60.345762429069623</v>
      </c>
      <c r="H311" s="9">
        <f t="shared" si="62"/>
        <v>83.366171790947433</v>
      </c>
      <c r="I311" s="9">
        <f t="shared" si="62"/>
        <v>94.193089596524814</v>
      </c>
      <c r="J311" s="9">
        <f t="shared" si="62"/>
        <v>31.775584188131756</v>
      </c>
      <c r="K311" s="9">
        <f t="shared" si="62"/>
        <v>2.2259501998791582</v>
      </c>
      <c r="L311" s="9">
        <f t="shared" si="59"/>
        <v>546.90655820455277</v>
      </c>
      <c r="M311" s="2">
        <v>0</v>
      </c>
      <c r="N311" s="2">
        <f t="shared" si="56"/>
        <v>60.345823461933463</v>
      </c>
      <c r="O311" s="2">
        <f t="shared" si="52"/>
        <v>83.36625612260849</v>
      </c>
      <c r="P311" s="2">
        <f t="shared" si="53"/>
        <v>94.193178288728376</v>
      </c>
      <c r="Q311" s="2">
        <f t="shared" si="54"/>
        <v>31.775596025026069</v>
      </c>
      <c r="R311" s="2">
        <f t="shared" si="55"/>
        <v>2.2259501998793176</v>
      </c>
      <c r="S311" s="2">
        <f t="shared" si="57"/>
        <v>546.90680409817571</v>
      </c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3">
      <c r="A312" s="5"/>
      <c r="B312" s="2"/>
      <c r="C312" s="2">
        <v>2001.8712330000001</v>
      </c>
      <c r="D312" s="2">
        <v>369.46</v>
      </c>
      <c r="E312" s="3">
        <f t="shared" si="58"/>
        <v>2056</v>
      </c>
      <c r="F312" s="4">
        <f>F311*SUM(economy!Z102:AB102)/SUM(economy!Z101:AB101)</f>
        <v>19308.753294964881</v>
      </c>
      <c r="G312" s="9">
        <f t="shared" si="62"/>
        <v>61.513351673339557</v>
      </c>
      <c r="H312" s="9">
        <f t="shared" si="62"/>
        <v>84.933120104778411</v>
      </c>
      <c r="I312" s="9">
        <f t="shared" si="62"/>
        <v>95.80283776656438</v>
      </c>
      <c r="J312" s="9">
        <f t="shared" si="62"/>
        <v>32.205708892577384</v>
      </c>
      <c r="K312" s="9">
        <f t="shared" si="62"/>
        <v>2.2482526157355096</v>
      </c>
      <c r="L312" s="9">
        <f t="shared" si="59"/>
        <v>551.70327105299521</v>
      </c>
      <c r="M312" s="2">
        <v>0</v>
      </c>
      <c r="N312" s="2">
        <f t="shared" si="56"/>
        <v>61.513412706203397</v>
      </c>
      <c r="O312" s="2">
        <f t="shared" si="52"/>
        <v>84.933204204440557</v>
      </c>
      <c r="P312" s="2">
        <f t="shared" si="53"/>
        <v>95.802925268286572</v>
      </c>
      <c r="Q312" s="2">
        <f t="shared" si="54"/>
        <v>32.205720053267136</v>
      </c>
      <c r="R312" s="2">
        <f t="shared" si="55"/>
        <v>2.2482526157356064</v>
      </c>
      <c r="S312" s="2">
        <f t="shared" si="57"/>
        <v>551.70351484793332</v>
      </c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3">
      <c r="A313" s="5"/>
      <c r="B313" s="2"/>
      <c r="C313" s="2">
        <v>2001.9534249999999</v>
      </c>
      <c r="D313" s="2">
        <v>369.29599999999999</v>
      </c>
      <c r="E313" s="3">
        <f t="shared" si="58"/>
        <v>2057</v>
      </c>
      <c r="F313" s="4">
        <f>F312*SUM(economy!Z103:AB103)/SUM(economy!Z102:AB102)</f>
        <v>19483.423804362585</v>
      </c>
      <c r="G313" s="9">
        <f t="shared" si="62"/>
        <v>62.691820184299857</v>
      </c>
      <c r="H313" s="9">
        <f t="shared" si="62"/>
        <v>86.512495030316941</v>
      </c>
      <c r="I313" s="9">
        <f t="shared" si="62"/>
        <v>97.417758638614799</v>
      </c>
      <c r="J313" s="9">
        <f t="shared" si="62"/>
        <v>32.632183591619913</v>
      </c>
      <c r="K313" s="9">
        <f t="shared" si="62"/>
        <v>2.2701483814229415</v>
      </c>
      <c r="L313" s="9">
        <f t="shared" si="59"/>
        <v>556.52440582627446</v>
      </c>
      <c r="M313" s="2">
        <v>0</v>
      </c>
      <c r="N313" s="2">
        <f t="shared" si="56"/>
        <v>62.691881217163697</v>
      </c>
      <c r="O313" s="2">
        <f t="shared" si="52"/>
        <v>86.512578898618401</v>
      </c>
      <c r="P313" s="2">
        <f t="shared" si="53"/>
        <v>97.417844965834973</v>
      </c>
      <c r="Q313" s="2">
        <f t="shared" si="54"/>
        <v>32.632194114734553</v>
      </c>
      <c r="R313" s="2">
        <f t="shared" si="55"/>
        <v>2.2701483814230006</v>
      </c>
      <c r="S313" s="2">
        <f t="shared" si="57"/>
        <v>556.52464757777466</v>
      </c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3">
      <c r="A314" s="5"/>
      <c r="B314" s="2"/>
      <c r="C314" s="2">
        <v>2002.038356</v>
      </c>
      <c r="D314" s="2">
        <v>369.37099999999998</v>
      </c>
      <c r="E314" s="3">
        <f t="shared" si="58"/>
        <v>2058</v>
      </c>
      <c r="F314" s="4">
        <f>F313*SUM(economy!Z104:AB104)/SUM(economy!Z103:AB103)</f>
        <v>19654.450667273471</v>
      </c>
      <c r="G314" s="9">
        <f t="shared" si="62"/>
        <v>63.880949336678796</v>
      </c>
      <c r="H314" s="9">
        <f t="shared" si="62"/>
        <v>88.103926035010772</v>
      </c>
      <c r="I314" s="9">
        <f t="shared" si="62"/>
        <v>99.037244626968786</v>
      </c>
      <c r="J314" s="9">
        <f t="shared" si="62"/>
        <v>33.054796365378088</v>
      </c>
      <c r="K314" s="9">
        <f t="shared" si="62"/>
        <v>2.2916293280292059</v>
      </c>
      <c r="L314" s="9">
        <f t="shared" si="59"/>
        <v>561.36854569206571</v>
      </c>
      <c r="M314" s="2">
        <v>0</v>
      </c>
      <c r="N314" s="2">
        <f t="shared" si="56"/>
        <v>63.881010369542636</v>
      </c>
      <c r="O314" s="2">
        <f t="shared" si="52"/>
        <v>88.104009672588035</v>
      </c>
      <c r="P314" s="2">
        <f t="shared" si="53"/>
        <v>99.037329795451853</v>
      </c>
      <c r="Q314" s="2">
        <f t="shared" si="54"/>
        <v>33.05480628734027</v>
      </c>
      <c r="R314" s="2">
        <f t="shared" si="55"/>
        <v>2.2916293280292419</v>
      </c>
      <c r="S314" s="2">
        <f t="shared" si="57"/>
        <v>561.36878545295201</v>
      </c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3">
      <c r="A315" s="5"/>
      <c r="B315" s="2"/>
      <c r="C315" s="2">
        <v>2002.123288</v>
      </c>
      <c r="D315" s="2">
        <v>369.43900000000002</v>
      </c>
      <c r="E315" s="3">
        <f t="shared" si="58"/>
        <v>2059</v>
      </c>
      <c r="F315" s="4">
        <f>F314*SUM(economy!Z105:AB105)/SUM(economy!Z104:AB104)</f>
        <v>19821.775242281794</v>
      </c>
      <c r="G315" s="9">
        <f t="shared" si="62"/>
        <v>65.080516748296432</v>
      </c>
      <c r="H315" s="9">
        <f t="shared" si="62"/>
        <v>89.707037825794998</v>
      </c>
      <c r="I315" s="9">
        <f t="shared" si="62"/>
        <v>100.66068705353457</v>
      </c>
      <c r="J315" s="9">
        <f t="shared" si="62"/>
        <v>33.473340175463711</v>
      </c>
      <c r="K315" s="9">
        <f t="shared" si="62"/>
        <v>2.3126876109291654</v>
      </c>
      <c r="L315" s="9">
        <f t="shared" si="59"/>
        <v>566.23426941401885</v>
      </c>
      <c r="M315" s="2">
        <v>0</v>
      </c>
      <c r="N315" s="2">
        <f t="shared" si="56"/>
        <v>65.080577781160272</v>
      </c>
      <c r="O315" s="2">
        <f t="shared" si="52"/>
        <v>89.707121233282791</v>
      </c>
      <c r="P315" s="2">
        <f t="shared" si="53"/>
        <v>100.6607710788338</v>
      </c>
      <c r="Q315" s="2">
        <f t="shared" si="54"/>
        <v>33.473349530615387</v>
      </c>
      <c r="R315" s="2">
        <f t="shared" si="55"/>
        <v>2.3126876109291867</v>
      </c>
      <c r="S315" s="2">
        <f t="shared" si="57"/>
        <v>566.23450723482142</v>
      </c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3">
      <c r="A316" s="5"/>
      <c r="B316" s="2"/>
      <c r="C316" s="2">
        <v>2002.2</v>
      </c>
      <c r="D316" s="2">
        <v>369.49400000000003</v>
      </c>
      <c r="E316" s="3">
        <f t="shared" si="58"/>
        <v>2060</v>
      </c>
      <c r="F316" s="4">
        <f>F315*SUM(economy!Z106:AB106)/SUM(economy!Z105:AB105)</f>
        <v>19985.341869512606</v>
      </c>
      <c r="G316" s="9">
        <f t="shared" si="62"/>
        <v>66.290296457919268</v>
      </c>
      <c r="H316" s="9">
        <f t="shared" si="62"/>
        <v>91.321450635810933</v>
      </c>
      <c r="I316" s="9">
        <f t="shared" si="62"/>
        <v>102.28747660029468</v>
      </c>
      <c r="J316" s="9">
        <f t="shared" si="62"/>
        <v>33.887612928145529</v>
      </c>
      <c r="K316" s="9">
        <f t="shared" si="62"/>
        <v>2.333315718999049</v>
      </c>
      <c r="L316" s="9">
        <f t="shared" si="59"/>
        <v>571.1201523411695</v>
      </c>
      <c r="M316" s="2">
        <v>0</v>
      </c>
      <c r="N316" s="2">
        <f t="shared" si="56"/>
        <v>66.290357490783109</v>
      </c>
      <c r="O316" s="2">
        <f t="shared" si="52"/>
        <v>91.321533813842223</v>
      </c>
      <c r="P316" s="2">
        <f t="shared" si="53"/>
        <v>102.28755949775459</v>
      </c>
      <c r="Q316" s="2">
        <f t="shared" si="54"/>
        <v>33.887621748866799</v>
      </c>
      <c r="R316" s="2">
        <f t="shared" si="55"/>
        <v>2.3333157189990619</v>
      </c>
      <c r="S316" s="2">
        <f t="shared" si="57"/>
        <v>571.12038827024571</v>
      </c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3">
      <c r="A317" s="5"/>
      <c r="B317" s="2"/>
      <c r="C317" s="2">
        <v>2002.284932</v>
      </c>
      <c r="D317" s="2">
        <v>369.65</v>
      </c>
      <c r="E317" s="3">
        <f t="shared" si="58"/>
        <v>2061</v>
      </c>
      <c r="F317" s="4">
        <f>F316*SUM(economy!Z107:AB107)/SUM(economy!Z106:AB106)</f>
        <v>20145.097933462403</v>
      </c>
      <c r="G317" s="9">
        <f t="shared" si="62"/>
        <v>67.510059107232252</v>
      </c>
      <c r="H317" s="9">
        <f t="shared" si="62"/>
        <v>92.946780516670529</v>
      </c>
      <c r="I317" s="9">
        <f t="shared" si="62"/>
        <v>103.91700376582635</v>
      </c>
      <c r="J317" s="9">
        <f t="shared" si="62"/>
        <v>34.297417541822632</v>
      </c>
      <c r="K317" s="9">
        <f t="shared" si="62"/>
        <v>2.3535064833723323</v>
      </c>
      <c r="L317" s="9">
        <f t="shared" si="59"/>
        <v>576.0247674149241</v>
      </c>
      <c r="M317" s="2">
        <v>0</v>
      </c>
      <c r="N317" s="2">
        <f t="shared" si="56"/>
        <v>67.510120140096092</v>
      </c>
      <c r="O317" s="2">
        <f t="shared" si="52"/>
        <v>92.946863465876575</v>
      </c>
      <c r="P317" s="2">
        <f t="shared" si="53"/>
        <v>103.91708555058548</v>
      </c>
      <c r="Q317" s="2">
        <f t="shared" si="54"/>
        <v>34.297425858643827</v>
      </c>
      <c r="R317" s="2">
        <f t="shared" si="55"/>
        <v>2.3535064833723398</v>
      </c>
      <c r="S317" s="2">
        <f t="shared" si="57"/>
        <v>576.02500149857428</v>
      </c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3">
      <c r="A318" s="5"/>
      <c r="B318" s="2"/>
      <c r="C318" s="2">
        <v>2002.367123</v>
      </c>
      <c r="D318" s="2">
        <v>369.90699999999998</v>
      </c>
      <c r="E318" s="3">
        <f t="shared" si="58"/>
        <v>2062</v>
      </c>
      <c r="F318" s="4">
        <f>F317*SUM(economy!Z108:AB108)/SUM(economy!Z107:AB107)</f>
        <v>20300.993920948971</v>
      </c>
      <c r="G318" s="9">
        <f t="shared" si="62"/>
        <v>68.739572126645456</v>
      </c>
      <c r="H318" s="9">
        <f t="shared" si="62"/>
        <v>94.582639635816363</v>
      </c>
      <c r="I318" s="9">
        <f t="shared" si="62"/>
        <v>105.54865932513377</v>
      </c>
      <c r="J318" s="9">
        <f t="shared" si="62"/>
        <v>34.702562018017794</v>
      </c>
      <c r="K318" s="9">
        <f t="shared" si="62"/>
        <v>2.3732530857002407</v>
      </c>
      <c r="L318" s="9">
        <f t="shared" si="59"/>
        <v>580.94668619131357</v>
      </c>
      <c r="M318" s="2">
        <v>0</v>
      </c>
      <c r="N318" s="2">
        <f t="shared" si="56"/>
        <v>68.739633159509296</v>
      </c>
      <c r="O318" s="2">
        <f t="shared" si="52"/>
        <v>94.582722356826665</v>
      </c>
      <c r="P318" s="2">
        <f t="shared" si="53"/>
        <v>105.5487400121275</v>
      </c>
      <c r="Q318" s="2">
        <f t="shared" si="54"/>
        <v>34.702569859725138</v>
      </c>
      <c r="R318" s="2">
        <f t="shared" si="55"/>
        <v>2.3732530857002452</v>
      </c>
      <c r="S318" s="2">
        <f t="shared" si="57"/>
        <v>580.9469184738889</v>
      </c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3">
      <c r="A319" s="5"/>
      <c r="B319" s="2"/>
      <c r="C319" s="2">
        <v>2002.452055</v>
      </c>
      <c r="D319" s="2">
        <v>370.37400000000002</v>
      </c>
      <c r="E319" s="3">
        <f t="shared" si="58"/>
        <v>2063</v>
      </c>
      <c r="F319" s="4">
        <f>F318*SUM(economy!Z109:AB109)/SUM(economy!Z108:AB108)</f>
        <v>20452.98347395473</v>
      </c>
      <c r="G319" s="9">
        <f t="shared" si="62"/>
        <v>69.978599924637649</v>
      </c>
      <c r="H319" s="9">
        <f t="shared" si="62"/>
        <v>96.22863657850489</v>
      </c>
      <c r="I319" s="9">
        <f t="shared" si="62"/>
        <v>107.18183479201409</v>
      </c>
      <c r="J319" s="9">
        <f t="shared" si="62"/>
        <v>35.102859515116812</v>
      </c>
      <c r="K319" s="9">
        <f t="shared" si="62"/>
        <v>2.3925490658826494</v>
      </c>
      <c r="L319" s="9">
        <f t="shared" si="59"/>
        <v>585.88447987615609</v>
      </c>
      <c r="M319" s="2">
        <v>0</v>
      </c>
      <c r="N319" s="2">
        <f t="shared" si="56"/>
        <v>69.978660957501489</v>
      </c>
      <c r="O319" s="2">
        <f t="shared" si="52"/>
        <v>96.228719071947211</v>
      </c>
      <c r="P319" s="2">
        <f t="shared" si="53"/>
        <v>107.18191439597729</v>
      </c>
      <c r="Q319" s="2">
        <f t="shared" si="54"/>
        <v>35.102866908852064</v>
      </c>
      <c r="R319" s="2">
        <f t="shared" si="55"/>
        <v>2.392549065882652</v>
      </c>
      <c r="S319" s="2">
        <f t="shared" si="57"/>
        <v>585.88471040016066</v>
      </c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3">
      <c r="A320" s="5"/>
      <c r="B320" s="2"/>
      <c r="C320" s="2">
        <v>2002.5342470000001</v>
      </c>
      <c r="D320" s="2">
        <v>370.93799999999999</v>
      </c>
      <c r="E320" s="3">
        <f t="shared" si="58"/>
        <v>2064</v>
      </c>
      <c r="F320" s="4">
        <f>F319*SUM(economy!Z110:AB110)/SUM(economy!Z109:AB109)</f>
        <v>20601.023437164058</v>
      </c>
      <c r="G320" s="9">
        <f t="shared" si="62"/>
        <v>71.226904080325028</v>
      </c>
      <c r="H320" s="9">
        <f t="shared" si="62"/>
        <v>97.884376653920739</v>
      </c>
      <c r="I320" s="9">
        <f t="shared" si="62"/>
        <v>108.81592288315623</v>
      </c>
      <c r="J320" s="9">
        <f t="shared" si="62"/>
        <v>35.498128424097615</v>
      </c>
      <c r="K320" s="9">
        <f t="shared" si="62"/>
        <v>2.4113883292380156</v>
      </c>
      <c r="L320" s="9">
        <f t="shared" si="59"/>
        <v>590.83672037073768</v>
      </c>
      <c r="M320" s="2">
        <v>0</v>
      </c>
      <c r="N320" s="2">
        <f t="shared" si="56"/>
        <v>71.226965113188868</v>
      </c>
      <c r="O320" s="2">
        <f t="shared" si="52"/>
        <v>97.884458920421125</v>
      </c>
      <c r="P320" s="2">
        <f t="shared" si="53"/>
        <v>108.816001418626</v>
      </c>
      <c r="Q320" s="2">
        <f t="shared" si="54"/>
        <v>35.498135395452024</v>
      </c>
      <c r="R320" s="2">
        <f t="shared" si="55"/>
        <v>2.4113883292380174</v>
      </c>
      <c r="S320" s="2">
        <f t="shared" si="57"/>
        <v>590.83694917692605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3">
      <c r="A321" s="5"/>
      <c r="B321" s="2"/>
      <c r="C321" s="2">
        <v>2002.6191779999999</v>
      </c>
      <c r="D321" s="2">
        <v>371.43299999999999</v>
      </c>
      <c r="E321" s="3">
        <f t="shared" si="58"/>
        <v>2065</v>
      </c>
      <c r="F321" s="4">
        <f>F320*SUM(economy!Z111:AB111)/SUM(economy!Z110:AB110)</f>
        <v>20745.073900021802</v>
      </c>
      <c r="G321" s="9">
        <f t="shared" si="62"/>
        <v>72.484243538931281</v>
      </c>
      <c r="H321" s="9">
        <f t="shared" si="62"/>
        <v>99.549462204912444</v>
      </c>
      <c r="I321" s="9">
        <f t="shared" si="62"/>
        <v>110.45031798315205</v>
      </c>
      <c r="J321" s="9">
        <f t="shared" si="62"/>
        <v>35.888192445512743</v>
      </c>
      <c r="K321" s="9">
        <f t="shared" si="62"/>
        <v>2.4297651530839688</v>
      </c>
      <c r="L321" s="9">
        <f t="shared" si="59"/>
        <v>595.80198132559246</v>
      </c>
      <c r="M321" s="2">
        <v>0</v>
      </c>
      <c r="N321" s="2">
        <f t="shared" si="56"/>
        <v>72.484304571795121</v>
      </c>
      <c r="O321" s="2">
        <f t="shared" si="52"/>
        <v>99.54954424509522</v>
      </c>
      <c r="P321" s="2">
        <f t="shared" si="53"/>
        <v>110.45039546447038</v>
      </c>
      <c r="Q321" s="2">
        <f t="shared" si="54"/>
        <v>35.888199018615595</v>
      </c>
      <c r="R321" s="2">
        <f t="shared" si="55"/>
        <v>2.4297651530839697</v>
      </c>
      <c r="S321" s="2">
        <f t="shared" si="57"/>
        <v>595.8022084530603</v>
      </c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3">
      <c r="A322" s="5"/>
      <c r="B322" s="2"/>
      <c r="C322" s="2">
        <v>2002.7041099999999</v>
      </c>
      <c r="D322" s="2">
        <v>371.77300000000002</v>
      </c>
      <c r="E322" s="3">
        <f t="shared" si="58"/>
        <v>2066</v>
      </c>
      <c r="F322" s="4">
        <f>F321*SUM(economy!Z112:AB112)/SUM(economy!Z111:AB111)</f>
        <v>20885.098233166125</v>
      </c>
      <c r="G322" s="9">
        <f t="shared" si="62"/>
        <v>73.750374809824635</v>
      </c>
      <c r="H322" s="9">
        <f t="shared" si="62"/>
        <v>101.22349292082528</v>
      </c>
      <c r="I322" s="9">
        <f t="shared" si="62"/>
        <v>112.08441660958445</v>
      </c>
      <c r="J322" s="9">
        <f t="shared" si="62"/>
        <v>36.272880667010426</v>
      </c>
      <c r="K322" s="9">
        <f t="shared" si="62"/>
        <v>2.44767419270321</v>
      </c>
      <c r="L322" s="9">
        <f t="shared" si="59"/>
        <v>600.77883919994804</v>
      </c>
      <c r="M322" s="2">
        <v>0</v>
      </c>
      <c r="N322" s="2">
        <f t="shared" si="56"/>
        <v>73.750435842688475</v>
      </c>
      <c r="O322" s="2">
        <f t="shared" si="52"/>
        <v>101.22357473531306</v>
      </c>
      <c r="P322" s="2">
        <f t="shared" si="53"/>
        <v>112.0844930509008</v>
      </c>
      <c r="Q322" s="2">
        <f t="shared" si="54"/>
        <v>36.27288686461258</v>
      </c>
      <c r="R322" s="2">
        <f t="shared" si="55"/>
        <v>2.4476741927032104</v>
      </c>
      <c r="S322" s="2">
        <f t="shared" si="57"/>
        <v>600.77906468621813</v>
      </c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3">
      <c r="A323" s="5"/>
      <c r="B323" s="2"/>
      <c r="C323" s="2">
        <v>2002.7863010000001</v>
      </c>
      <c r="D323" s="2">
        <v>371.899</v>
      </c>
      <c r="E323" s="3">
        <f t="shared" si="58"/>
        <v>2067</v>
      </c>
      <c r="F323" s="4">
        <f>F322*SUM(economy!Z113:AB113)/SUM(economy!Z112:AB112)</f>
        <v>21021.063119115515</v>
      </c>
      <c r="G323" s="9">
        <f t="shared" si="62"/>
        <v>75.025052166778437</v>
      </c>
      <c r="H323" s="9">
        <f t="shared" si="62"/>
        <v>102.90606615289444</v>
      </c>
      <c r="I323" s="9">
        <f t="shared" si="62"/>
        <v>113.71761787734633</v>
      </c>
      <c r="J323" s="9">
        <f t="shared" si="62"/>
        <v>36.65202764070338</v>
      </c>
      <c r="K323" s="9">
        <f t="shared" si="62"/>
        <v>2.4651104866724816</v>
      </c>
      <c r="L323" s="9">
        <f t="shared" si="59"/>
        <v>605.7658743243951</v>
      </c>
      <c r="M323" s="2">
        <v>0</v>
      </c>
      <c r="N323" s="2">
        <f t="shared" si="56"/>
        <v>75.025113199642277</v>
      </c>
      <c r="O323" s="2">
        <f t="shared" si="52"/>
        <v>102.90614774230812</v>
      </c>
      <c r="P323" s="2">
        <f t="shared" si="53"/>
        <v>113.71769329262025</v>
      </c>
      <c r="Q323" s="2">
        <f t="shared" si="54"/>
        <v>36.652033484256009</v>
      </c>
      <c r="R323" s="2">
        <f t="shared" si="55"/>
        <v>2.465110486672482</v>
      </c>
      <c r="S323" s="2">
        <f t="shared" si="57"/>
        <v>605.76609820549902</v>
      </c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3">
      <c r="A324" s="5"/>
      <c r="B324" s="2"/>
      <c r="C324" s="2">
        <v>2002.8712330000001</v>
      </c>
      <c r="D324" s="2">
        <v>371.79</v>
      </c>
      <c r="E324" s="3">
        <f t="shared" si="58"/>
        <v>2068</v>
      </c>
      <c r="F324" s="4">
        <f>F323*SUM(economy!Z114:AB114)/SUM(economy!Z113:AB113)</f>
        <v>21152.938577115787</v>
      </c>
      <c r="G324" s="9">
        <f t="shared" si="62"/>
        <v>76.308027850104736</v>
      </c>
      <c r="H324" s="9">
        <f t="shared" si="62"/>
        <v>104.59677723165186</v>
      </c>
      <c r="I324" s="9">
        <f t="shared" si="62"/>
        <v>115.3493239613373</v>
      </c>
      <c r="J324" s="9">
        <f t="shared" si="62"/>
        <v>37.025473459719429</v>
      </c>
      <c r="K324" s="9">
        <f t="shared" si="62"/>
        <v>2.4820694615354517</v>
      </c>
      <c r="L324" s="9">
        <f t="shared" si="59"/>
        <v>610.76167196434881</v>
      </c>
      <c r="M324" s="2">
        <v>0</v>
      </c>
      <c r="N324" s="2">
        <f t="shared" si="56"/>
        <v>76.308088882968576</v>
      </c>
      <c r="O324" s="2">
        <f t="shared" si="52"/>
        <v>104.59685859661062</v>
      </c>
      <c r="P324" s="2">
        <f t="shared" si="53"/>
        <v>115.34939836434097</v>
      </c>
      <c r="Q324" s="2">
        <f t="shared" si="54"/>
        <v>37.025478969448265</v>
      </c>
      <c r="R324" s="2">
        <f t="shared" si="55"/>
        <v>2.4820694615354522</v>
      </c>
      <c r="S324" s="2">
        <f t="shared" si="57"/>
        <v>610.76189427490385</v>
      </c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3">
      <c r="A325" s="5"/>
      <c r="B325" s="2"/>
      <c r="C325" s="2">
        <v>2002.9534249999999</v>
      </c>
      <c r="D325" s="2">
        <v>371.601</v>
      </c>
      <c r="E325" s="3">
        <f t="shared" si="58"/>
        <v>2069</v>
      </c>
      <c r="F325" s="4">
        <f>F324*SUM(economy!Z115:AB115)/SUM(economy!Z114:AB114)</f>
        <v>21280.697982078436</v>
      </c>
      <c r="G325" s="9">
        <f t="shared" si="62"/>
        <v>77.599052270304284</v>
      </c>
      <c r="H325" s="9">
        <f t="shared" si="62"/>
        <v>106.29521978579297</v>
      </c>
      <c r="I325" s="9">
        <f t="shared" si="62"/>
        <v>116.97894055668287</v>
      </c>
      <c r="J325" s="9">
        <f t="shared" si="62"/>
        <v>37.393063833295422</v>
      </c>
      <c r="K325" s="9">
        <f t="shared" si="62"/>
        <v>2.49854693580349</v>
      </c>
      <c r="L325" s="9">
        <f t="shared" si="59"/>
        <v>615.76482338187907</v>
      </c>
      <c r="M325" s="2">
        <v>0</v>
      </c>
      <c r="N325" s="2">
        <f t="shared" si="56"/>
        <v>77.599113303168124</v>
      </c>
      <c r="O325" s="2">
        <f t="shared" si="52"/>
        <v>106.29530092691429</v>
      </c>
      <c r="P325" s="2">
        <f t="shared" si="53"/>
        <v>116.9790139610036</v>
      </c>
      <c r="Q325" s="2">
        <f t="shared" si="54"/>
        <v>37.393069028270766</v>
      </c>
      <c r="R325" s="2">
        <f t="shared" si="55"/>
        <v>2.49854693580349</v>
      </c>
      <c r="S325" s="2">
        <f t="shared" si="57"/>
        <v>615.76504415516024</v>
      </c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3">
      <c r="A326" s="5"/>
      <c r="B326" s="2"/>
      <c r="C326" s="2">
        <v>2003.038356</v>
      </c>
      <c r="D326" s="2">
        <v>371.56799999999998</v>
      </c>
      <c r="E326" s="3">
        <f t="shared" si="58"/>
        <v>2070</v>
      </c>
      <c r="F326" s="4">
        <f>F325*SUM(economy!Z116:AB116)/SUM(economy!Z115:AB115)</f>
        <v>21404.318077567495</v>
      </c>
      <c r="G326" s="9">
        <f t="shared" si="62"/>
        <v>78.897874212872452</v>
      </c>
      <c r="H326" s="9">
        <f t="shared" si="62"/>
        <v>108.00098606194453</v>
      </c>
      <c r="I326" s="9">
        <f t="shared" si="62"/>
        <v>118.60587733562127</v>
      </c>
      <c r="J326" s="9">
        <f t="shared" si="62"/>
        <v>37.754650159804058</v>
      </c>
      <c r="K326" s="9">
        <f t="shared" si="62"/>
        <v>2.514539123271383</v>
      </c>
      <c r="L326" s="9">
        <f t="shared" si="59"/>
        <v>620.7739268935137</v>
      </c>
      <c r="M326" s="2">
        <v>0</v>
      </c>
      <c r="N326" s="2">
        <f t="shared" si="56"/>
        <v>78.897935245736292</v>
      </c>
      <c r="O326" s="2">
        <f t="shared" si="52"/>
        <v>108.00106697984421</v>
      </c>
      <c r="P326" s="2">
        <f t="shared" si="53"/>
        <v>118.605949754664</v>
      </c>
      <c r="Q326" s="2">
        <f t="shared" si="54"/>
        <v>37.754655058006797</v>
      </c>
      <c r="R326" s="2">
        <f t="shared" si="55"/>
        <v>2.514539123271383</v>
      </c>
      <c r="S326" s="2">
        <f t="shared" si="57"/>
        <v>620.77414616152259</v>
      </c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3">
      <c r="A327" s="5"/>
      <c r="B327" s="2"/>
      <c r="C327" s="2">
        <v>2003.123288</v>
      </c>
      <c r="D327" s="2">
        <v>371.654</v>
      </c>
      <c r="E327" s="3">
        <f t="shared" si="58"/>
        <v>2071</v>
      </c>
      <c r="F327" s="4">
        <f>F326*SUM(economy!Z117:AB117)/SUM(economy!Z116:AB116)</f>
        <v>21523.778982815918</v>
      </c>
      <c r="G327" s="9">
        <f t="shared" ref="G327:K342" si="63">G326*(1-G$5)+G$4*$F326*$L$4/1000</f>
        <v>80.204241043897696</v>
      </c>
      <c r="H327" s="9">
        <f t="shared" si="63"/>
        <v>109.71366724477213</v>
      </c>
      <c r="I327" s="9">
        <f t="shared" si="63"/>
        <v>120.22954840020887</v>
      </c>
      <c r="J327" s="9">
        <f t="shared" si="63"/>
        <v>38.110089597133197</v>
      </c>
      <c r="K327" s="9">
        <f t="shared" si="63"/>
        <v>2.5300426356381314</v>
      </c>
      <c r="L327" s="9">
        <f t="shared" si="59"/>
        <v>625.78758892165001</v>
      </c>
      <c r="M327" s="2">
        <v>0</v>
      </c>
      <c r="N327" s="2">
        <f t="shared" si="56"/>
        <v>80.204302076761536</v>
      </c>
      <c r="O327" s="2">
        <f t="shared" ref="O327:O390" si="64">O326*(1-O$5)+O$4*($F326+$M326)*$L$4/1000</f>
        <v>109.71374794006425</v>
      </c>
      <c r="P327" s="2">
        <f t="shared" ref="P327:P390" si="65">P326*(1-P$5)+P$4*($F326+$M326)*$L$4/1000</f>
        <v>120.22961984719859</v>
      </c>
      <c r="Q327" s="2">
        <f t="shared" ref="Q327:Q390" si="66">Q326*(1-Q$5)+Q$4*($F326+$M326)*$L$4/1000</f>
        <v>38.110094215517009</v>
      </c>
      <c r="R327" s="2">
        <f t="shared" ref="R327:R390" si="67">R326*(1-R$5)+R$4*($F326+$M326)*$L$4/1000</f>
        <v>2.5300426356381314</v>
      </c>
      <c r="S327" s="2">
        <f t="shared" si="57"/>
        <v>625.7878067151795</v>
      </c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3">
      <c r="A328" s="5"/>
      <c r="B328" s="2"/>
      <c r="C328" s="2">
        <v>2003.2</v>
      </c>
      <c r="D328" s="2">
        <v>371.85500000000002</v>
      </c>
      <c r="E328" s="3">
        <f t="shared" si="58"/>
        <v>2072</v>
      </c>
      <c r="F328" s="4">
        <f>F327*SUM(economy!Z118:AB118)/SUM(economy!Z117:AB117)</f>
        <v>21639.064193777194</v>
      </c>
      <c r="G328" s="9">
        <f t="shared" si="63"/>
        <v>81.517898916088342</v>
      </c>
      <c r="H328" s="9">
        <f t="shared" si="63"/>
        <v>111.43285377686585</v>
      </c>
      <c r="I328" s="9">
        <f t="shared" si="63"/>
        <v>121.84937273000321</v>
      </c>
      <c r="J328" s="9">
        <f t="shared" si="63"/>
        <v>38.459245129868101</v>
      </c>
      <c r="K328" s="9">
        <f t="shared" si="63"/>
        <v>2.5450544844259495</v>
      </c>
      <c r="L328" s="9">
        <f t="shared" si="59"/>
        <v>630.80442503725158</v>
      </c>
      <c r="M328" s="2">
        <v>0</v>
      </c>
      <c r="N328" s="2">
        <f t="shared" ref="N328:N391" si="68">N327*(1-N$5)+N$4*($F327+$M327)*$L$4/1000</f>
        <v>81.517959948952182</v>
      </c>
      <c r="O328" s="2">
        <f t="shared" si="64"/>
        <v>111.43293425016282</v>
      </c>
      <c r="P328" s="2">
        <f t="shared" si="65"/>
        <v>121.84944321798743</v>
      </c>
      <c r="Q328" s="2">
        <f t="shared" si="66"/>
        <v>38.459249484418166</v>
      </c>
      <c r="R328" s="2">
        <f t="shared" si="67"/>
        <v>2.5450544844259495</v>
      </c>
      <c r="S328" s="2">
        <f t="shared" ref="S328:S391" si="69">SUM(N328:R328,S$5)</f>
        <v>630.80464138594652</v>
      </c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3">
      <c r="A329" s="5"/>
      <c r="B329" s="2"/>
      <c r="C329" s="2">
        <v>2003.284932</v>
      </c>
      <c r="D329" s="2">
        <v>372.13099999999997</v>
      </c>
      <c r="E329" s="3">
        <f t="shared" si="58"/>
        <v>2073</v>
      </c>
      <c r="F329" s="4">
        <f>F328*SUM(economy!Z119:AB119)/SUM(economy!Z118:AB118)</f>
        <v>21750.160578240655</v>
      </c>
      <c r="G329" s="9">
        <f t="shared" si="63"/>
        <v>82.838592974863474</v>
      </c>
      <c r="H329" s="9">
        <f t="shared" si="63"/>
        <v>113.15813567784473</v>
      </c>
      <c r="I329" s="9">
        <f t="shared" si="63"/>
        <v>123.4647746238949</v>
      </c>
      <c r="J329" s="9">
        <f t="shared" si="63"/>
        <v>38.801985632759283</v>
      </c>
      <c r="K329" s="9">
        <f t="shared" si="63"/>
        <v>2.5595720821935704</v>
      </c>
      <c r="L329" s="9">
        <f t="shared" si="59"/>
        <v>635.82306099155608</v>
      </c>
      <c r="M329" s="2">
        <v>0</v>
      </c>
      <c r="N329" s="2">
        <f t="shared" si="68"/>
        <v>82.838654007727314</v>
      </c>
      <c r="O329" s="2">
        <f t="shared" si="64"/>
        <v>113.15821592975725</v>
      </c>
      <c r="P329" s="2">
        <f t="shared" si="65"/>
        <v>123.46484416574597</v>
      </c>
      <c r="Q329" s="2">
        <f t="shared" si="66"/>
        <v>38.80198973854759</v>
      </c>
      <c r="R329" s="2">
        <f t="shared" si="67"/>
        <v>2.5595720821935704</v>
      </c>
      <c r="S329" s="2">
        <f t="shared" si="69"/>
        <v>635.82327592397178</v>
      </c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3">
      <c r="A330" s="5"/>
      <c r="B330" s="2"/>
      <c r="C330" s="2">
        <v>2003.367123</v>
      </c>
      <c r="D330" s="2">
        <v>372.42500000000001</v>
      </c>
      <c r="E330" s="3">
        <f t="shared" ref="E330:E393" si="70">1+E329</f>
        <v>2074</v>
      </c>
      <c r="F330" s="4">
        <f>F329*SUM(economy!Z120:AB120)/SUM(economy!Z119:AB119)</f>
        <v>21857.058365061323</v>
      </c>
      <c r="G330" s="9">
        <f t="shared" si="63"/>
        <v>84.166067564145763</v>
      </c>
      <c r="H330" s="9">
        <f t="shared" si="63"/>
        <v>114.88910286212464</v>
      </c>
      <c r="I330" s="9">
        <f t="shared" si="63"/>
        <v>125.07518413527509</v>
      </c>
      <c r="J330" s="9">
        <f t="shared" si="63"/>
        <v>39.138185929991231</v>
      </c>
      <c r="K330" s="9">
        <f t="shared" si="63"/>
        <v>2.573593243042823</v>
      </c>
      <c r="L330" s="9">
        <f t="shared" ref="L330:L393" si="71">SUM(G330:K330,L$5)</f>
        <v>640.84213373457953</v>
      </c>
      <c r="M330" s="2">
        <v>0</v>
      </c>
      <c r="N330" s="2">
        <f t="shared" si="68"/>
        <v>84.166128597009603</v>
      </c>
      <c r="O330" s="2">
        <f t="shared" si="64"/>
        <v>114.88918289326176</v>
      </c>
      <c r="P330" s="2">
        <f t="shared" si="65"/>
        <v>125.07525274369262</v>
      </c>
      <c r="Q330" s="2">
        <f t="shared" si="66"/>
        <v>39.138189801228755</v>
      </c>
      <c r="R330" s="2">
        <f t="shared" si="67"/>
        <v>2.573593243042823</v>
      </c>
      <c r="S330" s="2">
        <f t="shared" si="69"/>
        <v>640.84234727823559</v>
      </c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3">
      <c r="A331" s="5"/>
      <c r="B331" s="2"/>
      <c r="C331" s="2">
        <v>2003.452055</v>
      </c>
      <c r="D331" s="2">
        <v>372.77100000000002</v>
      </c>
      <c r="E331" s="3">
        <f t="shared" si="70"/>
        <v>2075</v>
      </c>
      <c r="F331" s="4">
        <f>F330*SUM(economy!Z121:AB121)/SUM(economy!Z120:AB120)</f>
        <v>21959.751127576634</v>
      </c>
      <c r="G331" s="9">
        <f t="shared" si="63"/>
        <v>85.500066431496919</v>
      </c>
      <c r="H331" s="9">
        <f t="shared" si="63"/>
        <v>116.62534545480082</v>
      </c>
      <c r="I331" s="9">
        <f t="shared" si="63"/>
        <v>126.68003749974397</v>
      </c>
      <c r="J331" s="9">
        <f t="shared" si="63"/>
        <v>39.467726849801238</v>
      </c>
      <c r="K331" s="9">
        <f t="shared" si="63"/>
        <v>2.5871161824202478</v>
      </c>
      <c r="L331" s="9">
        <f t="shared" si="71"/>
        <v>645.86029241826316</v>
      </c>
      <c r="M331" s="2">
        <v>0</v>
      </c>
      <c r="N331" s="2">
        <f t="shared" si="68"/>
        <v>85.500127464360759</v>
      </c>
      <c r="O331" s="2">
        <f t="shared" si="64"/>
        <v>116.62542526576989</v>
      </c>
      <c r="P331" s="2">
        <f t="shared" si="65"/>
        <v>126.68010518725706</v>
      </c>
      <c r="Q331" s="2">
        <f t="shared" si="66"/>
        <v>39.467730499887132</v>
      </c>
      <c r="R331" s="2">
        <f t="shared" si="67"/>
        <v>2.5871161824202478</v>
      </c>
      <c r="S331" s="2">
        <f t="shared" si="69"/>
        <v>645.8605045996951</v>
      </c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3">
      <c r="A332" s="5"/>
      <c r="B332" s="2"/>
      <c r="C332" s="2">
        <v>2003.5342470000001</v>
      </c>
      <c r="D332" s="2">
        <v>373.22399999999999</v>
      </c>
      <c r="E332" s="3">
        <f t="shared" si="70"/>
        <v>2076</v>
      </c>
      <c r="F332" s="4">
        <f>F331*SUM(economy!Z122:AB122)/SUM(economy!Z121:AB121)</f>
        <v>22058.235761302582</v>
      </c>
      <c r="G332" s="9">
        <f t="shared" si="63"/>
        <v>86.840332932241026</v>
      </c>
      <c r="H332" s="9">
        <f t="shared" si="63"/>
        <v>118.36645410510408</v>
      </c>
      <c r="I332" s="9">
        <f t="shared" si="63"/>
        <v>128.2787775545867</v>
      </c>
      <c r="J332" s="9">
        <f t="shared" si="63"/>
        <v>39.79049527403162</v>
      </c>
      <c r="K332" s="9">
        <f t="shared" si="63"/>
        <v>2.6001395162182082</v>
      </c>
      <c r="L332" s="9">
        <f t="shared" si="71"/>
        <v>650.87619938218177</v>
      </c>
      <c r="M332" s="2">
        <v>0</v>
      </c>
      <c r="N332" s="2">
        <f t="shared" si="68"/>
        <v>86.840393965104866</v>
      </c>
      <c r="O332" s="2">
        <f t="shared" si="64"/>
        <v>118.3665336965108</v>
      </c>
      <c r="P332" s="2">
        <f t="shared" si="65"/>
        <v>128.27884433355626</v>
      </c>
      <c r="Q332" s="2">
        <f t="shared" si="66"/>
        <v>39.790498715599583</v>
      </c>
      <c r="R332" s="2">
        <f t="shared" si="67"/>
        <v>2.6001395162182082</v>
      </c>
      <c r="S332" s="2">
        <f t="shared" si="69"/>
        <v>650.87641022698972</v>
      </c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3">
      <c r="A333" s="5"/>
      <c r="B333" s="2"/>
      <c r="C333" s="2">
        <v>2003.6191779999999</v>
      </c>
      <c r="D333" s="2">
        <v>373.76499999999999</v>
      </c>
      <c r="E333" s="3">
        <f t="shared" si="70"/>
        <v>2077</v>
      </c>
      <c r="F333" s="4">
        <f>F332*SUM(economy!Z123:AB123)/SUM(economy!Z122:AB122)</f>
        <v>22152.512456021068</v>
      </c>
      <c r="G333" s="9">
        <f t="shared" si="63"/>
        <v>88.186610232226627</v>
      </c>
      <c r="H333" s="9">
        <f t="shared" si="63"/>
        <v>120.11202029690062</v>
      </c>
      <c r="I333" s="9">
        <f t="shared" si="63"/>
        <v>129.87085414926815</v>
      </c>
      <c r="J333" s="9">
        <f t="shared" si="63"/>
        <v>40.106384182233356</v>
      </c>
      <c r="K333" s="9">
        <f t="shared" si="63"/>
        <v>2.6126622591825663</v>
      </c>
      <c r="L333" s="9">
        <f t="shared" si="71"/>
        <v>655.88853111981132</v>
      </c>
      <c r="M333" s="2">
        <v>0</v>
      </c>
      <c r="N333" s="2">
        <f t="shared" si="68"/>
        <v>88.186671265090467</v>
      </c>
      <c r="O333" s="2">
        <f t="shared" si="64"/>
        <v>120.11209966934901</v>
      </c>
      <c r="P333" s="2">
        <f t="shared" si="65"/>
        <v>129.87092003188926</v>
      </c>
      <c r="Q333" s="2">
        <f t="shared" si="66"/>
        <v>40.106387427195365</v>
      </c>
      <c r="R333" s="2">
        <f t="shared" si="67"/>
        <v>2.6126622591825663</v>
      </c>
      <c r="S333" s="2">
        <f t="shared" si="69"/>
        <v>655.8887406527067</v>
      </c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3">
      <c r="A334" s="5"/>
      <c r="B334" s="2"/>
      <c r="C334" s="2">
        <v>2003.7041099999999</v>
      </c>
      <c r="D334" s="2">
        <v>374.06299999999999</v>
      </c>
      <c r="E334" s="3">
        <f t="shared" si="70"/>
        <v>2078</v>
      </c>
      <c r="F334" s="4">
        <f>F333*SUM(economy!Z124:AB124)/SUM(economy!Z123:AB123)</f>
        <v>22242.584662388741</v>
      </c>
      <c r="G334" s="9">
        <f t="shared" si="63"/>
        <v>89.538641508885192</v>
      </c>
      <c r="H334" s="9">
        <f t="shared" si="63"/>
        <v>121.86163665571661</v>
      </c>
      <c r="I334" s="9">
        <f t="shared" si="63"/>
        <v>131.45572454622445</v>
      </c>
      <c r="J334" s="9">
        <f t="shared" si="63"/>
        <v>40.415292689974109</v>
      </c>
      <c r="K334" s="9">
        <f t="shared" si="63"/>
        <v>2.6246838226364266</v>
      </c>
      <c r="L334" s="9">
        <f t="shared" si="71"/>
        <v>660.89597922343683</v>
      </c>
      <c r="M334" s="2">
        <v>0</v>
      </c>
      <c r="N334" s="2">
        <f t="shared" si="68"/>
        <v>89.538702541749032</v>
      </c>
      <c r="O334" s="2">
        <f t="shared" si="64"/>
        <v>121.86171580980903</v>
      </c>
      <c r="P334" s="2">
        <f t="shared" si="65"/>
        <v>131.45578954452844</v>
      </c>
      <c r="Q334" s="2">
        <f t="shared" si="66"/>
        <v>40.415295749561636</v>
      </c>
      <c r="R334" s="2">
        <f t="shared" si="67"/>
        <v>2.6246838226364266</v>
      </c>
      <c r="S334" s="2">
        <f t="shared" si="69"/>
        <v>660.89618746828455</v>
      </c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3">
      <c r="A335" s="5"/>
      <c r="B335" s="2"/>
      <c r="C335" s="2">
        <v>2003.7863010000001</v>
      </c>
      <c r="D335" s="2">
        <v>373.98099999999999</v>
      </c>
      <c r="E335" s="3">
        <f t="shared" si="70"/>
        <v>2079</v>
      </c>
      <c r="F335" s="4">
        <f>F334*SUM(economy!Z125:AB125)/SUM(economy!Z124:AB124)</f>
        <v>22328.459053214083</v>
      </c>
      <c r="G335" s="9">
        <f t="shared" si="63"/>
        <v>90.896170150251635</v>
      </c>
      <c r="H335" s="9">
        <f t="shared" si="63"/>
        <v>123.61489725178291</v>
      </c>
      <c r="I335" s="9">
        <f t="shared" si="63"/>
        <v>133.03285381125801</v>
      </c>
      <c r="J335" s="9">
        <f t="shared" si="63"/>
        <v>40.717126081038622</v>
      </c>
      <c r="K335" s="9">
        <f t="shared" si="63"/>
        <v>2.6362040115318628</v>
      </c>
      <c r="L335" s="9">
        <f t="shared" si="71"/>
        <v>665.89725130586294</v>
      </c>
      <c r="M335" s="2">
        <v>0</v>
      </c>
      <c r="N335" s="2">
        <f t="shared" si="68"/>
        <v>90.896231183115475</v>
      </c>
      <c r="O335" s="2">
        <f t="shared" si="64"/>
        <v>123.61497618812005</v>
      </c>
      <c r="P335" s="2">
        <f t="shared" si="65"/>
        <v>133.03291793711475</v>
      </c>
      <c r="Q335" s="2">
        <f t="shared" si="66"/>
        <v>40.717128965841532</v>
      </c>
      <c r="R335" s="2">
        <f t="shared" si="67"/>
        <v>2.6362040115318628</v>
      </c>
      <c r="S335" s="2">
        <f t="shared" si="69"/>
        <v>665.89745828572359</v>
      </c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3">
      <c r="A336" s="5"/>
      <c r="B336" s="2"/>
      <c r="C336" s="2">
        <v>2003.8712330000001</v>
      </c>
      <c r="D336" s="2">
        <v>373.76900000000001</v>
      </c>
      <c r="E336" s="3">
        <f t="shared" si="70"/>
        <v>2080</v>
      </c>
      <c r="F336" s="4">
        <f>F335*SUM(economy!Z126:AB126)/SUM(economy!Z125:AB125)</f>
        <v>22410.14547956573</v>
      </c>
      <c r="G336" s="9">
        <f t="shared" si="63"/>
        <v>92.258939951621514</v>
      </c>
      <c r="H336" s="9">
        <f t="shared" si="63"/>
        <v>125.3713978986101</v>
      </c>
      <c r="I336" s="9">
        <f t="shared" si="63"/>
        <v>134.60171519287519</v>
      </c>
      <c r="J336" s="9">
        <f t="shared" si="63"/>
        <v>41.011795833244733</v>
      </c>
      <c r="K336" s="9">
        <f t="shared" si="63"/>
        <v>2.6472230208437217</v>
      </c>
      <c r="L336" s="9">
        <f t="shared" si="71"/>
        <v>670.89107189719527</v>
      </c>
      <c r="M336" s="2">
        <v>0</v>
      </c>
      <c r="N336" s="2">
        <f t="shared" si="68"/>
        <v>92.259000984485354</v>
      </c>
      <c r="O336" s="2">
        <f t="shared" si="64"/>
        <v>125.37147661779102</v>
      </c>
      <c r="P336" s="2">
        <f t="shared" si="65"/>
        <v>134.60177845799521</v>
      </c>
      <c r="Q336" s="2">
        <f t="shared" si="66"/>
        <v>41.011798553247921</v>
      </c>
      <c r="R336" s="2">
        <f t="shared" si="67"/>
        <v>2.6472230208437217</v>
      </c>
      <c r="S336" s="2">
        <f t="shared" si="69"/>
        <v>670.89127763436318</v>
      </c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3">
      <c r="A337" s="5"/>
      <c r="B337" s="2"/>
      <c r="C337" s="2">
        <v>2003.9534249999999</v>
      </c>
      <c r="D337" s="2">
        <v>373.58800000000002</v>
      </c>
      <c r="E337" s="3">
        <f t="shared" si="70"/>
        <v>2081</v>
      </c>
      <c r="F337" s="4">
        <f>F336*SUM(economy!Z127:AB127)/SUM(economy!Z126:AB126)</f>
        <v>22487.656921889677</v>
      </c>
      <c r="G337" s="9">
        <f t="shared" si="63"/>
        <v>93.626695309529282</v>
      </c>
      <c r="H337" s="9">
        <f t="shared" si="63"/>
        <v>127.13073644662082</v>
      </c>
      <c r="I337" s="9">
        <f t="shared" si="63"/>
        <v>136.16179048993811</v>
      </c>
      <c r="J337" s="9">
        <f t="shared" si="63"/>
        <v>41.299219637632966</v>
      </c>
      <c r="K337" s="9">
        <f t="shared" si="63"/>
        <v>2.6577414313217109</v>
      </c>
      <c r="L337" s="9">
        <f t="shared" si="71"/>
        <v>675.87618331504291</v>
      </c>
      <c r="M337" s="2">
        <v>0</v>
      </c>
      <c r="N337" s="2">
        <f t="shared" si="68"/>
        <v>93.626756342393122</v>
      </c>
      <c r="O337" s="2">
        <f t="shared" si="64"/>
        <v>127.13081494924292</v>
      </c>
      <c r="P337" s="2">
        <f t="shared" si="65"/>
        <v>136.16185290587472</v>
      </c>
      <c r="Q337" s="2">
        <f t="shared" si="66"/>
        <v>41.299222202250924</v>
      </c>
      <c r="R337" s="2">
        <f t="shared" si="67"/>
        <v>2.6577414313217109</v>
      </c>
      <c r="S337" s="2">
        <f t="shared" si="69"/>
        <v>675.87638783108343</v>
      </c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3">
      <c r="A338" s="5"/>
      <c r="B338" s="2"/>
      <c r="C338" s="2">
        <v>2004.0382509999999</v>
      </c>
      <c r="D338" s="2">
        <v>373.553</v>
      </c>
      <c r="E338" s="3">
        <f t="shared" si="70"/>
        <v>2082</v>
      </c>
      <c r="F338" s="4">
        <f>F337*SUM(economy!Z128:AB128)/SUM(economy!Z127:AB127)</f>
        <v>22561.009436325723</v>
      </c>
      <c r="G338" s="9">
        <f t="shared" si="63"/>
        <v>94.999181412743212</v>
      </c>
      <c r="H338" s="9">
        <f t="shared" si="63"/>
        <v>128.89251307138449</v>
      </c>
      <c r="I338" s="9">
        <f t="shared" si="63"/>
        <v>137.71257040703765</v>
      </c>
      <c r="J338" s="9">
        <f t="shared" si="63"/>
        <v>41.579321410822459</v>
      </c>
      <c r="K338" s="9">
        <f t="shared" si="63"/>
        <v>2.6677602046189435</v>
      </c>
      <c r="L338" s="9">
        <f t="shared" si="71"/>
        <v>680.85134650660677</v>
      </c>
      <c r="M338" s="2">
        <v>0</v>
      </c>
      <c r="N338" s="2">
        <f t="shared" si="68"/>
        <v>94.999242445607052</v>
      </c>
      <c r="O338" s="2">
        <f t="shared" si="64"/>
        <v>128.89259135804355</v>
      </c>
      <c r="P338" s="2">
        <f t="shared" si="65"/>
        <v>137.71263198518912</v>
      </c>
      <c r="Q338" s="2">
        <f t="shared" si="66"/>
        <v>41.579323828931855</v>
      </c>
      <c r="R338" s="2">
        <f t="shared" si="67"/>
        <v>2.6677602046189435</v>
      </c>
      <c r="S338" s="2">
        <f t="shared" si="69"/>
        <v>680.85154982239055</v>
      </c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3">
      <c r="A339" s="5"/>
      <c r="B339" s="2"/>
      <c r="C339" s="2">
        <v>2004.1229510000001</v>
      </c>
      <c r="D339" s="2">
        <v>373.69400000000002</v>
      </c>
      <c r="E339" s="3">
        <f t="shared" si="70"/>
        <v>2083</v>
      </c>
      <c r="F339" s="4">
        <f>F338*SUM(economy!Z129:AB129)/SUM(economy!Z128:AB128)</f>
        <v>22630.222096426784</v>
      </c>
      <c r="G339" s="9">
        <f t="shared" si="63"/>
        <v>96.376144429983754</v>
      </c>
      <c r="H339" s="9">
        <f t="shared" si="63"/>
        <v>130.65633055601822</v>
      </c>
      <c r="I339" s="9">
        <f t="shared" si="63"/>
        <v>139.25355489703131</v>
      </c>
      <c r="J339" s="9">
        <f t="shared" si="63"/>
        <v>41.852031300360132</v>
      </c>
      <c r="K339" s="9">
        <f t="shared" si="63"/>
        <v>2.6772806778168974</v>
      </c>
      <c r="L339" s="9">
        <f t="shared" si="71"/>
        <v>685.8153418612103</v>
      </c>
      <c r="M339" s="2">
        <v>0</v>
      </c>
      <c r="N339" s="2">
        <f t="shared" si="68"/>
        <v>96.376205462847594</v>
      </c>
      <c r="O339" s="2">
        <f t="shared" si="64"/>
        <v>130.65640862730834</v>
      </c>
      <c r="P339" s="2">
        <f t="shared" si="65"/>
        <v>139.25361564864292</v>
      </c>
      <c r="Q339" s="2">
        <f t="shared" si="66"/>
        <v>41.852033580330541</v>
      </c>
      <c r="R339" s="2">
        <f t="shared" si="67"/>
        <v>2.6772806778168974</v>
      </c>
      <c r="S339" s="2">
        <f t="shared" si="69"/>
        <v>685.8155439969463</v>
      </c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3">
      <c r="A340" s="5"/>
      <c r="B340" s="2"/>
      <c r="C340" s="2">
        <v>2004.202186</v>
      </c>
      <c r="D340" s="2">
        <v>373.77800000000002</v>
      </c>
      <c r="E340" s="3">
        <f t="shared" si="70"/>
        <v>2084</v>
      </c>
      <c r="F340" s="4">
        <f>F339*SUM(economy!Z130:AB130)/SUM(economy!Z129:AB129)</f>
        <v>22695.3169304943</v>
      </c>
      <c r="G340" s="9">
        <f t="shared" si="63"/>
        <v>97.757331694084925</v>
      </c>
      <c r="H340" s="9">
        <f t="shared" si="63"/>
        <v>132.42179456733859</v>
      </c>
      <c r="I340" s="9">
        <f t="shared" si="63"/>
        <v>140.78425349022768</v>
      </c>
      <c r="J340" s="9">
        <f t="shared" si="63"/>
        <v>42.117285682923892</v>
      </c>
      <c r="K340" s="9">
        <f t="shared" si="63"/>
        <v>2.6863045573684499</v>
      </c>
      <c r="L340" s="9">
        <f t="shared" si="71"/>
        <v>690.76696999194348</v>
      </c>
      <c r="M340" s="2">
        <v>0</v>
      </c>
      <c r="N340" s="2">
        <f t="shared" si="68"/>
        <v>97.757392726948765</v>
      </c>
      <c r="O340" s="2">
        <f t="shared" si="64"/>
        <v>132.42187242385228</v>
      </c>
      <c r="P340" s="2">
        <f t="shared" si="65"/>
        <v>140.78431342639374</v>
      </c>
      <c r="Q340" s="2">
        <f t="shared" si="66"/>
        <v>42.11728783264676</v>
      </c>
      <c r="R340" s="2">
        <f t="shared" si="67"/>
        <v>2.6863045573684499</v>
      </c>
      <c r="S340" s="2">
        <f t="shared" si="69"/>
        <v>690.76717096720995</v>
      </c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3">
      <c r="A341" s="5"/>
      <c r="B341" s="2"/>
      <c r="C341" s="2">
        <v>2004.286885</v>
      </c>
      <c r="D341" s="2">
        <v>373.904</v>
      </c>
      <c r="E341" s="3">
        <f t="shared" si="70"/>
        <v>2085</v>
      </c>
      <c r="F341" s="4">
        <f>F340*SUM(economy!Z131:AB131)/SUM(economy!Z130:AB130)</f>
        <v>22756.318854753481</v>
      </c>
      <c r="G341" s="9">
        <f t="shared" si="63"/>
        <v>99.142491882331058</v>
      </c>
      <c r="H341" s="9">
        <f t="shared" si="63"/>
        <v>134.18851392536968</v>
      </c>
      <c r="I341" s="9">
        <f t="shared" si="63"/>
        <v>142.30418560973783</v>
      </c>
      <c r="J341" s="9">
        <f t="shared" si="63"/>
        <v>42.375027155273386</v>
      </c>
      <c r="K341" s="9">
        <f t="shared" si="63"/>
        <v>2.6948339124821481</v>
      </c>
      <c r="L341" s="9">
        <f t="shared" si="71"/>
        <v>695.70505248519407</v>
      </c>
      <c r="M341" s="2">
        <v>0</v>
      </c>
      <c r="N341" s="2">
        <f t="shared" si="68"/>
        <v>99.142552915194898</v>
      </c>
      <c r="O341" s="2">
        <f t="shared" si="64"/>
        <v>134.18859156769776</v>
      </c>
      <c r="P341" s="2">
        <f t="shared" si="65"/>
        <v>142.30424474140375</v>
      </c>
      <c r="Q341" s="2">
        <f t="shared" si="66"/>
        <v>42.375029182189344</v>
      </c>
      <c r="R341" s="2">
        <f t="shared" si="67"/>
        <v>2.6948339124821481</v>
      </c>
      <c r="S341" s="2">
        <f t="shared" si="69"/>
        <v>695.70525231896795</v>
      </c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3">
      <c r="A342" s="5"/>
      <c r="B342" s="2"/>
      <c r="C342" s="2">
        <v>2004.3688520000001</v>
      </c>
      <c r="D342" s="2">
        <v>374.30099999999999</v>
      </c>
      <c r="E342" s="3">
        <f t="shared" si="70"/>
        <v>2086</v>
      </c>
      <c r="F342" s="4">
        <f>F341*SUM(economy!Z132:AB132)/SUM(economy!Z131:AB131)</f>
        <v>22813.255602600399</v>
      </c>
      <c r="G342" s="9">
        <f t="shared" si="63"/>
        <v>100.53137519271507</v>
      </c>
      <c r="H342" s="9">
        <f t="shared" si="63"/>
        <v>135.956100865835</v>
      </c>
      <c r="I342" s="9">
        <f t="shared" si="63"/>
        <v>143.81288087255439</v>
      </c>
      <c r="J342" s="9">
        <f t="shared" si="63"/>
        <v>42.625204517874501</v>
      </c>
      <c r="K342" s="9">
        <f t="shared" si="63"/>
        <v>2.7028711679722477</v>
      </c>
      <c r="L342" s="9">
        <f t="shared" si="71"/>
        <v>700.62843261695127</v>
      </c>
      <c r="M342" s="2">
        <v>0</v>
      </c>
      <c r="N342" s="2">
        <f t="shared" si="68"/>
        <v>100.53143622557891</v>
      </c>
      <c r="O342" s="2">
        <f t="shared" si="64"/>
        <v>135.95617829456671</v>
      </c>
      <c r="P342" s="2">
        <f t="shared" si="65"/>
        <v>143.81293921051866</v>
      </c>
      <c r="Q342" s="2">
        <f t="shared" si="66"/>
        <v>42.625206428999121</v>
      </c>
      <c r="R342" s="2">
        <f t="shared" si="67"/>
        <v>2.7028711679722477</v>
      </c>
      <c r="S342" s="2">
        <f t="shared" si="69"/>
        <v>700.62863132763573</v>
      </c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3">
      <c r="A343" s="5"/>
      <c r="B343" s="2"/>
      <c r="C343" s="2">
        <v>2004.4535519999999</v>
      </c>
      <c r="D343" s="2">
        <v>374.786</v>
      </c>
      <c r="E343" s="3">
        <f t="shared" si="70"/>
        <v>2087</v>
      </c>
      <c r="F343" s="4">
        <f>F342*SUM(economy!Z133:AB133)/SUM(economy!Z132:AB132)</f>
        <v>22866.157650159519</v>
      </c>
      <c r="G343" s="9">
        <f t="shared" ref="G343:K358" si="72">G342*(1-G$5)+G$4*$F342*$L$4/1000</f>
        <v>101.92373351587848</v>
      </c>
      <c r="H343" s="9">
        <f t="shared" si="72"/>
        <v>137.72417129528398</v>
      </c>
      <c r="I343" s="9">
        <f t="shared" si="72"/>
        <v>145.30987937596009</v>
      </c>
      <c r="J343" s="9">
        <f t="shared" si="72"/>
        <v>42.867772751154973</v>
      </c>
      <c r="K343" s="9">
        <f t="shared" si="72"/>
        <v>2.7104190966003134</v>
      </c>
      <c r="L343" s="9">
        <f t="shared" si="71"/>
        <v>705.53597603487788</v>
      </c>
      <c r="M343" s="2">
        <v>0</v>
      </c>
      <c r="N343" s="2">
        <f t="shared" si="68"/>
        <v>101.92379454874232</v>
      </c>
      <c r="O343" s="2">
        <f t="shared" si="64"/>
        <v>137.72424851100695</v>
      </c>
      <c r="P343" s="2">
        <f t="shared" si="65"/>
        <v>145.30993693087626</v>
      </c>
      <c r="Q343" s="2">
        <f t="shared" si="66"/>
        <v>42.867774553103054</v>
      </c>
      <c r="R343" s="2">
        <f t="shared" si="67"/>
        <v>2.7104190966003134</v>
      </c>
      <c r="S343" s="2">
        <f t="shared" si="69"/>
        <v>705.53617364032891</v>
      </c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3">
      <c r="A344" s="5"/>
      <c r="B344" s="2"/>
      <c r="C344" s="2">
        <v>2004.535519</v>
      </c>
      <c r="D344" s="2">
        <v>375.18299999999999</v>
      </c>
      <c r="E344" s="3">
        <f t="shared" si="70"/>
        <v>2088</v>
      </c>
      <c r="F344" s="4">
        <f>F343*SUM(economy!Z134:AB134)/SUM(economy!Z133:AB133)</f>
        <v>22915.058138397209</v>
      </c>
      <c r="G344" s="9">
        <f t="shared" si="72"/>
        <v>103.31932060250793</v>
      </c>
      <c r="H344" s="9">
        <f t="shared" si="72"/>
        <v>139.49234503852654</v>
      </c>
      <c r="I344" s="9">
        <f t="shared" si="72"/>
        <v>146.79473196890783</v>
      </c>
      <c r="J344" s="9">
        <f t="shared" si="72"/>
        <v>43.102692984379097</v>
      </c>
      <c r="K344" s="9">
        <f t="shared" si="72"/>
        <v>2.7174808109352115</v>
      </c>
      <c r="L344" s="9">
        <f t="shared" si="71"/>
        <v>710.4265714052566</v>
      </c>
      <c r="M344" s="2">
        <v>0</v>
      </c>
      <c r="N344" s="2">
        <f t="shared" si="68"/>
        <v>103.31938163537177</v>
      </c>
      <c r="O344" s="2">
        <f t="shared" si="64"/>
        <v>139.49242204182673</v>
      </c>
      <c r="P344" s="2">
        <f t="shared" si="65"/>
        <v>146.79478875128646</v>
      </c>
      <c r="Q344" s="2">
        <f t="shared" si="66"/>
        <v>43.102694683387547</v>
      </c>
      <c r="R344" s="2">
        <f t="shared" si="67"/>
        <v>2.7174808109352115</v>
      </c>
      <c r="S344" s="2">
        <f t="shared" si="69"/>
        <v>710.42676792280781</v>
      </c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3">
      <c r="A345" s="5"/>
      <c r="B345" s="2"/>
      <c r="C345" s="2">
        <v>2004.6202189999999</v>
      </c>
      <c r="D345" s="2">
        <v>375.52800000000002</v>
      </c>
      <c r="E345" s="3">
        <f t="shared" si="70"/>
        <v>2089</v>
      </c>
      <c r="F345" s="4">
        <f>F344*SUM(economy!Z135:AB135)/SUM(economy!Z134:AB134)</f>
        <v>22959.992792040568</v>
      </c>
      <c r="G345" s="9">
        <f t="shared" si="72"/>
        <v>104.71789222597818</v>
      </c>
      <c r="H345" s="9">
        <f t="shared" si="72"/>
        <v>141.26024607807369</v>
      </c>
      <c r="I345" s="9">
        <f t="shared" si="72"/>
        <v>148.26700050805707</v>
      </c>
      <c r="J345" s="9">
        <f t="shared" si="72"/>
        <v>43.329932457158854</v>
      </c>
      <c r="K345" s="9">
        <f t="shared" si="72"/>
        <v>2.724059754759304</v>
      </c>
      <c r="L345" s="9">
        <f t="shared" si="71"/>
        <v>715.29913102402713</v>
      </c>
      <c r="M345" s="2">
        <v>0</v>
      </c>
      <c r="N345" s="2">
        <f t="shared" si="68"/>
        <v>104.71795325884202</v>
      </c>
      <c r="O345" s="2">
        <f t="shared" si="64"/>
        <v>141.26032286953551</v>
      </c>
      <c r="P345" s="2">
        <f t="shared" si="65"/>
        <v>148.26705652826763</v>
      </c>
      <c r="Q345" s="2">
        <f t="shared" si="66"/>
        <v>43.32993405910829</v>
      </c>
      <c r="R345" s="2">
        <f t="shared" si="67"/>
        <v>2.724059754759304</v>
      </c>
      <c r="S345" s="2">
        <f t="shared" si="69"/>
        <v>715.29932647051271</v>
      </c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3">
      <c r="A346" s="5"/>
      <c r="B346" s="2"/>
      <c r="C346" s="2">
        <v>2004.7049179999999</v>
      </c>
      <c r="D346" s="2">
        <v>375.68299999999999</v>
      </c>
      <c r="E346" s="3">
        <f t="shared" si="70"/>
        <v>2090</v>
      </c>
      <c r="F346" s="4">
        <f>F345*SUM(economy!Z136:AB136)/SUM(economy!Z135:AB135)</f>
        <v>23000.999835555274</v>
      </c>
      <c r="G346" s="9">
        <f t="shared" si="72"/>
        <v>106.11920634004638</v>
      </c>
      <c r="H346" s="9">
        <f t="shared" si="72"/>
        <v>143.02750278530632</v>
      </c>
      <c r="I346" s="9">
        <f t="shared" si="72"/>
        <v>149.72625809819215</v>
      </c>
      <c r="J346" s="9">
        <f t="shared" si="72"/>
        <v>43.549464473647298</v>
      </c>
      <c r="K346" s="9">
        <f t="shared" si="72"/>
        <v>2.7301596940494131</v>
      </c>
      <c r="L346" s="9">
        <f t="shared" si="71"/>
        <v>720.15259139124146</v>
      </c>
      <c r="M346" s="2">
        <v>0</v>
      </c>
      <c r="N346" s="2">
        <f t="shared" si="68"/>
        <v>106.11926737291022</v>
      </c>
      <c r="O346" s="2">
        <f t="shared" si="64"/>
        <v>143.02757936551254</v>
      </c>
      <c r="P346" s="2">
        <f t="shared" si="65"/>
        <v>149.72631336646495</v>
      </c>
      <c r="Q346" s="2">
        <f t="shared" si="66"/>
        <v>43.549465984082403</v>
      </c>
      <c r="R346" s="2">
        <f t="shared" si="67"/>
        <v>2.7301596940494131</v>
      </c>
      <c r="S346" s="2">
        <f t="shared" si="69"/>
        <v>720.15278578301945</v>
      </c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3">
      <c r="A347" s="5"/>
      <c r="B347" s="2"/>
      <c r="C347" s="2">
        <v>2004.786885</v>
      </c>
      <c r="D347" s="2">
        <v>375.697</v>
      </c>
      <c r="E347" s="3">
        <f t="shared" si="70"/>
        <v>2091</v>
      </c>
      <c r="F347" s="4">
        <f>F346*SUM(economy!Z137:AB137)/SUM(economy!Z136:AB136)</f>
        <v>23038.119906438242</v>
      </c>
      <c r="G347" s="9">
        <f t="shared" si="72"/>
        <v>107.52302323141829</v>
      </c>
      <c r="H347" s="9">
        <f t="shared" si="72"/>
        <v>144.79374814311842</v>
      </c>
      <c r="I347" s="9">
        <f t="shared" si="72"/>
        <v>151.17208931679068</v>
      </c>
      <c r="J347" s="9">
        <f t="shared" si="72"/>
        <v>43.76126834948694</v>
      </c>
      <c r="K347" s="9">
        <f t="shared" si="72"/>
        <v>2.7357847075618</v>
      </c>
      <c r="L347" s="9">
        <f t="shared" si="71"/>
        <v>724.98591374837611</v>
      </c>
      <c r="M347" s="2">
        <v>0</v>
      </c>
      <c r="N347" s="2">
        <f t="shared" si="68"/>
        <v>107.52308426428213</v>
      </c>
      <c r="O347" s="2">
        <f t="shared" si="64"/>
        <v>144.79382451265022</v>
      </c>
      <c r="P347" s="2">
        <f t="shared" si="65"/>
        <v>151.17214384321869</v>
      </c>
      <c r="Q347" s="2">
        <f t="shared" si="66"/>
        <v>43.761269773635632</v>
      </c>
      <c r="R347" s="2">
        <f t="shared" si="67"/>
        <v>2.7357847075618</v>
      </c>
      <c r="S347" s="2">
        <f t="shared" si="69"/>
        <v>724.98610710134835</v>
      </c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3">
      <c r="A348" s="5"/>
      <c r="B348" s="2"/>
      <c r="C348" s="2">
        <v>2004.8715850000001</v>
      </c>
      <c r="D348" s="2">
        <v>375.69900000000001</v>
      </c>
      <c r="E348" s="3">
        <f t="shared" si="70"/>
        <v>2092</v>
      </c>
      <c r="F348" s="4">
        <f>F347*SUM(economy!Z138:AB138)/SUM(economy!Z137:AB137)</f>
        <v>23071.395966082648</v>
      </c>
      <c r="G348" s="9">
        <f t="shared" si="72"/>
        <v>108.9291056670225</v>
      </c>
      <c r="H348" s="9">
        <f t="shared" si="72"/>
        <v>146.55861995980649</v>
      </c>
      <c r="I348" s="9">
        <f t="shared" si="72"/>
        <v>152.60409042255105</v>
      </c>
      <c r="J348" s="9">
        <f t="shared" si="72"/>
        <v>43.965329351611835</v>
      </c>
      <c r="K348" s="9">
        <f t="shared" si="72"/>
        <v>2.740939177050894</v>
      </c>
      <c r="L348" s="9">
        <f t="shared" si="71"/>
        <v>729.79808457804279</v>
      </c>
      <c r="M348" s="2">
        <v>0</v>
      </c>
      <c r="N348" s="2">
        <f t="shared" si="68"/>
        <v>108.92916669988634</v>
      </c>
      <c r="O348" s="2">
        <f t="shared" si="64"/>
        <v>146.55869611924342</v>
      </c>
      <c r="P348" s="2">
        <f t="shared" si="65"/>
        <v>152.60414421709174</v>
      </c>
      <c r="Q348" s="2">
        <f t="shared" si="66"/>
        <v>43.965330694403391</v>
      </c>
      <c r="R348" s="2">
        <f t="shared" si="67"/>
        <v>2.740939177050894</v>
      </c>
      <c r="S348" s="2">
        <f t="shared" si="69"/>
        <v>729.79827690767581</v>
      </c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3">
      <c r="A349" s="5"/>
      <c r="B349" s="2"/>
      <c r="C349" s="2">
        <v>2004.9535519999999</v>
      </c>
      <c r="D349" s="2">
        <v>375.53800000000001</v>
      </c>
      <c r="E349" s="3">
        <f t="shared" si="70"/>
        <v>2093</v>
      </c>
      <c r="F349" s="4">
        <f>F348*SUM(economy!Z139:AB139)/SUM(economy!Z138:AB138)</f>
        <v>23100.873208472985</v>
      </c>
      <c r="G349" s="9">
        <f t="shared" si="72"/>
        <v>110.33721903584444</v>
      </c>
      <c r="H349" s="9">
        <f t="shared" si="72"/>
        <v>148.32176107400082</v>
      </c>
      <c r="I349" s="9">
        <f t="shared" si="72"/>
        <v>154.02186954772986</v>
      </c>
      <c r="J349" s="9">
        <f t="shared" si="72"/>
        <v>44.161638631026854</v>
      </c>
      <c r="K349" s="9">
        <f t="shared" si="72"/>
        <v>2.7456277771519164</v>
      </c>
      <c r="L349" s="9">
        <f t="shared" si="71"/>
        <v>734.58811606575387</v>
      </c>
      <c r="M349" s="2">
        <v>0</v>
      </c>
      <c r="N349" s="2">
        <f t="shared" si="68"/>
        <v>110.33728006870828</v>
      </c>
      <c r="O349" s="2">
        <f t="shared" si="64"/>
        <v>148.32183702392086</v>
      </c>
      <c r="P349" s="2">
        <f t="shared" si="65"/>
        <v>154.02192262020711</v>
      </c>
      <c r="Q349" s="2">
        <f t="shared" si="66"/>
        <v>44.161639897108948</v>
      </c>
      <c r="R349" s="2">
        <f t="shared" si="67"/>
        <v>2.7456277771519164</v>
      </c>
      <c r="S349" s="2">
        <f t="shared" si="69"/>
        <v>734.58830738709707</v>
      </c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3">
      <c r="A350" s="5"/>
      <c r="B350" s="2"/>
      <c r="C350" s="2">
        <v>2005.038356</v>
      </c>
      <c r="D350" s="2">
        <v>375.38099999999997</v>
      </c>
      <c r="E350" s="3">
        <f t="shared" si="70"/>
        <v>2094</v>
      </c>
      <c r="F350" s="4">
        <f>F349*SUM(economy!Z140:AB140)/SUM(economy!Z139:AB139)</f>
        <v>23126.598966967522</v>
      </c>
      <c r="G350" s="9">
        <f t="shared" si="72"/>
        <v>111.74713148518786</v>
      </c>
      <c r="H350" s="9">
        <f t="shared" si="72"/>
        <v>150.08281955045996</v>
      </c>
      <c r="I350" s="9">
        <f t="shared" si="72"/>
        <v>155.42504687418059</v>
      </c>
      <c r="J350" s="9">
        <f t="shared" si="72"/>
        <v>44.350193148710382</v>
      </c>
      <c r="K350" s="9">
        <f t="shared" si="72"/>
        <v>2.7498554649577613</v>
      </c>
      <c r="L350" s="9">
        <f t="shared" si="71"/>
        <v>739.35504652349653</v>
      </c>
      <c r="M350" s="2">
        <v>0</v>
      </c>
      <c r="N350" s="2">
        <f t="shared" si="68"/>
        <v>111.7471925180517</v>
      </c>
      <c r="O350" s="2">
        <f t="shared" si="64"/>
        <v>150.08289529143948</v>
      </c>
      <c r="P350" s="2">
        <f t="shared" si="65"/>
        <v>155.42509923428636</v>
      </c>
      <c r="Q350" s="2">
        <f t="shared" si="66"/>
        <v>44.350194342465187</v>
      </c>
      <c r="R350" s="2">
        <f t="shared" si="67"/>
        <v>2.7498554649577613</v>
      </c>
      <c r="S350" s="2">
        <f t="shared" si="69"/>
        <v>739.35523685120052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3">
      <c r="A351" s="5"/>
      <c r="B351" s="2"/>
      <c r="C351" s="2">
        <v>2005.123288</v>
      </c>
      <c r="D351" s="2">
        <v>375.41300000000001</v>
      </c>
      <c r="E351" s="3">
        <f t="shared" si="70"/>
        <v>2095</v>
      </c>
      <c r="F351" s="4">
        <f>F350*SUM(economy!Z141:AB141)/SUM(economy!Z140:AB140)</f>
        <v>23148.62261942371</v>
      </c>
      <c r="G351" s="9">
        <f t="shared" si="72"/>
        <v>113.15861405124691</v>
      </c>
      <c r="H351" s="9">
        <f t="shared" si="72"/>
        <v>151.84144886657356</v>
      </c>
      <c r="I351" s="9">
        <f t="shared" si="72"/>
        <v>156.81325479302458</v>
      </c>
      <c r="J351" s="9">
        <f t="shared" si="72"/>
        <v>44.530995594809056</v>
      </c>
      <c r="K351" s="9">
        <f t="shared" si="72"/>
        <v>2.7536274693206448</v>
      </c>
      <c r="L351" s="9">
        <f t="shared" si="71"/>
        <v>744.09794077497463</v>
      </c>
      <c r="M351" s="2">
        <v>0</v>
      </c>
      <c r="N351" s="2">
        <f t="shared" si="68"/>
        <v>113.15867508411075</v>
      </c>
      <c r="O351" s="2">
        <f t="shared" si="64"/>
        <v>151.84152439918736</v>
      </c>
      <c r="P351" s="2">
        <f t="shared" si="65"/>
        <v>156.81330645032077</v>
      </c>
      <c r="Q351" s="2">
        <f t="shared" si="66"/>
        <v>44.5309967203684</v>
      </c>
      <c r="R351" s="2">
        <f t="shared" si="67"/>
        <v>2.7536274693206448</v>
      </c>
      <c r="S351" s="2">
        <f t="shared" si="69"/>
        <v>744.09813012330801</v>
      </c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3">
      <c r="A352" s="5"/>
      <c r="B352" s="2"/>
      <c r="C352" s="2">
        <v>2005.2</v>
      </c>
      <c r="D352" s="2">
        <v>375.43299999999999</v>
      </c>
      <c r="E352" s="3">
        <f t="shared" si="70"/>
        <v>2096</v>
      </c>
      <c r="F352" s="4">
        <f>F351*SUM(economy!Z142:AB142)/SUM(economy!Z141:AB141)</f>
        <v>23166.995491919854</v>
      </c>
      <c r="G352" s="9">
        <f t="shared" si="72"/>
        <v>114.57144078388779</v>
      </c>
      <c r="H352" s="9">
        <f t="shared" si="72"/>
        <v>153.59730808944391</v>
      </c>
      <c r="I352" s="9">
        <f t="shared" si="72"/>
        <v>158.18613804792565</v>
      </c>
      <c r="J352" s="9">
        <f t="shared" si="72"/>
        <v>44.704054301313057</v>
      </c>
      <c r="K352" s="9">
        <f t="shared" si="72"/>
        <v>2.7569492799090214</v>
      </c>
      <c r="L352" s="9">
        <f t="shared" si="71"/>
        <v>748.81589050247953</v>
      </c>
      <c r="M352" s="2">
        <v>0</v>
      </c>
      <c r="N352" s="2">
        <f t="shared" si="68"/>
        <v>114.57150181675163</v>
      </c>
      <c r="O352" s="2">
        <f t="shared" si="64"/>
        <v>153.59738341426524</v>
      </c>
      <c r="P352" s="2">
        <f t="shared" si="65"/>
        <v>158.18618901184578</v>
      </c>
      <c r="Q352" s="2">
        <f t="shared" si="66"/>
        <v>44.704055362572738</v>
      </c>
      <c r="R352" s="2">
        <f t="shared" si="67"/>
        <v>2.7569492799090214</v>
      </c>
      <c r="S352" s="2">
        <f t="shared" si="69"/>
        <v>748.81607888534438</v>
      </c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3">
      <c r="A353" s="5"/>
      <c r="B353" s="2"/>
      <c r="C353" s="2">
        <v>2005.284932</v>
      </c>
      <c r="D353" s="2">
        <v>375.55900000000003</v>
      </c>
      <c r="E353" s="3">
        <f t="shared" si="70"/>
        <v>2097</v>
      </c>
      <c r="F353" s="4">
        <f>F352*SUM(economy!Z143:AB143)/SUM(economy!Z142:AB142)</f>
        <v>23181.770761323256</v>
      </c>
      <c r="G353" s="9">
        <f t="shared" si="72"/>
        <v>115.98538886555427</v>
      </c>
      <c r="H353" s="9">
        <f t="shared" si="72"/>
        <v>155.35006204343998</v>
      </c>
      <c r="I353" s="9">
        <f t="shared" si="72"/>
        <v>159.54335386197707</v>
      </c>
      <c r="J353" s="9">
        <f t="shared" si="72"/>
        <v>44.869383148419757</v>
      </c>
      <c r="K353" s="9">
        <f t="shared" si="72"/>
        <v>2.7598266360501578</v>
      </c>
      <c r="L353" s="9">
        <f t="shared" si="71"/>
        <v>753.50801455544115</v>
      </c>
      <c r="M353" s="2">
        <v>0</v>
      </c>
      <c r="N353" s="2">
        <f t="shared" si="68"/>
        <v>115.98544989841811</v>
      </c>
      <c r="O353" s="2">
        <f t="shared" si="64"/>
        <v>155.35013716104046</v>
      </c>
      <c r="P353" s="2">
        <f t="shared" si="65"/>
        <v>159.54340414182809</v>
      </c>
      <c r="Q353" s="2">
        <f t="shared" si="66"/>
        <v>44.869384149053012</v>
      </c>
      <c r="R353" s="2">
        <f t="shared" si="67"/>
        <v>2.7598266360501578</v>
      </c>
      <c r="S353" s="2">
        <f t="shared" si="69"/>
        <v>753.50820198638985</v>
      </c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3">
      <c r="A354" s="5"/>
      <c r="B354" s="2"/>
      <c r="C354" s="2">
        <v>2005.367123</v>
      </c>
      <c r="D354" s="2">
        <v>376.17</v>
      </c>
      <c r="E354" s="3">
        <f t="shared" si="70"/>
        <v>2098</v>
      </c>
      <c r="F354" s="4">
        <f>F353*SUM(economy!Z144:AB144)/SUM(economy!Z143:AB143)</f>
        <v>23193.003356950241</v>
      </c>
      <c r="G354" s="9">
        <f t="shared" si="72"/>
        <v>117.40023872422658</v>
      </c>
      <c r="H354" s="9">
        <f t="shared" si="72"/>
        <v>157.09938146814198</v>
      </c>
      <c r="I354" s="9">
        <f t="shared" si="72"/>
        <v>160.8845720482478</v>
      </c>
      <c r="J354" s="9">
        <f t="shared" si="72"/>
        <v>45.027001464810851</v>
      </c>
      <c r="K354" s="9">
        <f t="shared" si="72"/>
        <v>2.7622655153885471</v>
      </c>
      <c r="L354" s="9">
        <f t="shared" si="71"/>
        <v>758.17345922081574</v>
      </c>
      <c r="M354" s="2">
        <v>0</v>
      </c>
      <c r="N354" s="2">
        <f t="shared" si="68"/>
        <v>117.40029975709042</v>
      </c>
      <c r="O354" s="2">
        <f t="shared" si="64"/>
        <v>157.09945637909169</v>
      </c>
      <c r="P354" s="2">
        <f t="shared" si="65"/>
        <v>160.88462165321172</v>
      </c>
      <c r="Q354" s="2">
        <f t="shared" si="66"/>
        <v>45.027002408281078</v>
      </c>
      <c r="R354" s="2">
        <f t="shared" si="67"/>
        <v>2.7622655153885471</v>
      </c>
      <c r="S354" s="2">
        <f t="shared" si="69"/>
        <v>758.17364571306348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3">
      <c r="A355" s="5"/>
      <c r="B355" s="2"/>
      <c r="C355" s="2">
        <v>2005.452055</v>
      </c>
      <c r="D355" s="2">
        <v>376.93</v>
      </c>
      <c r="E355" s="3">
        <f t="shared" si="70"/>
        <v>2099</v>
      </c>
      <c r="F355" s="4">
        <f>F354*SUM(economy!Z145:AB145)/SUM(economy!Z144:AB144)</f>
        <v>23200.749861559812</v>
      </c>
      <c r="G355" s="9">
        <f t="shared" si="72"/>
        <v>118.81577414037848</v>
      </c>
      <c r="H355" s="9">
        <f t="shared" si="72"/>
        <v>158.84494316661767</v>
      </c>
      <c r="I355" s="9">
        <f t="shared" si="72"/>
        <v>162.20947510407086</v>
      </c>
      <c r="J355" s="9">
        <f t="shared" si="72"/>
        <v>45.176933922084068</v>
      </c>
      <c r="K355" s="9">
        <f t="shared" si="72"/>
        <v>2.7642721223899906</v>
      </c>
      <c r="L355" s="9">
        <f t="shared" si="71"/>
        <v>762.81139845554105</v>
      </c>
      <c r="M355" s="2">
        <v>0</v>
      </c>
      <c r="N355" s="2">
        <f t="shared" si="68"/>
        <v>118.81583517324232</v>
      </c>
      <c r="O355" s="2">
        <f t="shared" si="64"/>
        <v>158.84501787148511</v>
      </c>
      <c r="P355" s="2">
        <f t="shared" si="65"/>
        <v>162.20952404320639</v>
      </c>
      <c r="Q355" s="2">
        <f t="shared" si="66"/>
        <v>45.176934811656807</v>
      </c>
      <c r="R355" s="2">
        <f t="shared" si="67"/>
        <v>2.7642721223899906</v>
      </c>
      <c r="S355" s="2">
        <f t="shared" si="69"/>
        <v>762.81158402198059</v>
      </c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3">
      <c r="A356" s="2"/>
      <c r="B356" s="2"/>
      <c r="C356" s="2">
        <v>2005.5342470000001</v>
      </c>
      <c r="D356" s="2">
        <v>377.291</v>
      </c>
      <c r="E356" s="3">
        <f t="shared" si="70"/>
        <v>2100</v>
      </c>
      <c r="F356" s="4">
        <f>F355*SUM(economy!Z146:AB146)/SUM(economy!Z145:AB145)</f>
        <v>23205.068411915956</v>
      </c>
      <c r="G356" s="9">
        <f t="shared" si="72"/>
        <v>120.23178234789152</v>
      </c>
      <c r="H356" s="9">
        <f t="shared" si="72"/>
        <v>160.58643014399436</v>
      </c>
      <c r="I356" s="9">
        <f t="shared" si="72"/>
        <v>163.5177582891917</v>
      </c>
      <c r="J356" s="9">
        <f t="shared" si="72"/>
        <v>45.319210423595202</v>
      </c>
      <c r="K356" s="9">
        <f t="shared" si="72"/>
        <v>2.7658528767207811</v>
      </c>
      <c r="L356" s="9">
        <f t="shared" si="71"/>
        <v>767.4210340813936</v>
      </c>
      <c r="M356" s="2">
        <v>0</v>
      </c>
      <c r="N356" s="2">
        <f t="shared" si="68"/>
        <v>120.23184338075536</v>
      </c>
      <c r="O356" s="2">
        <f t="shared" si="64"/>
        <v>160.58650464334647</v>
      </c>
      <c r="P356" s="2">
        <f t="shared" si="65"/>
        <v>163.51780657143601</v>
      </c>
      <c r="Q356" s="2">
        <f t="shared" si="66"/>
        <v>45.319211262349448</v>
      </c>
      <c r="R356" s="2">
        <f t="shared" si="67"/>
        <v>2.7658528767207811</v>
      </c>
      <c r="S356" s="2">
        <f t="shared" si="69"/>
        <v>767.42121873460815</v>
      </c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3">
      <c r="A357" s="2"/>
      <c r="B357" s="2"/>
      <c r="C357" s="2">
        <v>2005.6191779999999</v>
      </c>
      <c r="D357" s="2">
        <v>377.58600000000001</v>
      </c>
      <c r="E357" s="3">
        <f t="shared" si="70"/>
        <v>2101</v>
      </c>
      <c r="F357" s="4">
        <f>F356*SUM(economy!Z147:AB147)/SUM(economy!Z146:AB146)</f>
        <v>23206.018599148309</v>
      </c>
      <c r="G357" s="9">
        <f t="shared" si="72"/>
        <v>121.64805412890048</v>
      </c>
      <c r="H357" s="9">
        <f t="shared" si="72"/>
        <v>162.32353173631279</v>
      </c>
      <c r="I357" s="9">
        <f t="shared" si="72"/>
        <v>164.80912968792899</v>
      </c>
      <c r="J357" s="9">
        <f t="shared" si="72"/>
        <v>45.453865987979199</v>
      </c>
      <c r="K357" s="9">
        <f t="shared" si="72"/>
        <v>2.7670144015308904</v>
      </c>
      <c r="L357" s="9">
        <f t="shared" si="71"/>
        <v>772.00159594265233</v>
      </c>
      <c r="M357" s="2">
        <v>0</v>
      </c>
      <c r="N357" s="2">
        <f t="shared" si="68"/>
        <v>121.64811516176432</v>
      </c>
      <c r="O357" s="2">
        <f t="shared" si="64"/>
        <v>162.32360603071496</v>
      </c>
      <c r="P357" s="2">
        <f t="shared" si="65"/>
        <v>164.80917732209929</v>
      </c>
      <c r="Q357" s="2">
        <f t="shared" si="66"/>
        <v>45.453866778818053</v>
      </c>
      <c r="R357" s="2">
        <f t="shared" si="67"/>
        <v>2.7670144015308904</v>
      </c>
      <c r="S357" s="2">
        <f t="shared" si="69"/>
        <v>772.00177969492756</v>
      </c>
    </row>
    <row r="358" spans="1:38" x14ac:dyDescent="0.3">
      <c r="A358" s="2"/>
      <c r="B358" s="2"/>
      <c r="C358" s="2">
        <v>2005.7041099999999</v>
      </c>
      <c r="D358" s="2">
        <v>377.863</v>
      </c>
      <c r="E358" s="3">
        <f t="shared" si="70"/>
        <v>2102</v>
      </c>
      <c r="F358" s="4">
        <f>F357*SUM(economy!Z148:AB148)/SUM(economy!Z147:AB147)</f>
        <v>23203.661369134057</v>
      </c>
      <c r="G358" s="9">
        <f t="shared" si="72"/>
        <v>123.06438390255742</v>
      </c>
      <c r="H358" s="9">
        <f t="shared" si="72"/>
        <v>164.05594372967082</v>
      </c>
      <c r="I358" s="9">
        <f t="shared" si="72"/>
        <v>166.08331025553139</v>
      </c>
      <c r="J358" s="9">
        <f t="shared" si="72"/>
        <v>45.58094062763054</v>
      </c>
      <c r="K358" s="9">
        <f t="shared" si="72"/>
        <v>2.767763511669457</v>
      </c>
      <c r="L358" s="9">
        <f t="shared" si="71"/>
        <v>776.55234202705958</v>
      </c>
      <c r="M358" s="2">
        <v>0</v>
      </c>
      <c r="N358" s="2">
        <f t="shared" si="68"/>
        <v>123.06444493542126</v>
      </c>
      <c r="O358" s="2">
        <f t="shared" si="64"/>
        <v>164.05601781968684</v>
      </c>
      <c r="P358" s="2">
        <f t="shared" si="65"/>
        <v>166.08335725032651</v>
      </c>
      <c r="Q358" s="2">
        <f t="shared" si="66"/>
        <v>45.580941373291253</v>
      </c>
      <c r="R358" s="2">
        <f t="shared" si="67"/>
        <v>2.767763511669457</v>
      </c>
      <c r="S358" s="2">
        <f t="shared" si="69"/>
        <v>776.55252489039526</v>
      </c>
    </row>
    <row r="359" spans="1:38" x14ac:dyDescent="0.3">
      <c r="A359" s="2"/>
      <c r="B359" s="2"/>
      <c r="C359" s="2">
        <v>2005.7863010000001</v>
      </c>
      <c r="D359" s="2">
        <v>377.92700000000002</v>
      </c>
      <c r="E359" s="3">
        <f t="shared" si="70"/>
        <v>2103</v>
      </c>
      <c r="F359" s="4">
        <f>F358*SUM(economy!Z149:AB149)/SUM(economy!Z148:AB148)</f>
        <v>23198.058923116285</v>
      </c>
      <c r="G359" s="9">
        <f t="shared" ref="G359:K374" si="73">G358*(1-G$5)+G$4*$F358*$L$4/1000</f>
        <v>124.48056980771584</v>
      </c>
      <c r="H359" s="9">
        <f t="shared" si="73"/>
        <v>165.78336846968537</v>
      </c>
      <c r="I359" s="9">
        <f t="shared" si="73"/>
        <v>167.34003384894615</v>
      </c>
      <c r="J359" s="9">
        <f t="shared" si="73"/>
        <v>45.700479222433358</v>
      </c>
      <c r="K359" s="9">
        <f t="shared" si="73"/>
        <v>2.7681072018602126</v>
      </c>
      <c r="L359" s="9">
        <f t="shared" si="71"/>
        <v>781.07255855064091</v>
      </c>
      <c r="M359" s="2">
        <v>0</v>
      </c>
      <c r="N359" s="2">
        <f t="shared" si="68"/>
        <v>124.48063084057968</v>
      </c>
      <c r="O359" s="2">
        <f t="shared" si="64"/>
        <v>165.78344235587755</v>
      </c>
      <c r="P359" s="2">
        <f t="shared" si="65"/>
        <v>167.34008021294821</v>
      </c>
      <c r="Q359" s="2">
        <f t="shared" si="66"/>
        <v>45.700479925496822</v>
      </c>
      <c r="R359" s="2">
        <f t="shared" si="67"/>
        <v>2.7681072018602126</v>
      </c>
      <c r="S359" s="2">
        <f t="shared" si="69"/>
        <v>781.07274053676247</v>
      </c>
    </row>
    <row r="360" spans="1:38" x14ac:dyDescent="0.3">
      <c r="A360" s="2"/>
      <c r="B360" s="2"/>
      <c r="C360" s="2">
        <v>2005.8712330000001</v>
      </c>
      <c r="D360" s="2">
        <v>377.875</v>
      </c>
      <c r="E360" s="3">
        <f t="shared" si="70"/>
        <v>2104</v>
      </c>
      <c r="F360" s="4">
        <f>F359*SUM(economy!Z150:AB150)/SUM(economy!Z149:AB149)</f>
        <v>23189.274618766613</v>
      </c>
      <c r="G360" s="9">
        <f t="shared" si="73"/>
        <v>125.89641377954922</v>
      </c>
      <c r="H360" s="9">
        <f t="shared" si="73"/>
        <v>167.50551496132184</v>
      </c>
      <c r="I360" s="9">
        <f t="shared" si="73"/>
        <v>168.57904724224426</v>
      </c>
      <c r="J360" s="9">
        <f t="shared" si="73"/>
        <v>45.812531389040501</v>
      </c>
      <c r="K360" s="9">
        <f t="shared" si="73"/>
        <v>2.7680526348637118</v>
      </c>
      <c r="L360" s="9">
        <f t="shared" si="71"/>
        <v>785.56156000701958</v>
      </c>
      <c r="M360" s="2">
        <v>0</v>
      </c>
      <c r="N360" s="2">
        <f t="shared" si="68"/>
        <v>125.89647481241306</v>
      </c>
      <c r="O360" s="2">
        <f t="shared" si="64"/>
        <v>167.50558864425088</v>
      </c>
      <c r="P360" s="2">
        <f t="shared" si="65"/>
        <v>168.57909298392011</v>
      </c>
      <c r="Q360" s="2">
        <f t="shared" si="66"/>
        <v>45.81253205194016</v>
      </c>
      <c r="R360" s="2">
        <f t="shared" si="67"/>
        <v>2.7680526348637118</v>
      </c>
      <c r="S360" s="2">
        <f t="shared" si="69"/>
        <v>785.5617411273879</v>
      </c>
    </row>
    <row r="361" spans="1:38" x14ac:dyDescent="0.3">
      <c r="A361" s="2"/>
      <c r="B361" s="2"/>
      <c r="C361" s="2">
        <v>2005.9534249999999</v>
      </c>
      <c r="D361" s="2">
        <v>377.76100000000002</v>
      </c>
      <c r="E361" s="3">
        <f t="shared" si="70"/>
        <v>2105</v>
      </c>
      <c r="F361" s="4">
        <f>F360*SUM(economy!Z151:AB151)/SUM(economy!Z150:AB150)</f>
        <v>23177.372871891977</v>
      </c>
      <c r="G361" s="9">
        <f t="shared" si="73"/>
        <v>127.31172162013122</v>
      </c>
      <c r="H361" s="9">
        <f t="shared" si="73"/>
        <v>169.22209895915873</v>
      </c>
      <c r="I361" s="9">
        <f t="shared" si="73"/>
        <v>169.80011012697446</v>
      </c>
      <c r="J361" s="9">
        <f t="shared" si="73"/>
        <v>45.917151346007834</v>
      </c>
      <c r="K361" s="9">
        <f t="shared" si="73"/>
        <v>2.767607129652411</v>
      </c>
      <c r="L361" s="9">
        <f t="shared" si="71"/>
        <v>790.01868918192474</v>
      </c>
      <c r="M361" s="2">
        <v>0</v>
      </c>
      <c r="N361" s="2">
        <f t="shared" si="68"/>
        <v>127.31178265299506</v>
      </c>
      <c r="O361" s="2">
        <f t="shared" si="64"/>
        <v>169.22217243938383</v>
      </c>
      <c r="P361" s="2">
        <f t="shared" si="65"/>
        <v>169.80015525467738</v>
      </c>
      <c r="Q361" s="2">
        <f t="shared" si="66"/>
        <v>45.917151971038123</v>
      </c>
      <c r="R361" s="2">
        <f t="shared" si="67"/>
        <v>2.767607129652411</v>
      </c>
      <c r="S361" s="2">
        <f t="shared" si="69"/>
        <v>790.01886944774685</v>
      </c>
    </row>
    <row r="362" spans="1:38" x14ac:dyDescent="0.3">
      <c r="A362" s="2"/>
      <c r="B362" s="2"/>
      <c r="C362" s="2">
        <v>2006.038356</v>
      </c>
      <c r="D362" s="2">
        <v>377.84399999999999</v>
      </c>
      <c r="E362" s="3">
        <f t="shared" si="70"/>
        <v>2106</v>
      </c>
      <c r="F362" s="4">
        <f>F361*SUM(economy!Z152:AB152)/SUM(economy!Z151:AB151)</f>
        <v>23162.419058976389</v>
      </c>
      <c r="G362" s="9">
        <f t="shared" si="73"/>
        <v>128.72630306301664</v>
      </c>
      <c r="H362" s="9">
        <f t="shared" si="73"/>
        <v>170.93284304817485</v>
      </c>
      <c r="I362" s="9">
        <f t="shared" si="73"/>
        <v>171.00299509774575</v>
      </c>
      <c r="J362" s="9">
        <f t="shared" si="73"/>
        <v>46.014397775096327</v>
      </c>
      <c r="K362" s="9">
        <f t="shared" si="73"/>
        <v>2.7667781496237924</v>
      </c>
      <c r="L362" s="9">
        <f t="shared" si="71"/>
        <v>794.44331713365727</v>
      </c>
      <c r="M362" s="2">
        <v>0</v>
      </c>
      <c r="N362" s="2">
        <f t="shared" si="68"/>
        <v>128.72636409588048</v>
      </c>
      <c r="O362" s="2">
        <f t="shared" si="64"/>
        <v>170.93291632625366</v>
      </c>
      <c r="P362" s="2">
        <f t="shared" si="65"/>
        <v>171.00303961971684</v>
      </c>
      <c r="Q362" s="2">
        <f t="shared" si="66"/>
        <v>46.0143983644206</v>
      </c>
      <c r="R362" s="2">
        <f t="shared" si="67"/>
        <v>2.7667781496237924</v>
      </c>
      <c r="S362" s="2">
        <f t="shared" si="69"/>
        <v>794.44349655589531</v>
      </c>
    </row>
    <row r="363" spans="1:38" x14ac:dyDescent="0.3">
      <c r="A363" s="2"/>
      <c r="B363" s="2"/>
      <c r="C363" s="2">
        <v>2006.123288</v>
      </c>
      <c r="D363" s="2">
        <v>377.983</v>
      </c>
      <c r="E363" s="3">
        <f t="shared" si="70"/>
        <v>2107</v>
      </c>
      <c r="F363" s="4">
        <f>F362*SUM(economy!Z153:AB153)/SUM(economy!Z152:AB152)</f>
        <v>23144.479420740336</v>
      </c>
      <c r="G363" s="9">
        <f t="shared" si="73"/>
        <v>130.13997183187436</v>
      </c>
      <c r="H363" s="9">
        <f t="shared" si="73"/>
        <v>172.63747671516299</v>
      </c>
      <c r="I363" s="9">
        <f t="shared" si="73"/>
        <v>172.18748762336145</v>
      </c>
      <c r="J363" s="9">
        <f t="shared" si="73"/>
        <v>46.104333679058669</v>
      </c>
      <c r="K363" s="9">
        <f t="shared" si="73"/>
        <v>2.7655732908757518</v>
      </c>
      <c r="L363" s="9">
        <f t="shared" si="71"/>
        <v>798.83484314033319</v>
      </c>
      <c r="M363" s="2">
        <v>0</v>
      </c>
      <c r="N363" s="2">
        <f t="shared" si="68"/>
        <v>130.1400328647382</v>
      </c>
      <c r="O363" s="2">
        <f t="shared" si="64"/>
        <v>172.63754979165162</v>
      </c>
      <c r="P363" s="2">
        <f t="shared" si="65"/>
        <v>172.18753154773123</v>
      </c>
      <c r="Q363" s="2">
        <f t="shared" si="66"/>
        <v>46.104334234716703</v>
      </c>
      <c r="R363" s="2">
        <f t="shared" si="67"/>
        <v>2.7655732908757518</v>
      </c>
      <c r="S363" s="2">
        <f t="shared" si="69"/>
        <v>798.8350217297135</v>
      </c>
    </row>
    <row r="364" spans="1:38" x14ac:dyDescent="0.3">
      <c r="A364" s="2"/>
      <c r="B364" s="2"/>
      <c r="C364" s="2">
        <v>2006.2</v>
      </c>
      <c r="D364" s="2">
        <v>377.99900000000002</v>
      </c>
      <c r="E364" s="3">
        <f t="shared" si="70"/>
        <v>2108</v>
      </c>
      <c r="F364" s="4">
        <f>F363*SUM(economy!Z154:AB154)/SUM(economy!Z153:AB153)</f>
        <v>23123.620966890663</v>
      </c>
      <c r="G364" s="9">
        <f t="shared" si="73"/>
        <v>131.55254569323409</v>
      </c>
      <c r="H364" s="9">
        <f t="shared" si="73"/>
        <v>174.33573641089183</v>
      </c>
      <c r="I364" s="9">
        <f t="shared" si="73"/>
        <v>173.35338600385228</v>
      </c>
      <c r="J364" s="9">
        <f t="shared" si="73"/>
        <v>46.187026236230821</v>
      </c>
      <c r="K364" s="9">
        <f t="shared" si="73"/>
        <v>2.7640002705675384</v>
      </c>
      <c r="L364" s="9">
        <f t="shared" si="71"/>
        <v>803.19269461477654</v>
      </c>
      <c r="M364" s="2">
        <v>0</v>
      </c>
      <c r="N364" s="2">
        <f t="shared" si="68"/>
        <v>131.55260672609793</v>
      </c>
      <c r="O364" s="2">
        <f t="shared" si="64"/>
        <v>174.33580928634484</v>
      </c>
      <c r="P364" s="2">
        <f t="shared" si="65"/>
        <v>173.35342933864212</v>
      </c>
      <c r="Q364" s="2">
        <f t="shared" si="66"/>
        <v>46.187026760145855</v>
      </c>
      <c r="R364" s="2">
        <f t="shared" si="67"/>
        <v>2.7640002705675384</v>
      </c>
      <c r="S364" s="2">
        <f t="shared" si="69"/>
        <v>803.19287238179834</v>
      </c>
    </row>
    <row r="365" spans="1:38" x14ac:dyDescent="0.3">
      <c r="A365" s="2"/>
      <c r="B365" s="2"/>
      <c r="C365" s="2">
        <v>2006.284932</v>
      </c>
      <c r="D365" s="2">
        <v>378.053</v>
      </c>
      <c r="E365" s="3">
        <f t="shared" si="70"/>
        <v>2109</v>
      </c>
      <c r="F365" s="4">
        <f>F364*SUM(economy!Z155:AB155)/SUM(economy!Z154:AB154)</f>
        <v>23099.911382225506</v>
      </c>
      <c r="G365" s="9">
        <f t="shared" si="73"/>
        <v>132.96384650341992</v>
      </c>
      <c r="H365" s="9">
        <f t="shared" si="73"/>
        <v>176.0273656031531</v>
      </c>
      <c r="I365" s="9">
        <f t="shared" si="73"/>
        <v>174.5005013137762</v>
      </c>
      <c r="J365" s="9">
        <f t="shared" si="73"/>
        <v>46.262546652250649</v>
      </c>
      <c r="K365" s="9">
        <f t="shared" si="73"/>
        <v>2.7620669153884689</v>
      </c>
      <c r="L365" s="9">
        <f t="shared" si="71"/>
        <v>807.51632698798835</v>
      </c>
      <c r="M365" s="2">
        <v>0</v>
      </c>
      <c r="N365" s="2">
        <f t="shared" si="68"/>
        <v>132.96390753628376</v>
      </c>
      <c r="O365" s="2">
        <f t="shared" si="64"/>
        <v>176.02743827812355</v>
      </c>
      <c r="P365" s="2">
        <f t="shared" si="65"/>
        <v>174.50054406689978</v>
      </c>
      <c r="Q365" s="2">
        <f t="shared" si="66"/>
        <v>46.262547146236066</v>
      </c>
      <c r="R365" s="2">
        <f t="shared" si="67"/>
        <v>2.7620669153884689</v>
      </c>
      <c r="S365" s="2">
        <f t="shared" si="69"/>
        <v>807.51650394293165</v>
      </c>
    </row>
    <row r="366" spans="1:38" x14ac:dyDescent="0.3">
      <c r="A366" s="2"/>
      <c r="B366" s="2"/>
      <c r="C366" s="2">
        <v>2006.367123</v>
      </c>
      <c r="D366" s="2">
        <v>378.185</v>
      </c>
      <c r="E366" s="3">
        <f t="shared" si="70"/>
        <v>2110</v>
      </c>
      <c r="F366" s="4">
        <f>F365*SUM(economy!Z156:AB156)/SUM(economy!Z155:AB155)</f>
        <v>23073.4189342481</v>
      </c>
      <c r="G366" s="9">
        <f t="shared" si="73"/>
        <v>134.37370024975291</v>
      </c>
      <c r="H366" s="9">
        <f t="shared" si="73"/>
        <v>177.71211482084644</v>
      </c>
      <c r="I366" s="9">
        <f t="shared" si="73"/>
        <v>175.62865733217299</v>
      </c>
      <c r="J366" s="9">
        <f t="shared" si="73"/>
        <v>46.330970009226952</v>
      </c>
      <c r="K366" s="9">
        <f t="shared" si="73"/>
        <v>2.7597811501556313</v>
      </c>
      <c r="L366" s="9">
        <f t="shared" si="71"/>
        <v>811.80522356215488</v>
      </c>
      <c r="M366" s="2">
        <v>0</v>
      </c>
      <c r="N366" s="2">
        <f t="shared" si="68"/>
        <v>134.37376128261675</v>
      </c>
      <c r="O366" s="2">
        <f t="shared" si="64"/>
        <v>177.71218729588588</v>
      </c>
      <c r="P366" s="2">
        <f t="shared" si="65"/>
        <v>175.62869951143782</v>
      </c>
      <c r="Q366" s="2">
        <f t="shared" si="66"/>
        <v>46.33097047499254</v>
      </c>
      <c r="R366" s="2">
        <f t="shared" si="67"/>
        <v>2.7597811501556313</v>
      </c>
      <c r="S366" s="2">
        <f t="shared" si="69"/>
        <v>811.8053997150887</v>
      </c>
    </row>
    <row r="367" spans="1:38" x14ac:dyDescent="0.3">
      <c r="A367" s="2"/>
      <c r="B367" s="2"/>
      <c r="C367" s="2">
        <v>2006.452055</v>
      </c>
      <c r="D367" s="2">
        <v>378.41800000000001</v>
      </c>
      <c r="E367" s="3">
        <f t="shared" si="70"/>
        <v>2111</v>
      </c>
      <c r="F367" s="4">
        <f>F366*SUM(economy!Z157:AB157)/SUM(economy!Z156:AB156)</f>
        <v>23044.212382435078</v>
      </c>
      <c r="G367" s="9">
        <f t="shared" si="73"/>
        <v>135.78193708611548</v>
      </c>
      <c r="H367" s="9">
        <f t="shared" si="73"/>
        <v>179.38974168926813</v>
      </c>
      <c r="I367" s="9">
        <f t="shared" si="73"/>
        <v>176.7376904595794</v>
      </c>
      <c r="J367" s="9">
        <f t="shared" si="73"/>
        <v>46.392375112681435</v>
      </c>
      <c r="K367" s="9">
        <f t="shared" si="73"/>
        <v>2.7571509865606623</v>
      </c>
      <c r="L367" s="9">
        <f t="shared" si="71"/>
        <v>816.05889533420509</v>
      </c>
      <c r="M367" s="2">
        <v>0</v>
      </c>
      <c r="N367" s="2">
        <f t="shared" si="68"/>
        <v>135.78199811897932</v>
      </c>
      <c r="O367" s="2">
        <f t="shared" si="64"/>
        <v>179.38981396492659</v>
      </c>
      <c r="P367" s="2">
        <f t="shared" si="65"/>
        <v>176.73773207268815</v>
      </c>
      <c r="Q367" s="2">
        <f t="shared" si="66"/>
        <v>46.392375551839294</v>
      </c>
      <c r="R367" s="2">
        <f t="shared" si="67"/>
        <v>2.7571509865606623</v>
      </c>
      <c r="S367" s="2">
        <f t="shared" si="69"/>
        <v>816.05907069499403</v>
      </c>
    </row>
    <row r="368" spans="1:38" x14ac:dyDescent="0.3">
      <c r="A368" s="2"/>
      <c r="B368" s="2"/>
      <c r="C368" s="2">
        <v>2006.5342470000001</v>
      </c>
      <c r="D368" s="2">
        <v>378.8</v>
      </c>
      <c r="E368" s="3">
        <f t="shared" si="70"/>
        <v>2112</v>
      </c>
      <c r="F368" s="4">
        <f>F367*SUM(economy!Z158:AB158)/SUM(economy!Z157:AB157)</f>
        <v>23012.360889294014</v>
      </c>
      <c r="G368" s="9">
        <f t="shared" si="73"/>
        <v>137.18839136297771</v>
      </c>
      <c r="H368" s="9">
        <f t="shared" si="73"/>
        <v>181.06001095678343</v>
      </c>
      <c r="I368" s="9">
        <f t="shared" si="73"/>
        <v>177.82744962252713</v>
      </c>
      <c r="J368" s="9">
        <f t="shared" si="73"/>
        <v>46.446844336585208</v>
      </c>
      <c r="K368" s="9">
        <f t="shared" si="73"/>
        <v>2.7541845120846187</v>
      </c>
      <c r="L368" s="9">
        <f t="shared" si="71"/>
        <v>820.2768807909581</v>
      </c>
      <c r="M368" s="2">
        <v>0</v>
      </c>
      <c r="N368" s="2">
        <f t="shared" si="68"/>
        <v>137.18845239584155</v>
      </c>
      <c r="O368" s="2">
        <f t="shared" si="64"/>
        <v>181.06008303360937</v>
      </c>
      <c r="P368" s="2">
        <f t="shared" si="65"/>
        <v>177.82749067707914</v>
      </c>
      <c r="Q368" s="2">
        <f t="shared" si="66"/>
        <v>46.446844750655359</v>
      </c>
      <c r="R368" s="2">
        <f t="shared" si="67"/>
        <v>2.7541845120846187</v>
      </c>
      <c r="S368" s="2">
        <f t="shared" si="69"/>
        <v>820.2770553692701</v>
      </c>
    </row>
    <row r="369" spans="1:19" x14ac:dyDescent="0.3">
      <c r="A369" s="2"/>
      <c r="B369" s="2"/>
      <c r="C369" s="2">
        <v>2006.6191779999999</v>
      </c>
      <c r="D369" s="2">
        <v>379.255</v>
      </c>
      <c r="E369" s="3">
        <f t="shared" si="70"/>
        <v>2113</v>
      </c>
      <c r="F369" s="4">
        <f>F368*SUM(economy!Z159:AB159)/SUM(economy!Z158:AB158)</f>
        <v>22977.933933336237</v>
      </c>
      <c r="G369" s="9">
        <f t="shared" si="73"/>
        <v>138.59290165199565</v>
      </c>
      <c r="H369" s="9">
        <f t="shared" si="73"/>
        <v>182.72269451307398</v>
      </c>
      <c r="I369" s="9">
        <f t="shared" si="73"/>
        <v>178.89779616596056</v>
      </c>
      <c r="J369" s="9">
        <f t="shared" si="73"/>
        <v>46.494463466808604</v>
      </c>
      <c r="K369" s="9">
        <f t="shared" si="73"/>
        <v>2.7508898790988048</v>
      </c>
      <c r="L369" s="9">
        <f t="shared" si="71"/>
        <v>824.45874567693761</v>
      </c>
      <c r="M369" s="2">
        <v>0</v>
      </c>
      <c r="N369" s="2">
        <f t="shared" si="68"/>
        <v>138.59296268485949</v>
      </c>
      <c r="O369" s="2">
        <f t="shared" si="64"/>
        <v>182.72276639161441</v>
      </c>
      <c r="P369" s="2">
        <f t="shared" si="65"/>
        <v>178.89783666945308</v>
      </c>
      <c r="Q369" s="2">
        <f t="shared" si="66"/>
        <v>46.494463857224225</v>
      </c>
      <c r="R369" s="2">
        <f t="shared" si="67"/>
        <v>2.7508898790988048</v>
      </c>
      <c r="S369" s="2">
        <f t="shared" si="69"/>
        <v>824.45891948225005</v>
      </c>
    </row>
    <row r="370" spans="1:19" x14ac:dyDescent="0.3">
      <c r="A370" s="2"/>
      <c r="B370" s="2"/>
      <c r="C370" s="2">
        <v>2006.7041099999999</v>
      </c>
      <c r="D370" s="2">
        <v>379.48</v>
      </c>
      <c r="E370" s="3">
        <f t="shared" si="70"/>
        <v>2114</v>
      </c>
      <c r="F370" s="4">
        <f>F369*SUM(economy!Z160:AB160)/SUM(economy!Z159:AB159)</f>
        <v>22941.001224080566</v>
      </c>
      <c r="G370" s="9">
        <f t="shared" si="73"/>
        <v>139.99531076529786</v>
      </c>
      <c r="H370" s="9">
        <f t="shared" si="73"/>
        <v>184.37757139916363</v>
      </c>
      <c r="I370" s="9">
        <f t="shared" si="73"/>
        <v>179.94860373402375</v>
      </c>
      <c r="J370" s="9">
        <f t="shared" si="73"/>
        <v>46.535321543299716</v>
      </c>
      <c r="K370" s="9">
        <f t="shared" si="73"/>
        <v>2.7472752941683058</v>
      </c>
      <c r="L370" s="9">
        <f t="shared" si="71"/>
        <v>828.60408273595317</v>
      </c>
      <c r="M370" s="2">
        <v>0</v>
      </c>
      <c r="N370" s="2">
        <f t="shared" si="68"/>
        <v>139.9953717981617</v>
      </c>
      <c r="O370" s="2">
        <f t="shared" si="64"/>
        <v>184.37764307996406</v>
      </c>
      <c r="P370" s="2">
        <f t="shared" si="65"/>
        <v>179.94864369385346</v>
      </c>
      <c r="Q370" s="2">
        <f t="shared" si="66"/>
        <v>46.535321911412119</v>
      </c>
      <c r="R370" s="2">
        <f t="shared" si="67"/>
        <v>2.7472752941683058</v>
      </c>
      <c r="S370" s="2">
        <f t="shared" si="69"/>
        <v>828.60425577755962</v>
      </c>
    </row>
    <row r="371" spans="1:19" x14ac:dyDescent="0.3">
      <c r="A371" s="2"/>
      <c r="B371" s="2"/>
      <c r="C371" s="2">
        <v>2006.7863010000001</v>
      </c>
      <c r="D371" s="2">
        <v>379.46300000000002</v>
      </c>
      <c r="E371" s="3">
        <f t="shared" si="70"/>
        <v>2115</v>
      </c>
      <c r="F371" s="4">
        <f>F370*SUM(economy!Z161:AB161)/SUM(economy!Z160:AB160)</f>
        <v>22901.632619194253</v>
      </c>
      <c r="G371" s="9">
        <f t="shared" si="73"/>
        <v>141.39546576958446</v>
      </c>
      <c r="H371" s="9">
        <f t="shared" si="73"/>
        <v>186.02442780943574</v>
      </c>
      <c r="I371" s="9">
        <f t="shared" si="73"/>
        <v>180.97975813967849</v>
      </c>
      <c r="J371" s="9">
        <f t="shared" si="73"/>
        <v>46.56951070130274</v>
      </c>
      <c r="K371" s="9">
        <f t="shared" si="73"/>
        <v>2.7433490075738196</v>
      </c>
      <c r="L371" s="9">
        <f t="shared" si="71"/>
        <v>832.71251142757524</v>
      </c>
      <c r="M371" s="2">
        <v>0</v>
      </c>
      <c r="N371" s="2">
        <f t="shared" si="68"/>
        <v>141.3955268024483</v>
      </c>
      <c r="O371" s="2">
        <f t="shared" si="64"/>
        <v>186.02449929304012</v>
      </c>
      <c r="P371" s="2">
        <f t="shared" si="65"/>
        <v>180.97979756314277</v>
      </c>
      <c r="Q371" s="2">
        <f t="shared" si="66"/>
        <v>46.569511048386033</v>
      </c>
      <c r="R371" s="2">
        <f t="shared" si="67"/>
        <v>2.7433490075738196</v>
      </c>
      <c r="S371" s="2">
        <f t="shared" si="69"/>
        <v>832.71268371459098</v>
      </c>
    </row>
    <row r="372" spans="1:19" x14ac:dyDescent="0.3">
      <c r="A372" s="2"/>
      <c r="B372" s="2"/>
      <c r="C372" s="2">
        <v>2006.8712330000001</v>
      </c>
      <c r="D372" s="2">
        <v>379.42399999999998</v>
      </c>
      <c r="E372" s="3">
        <f t="shared" si="70"/>
        <v>2116</v>
      </c>
      <c r="F372" s="4">
        <f>F371*SUM(economy!Z162:AB162)/SUM(economy!Z161:AB161)</f>
        <v>22859.898043868161</v>
      </c>
      <c r="G372" s="9">
        <f t="shared" si="73"/>
        <v>142.7932179951691</v>
      </c>
      <c r="H372" s="9">
        <f t="shared" si="73"/>
        <v>187.66305708586464</v>
      </c>
      <c r="I372" s="9">
        <f t="shared" si="73"/>
        <v>181.9911572236239</v>
      </c>
      <c r="J372" s="9">
        <f t="shared" si="73"/>
        <v>46.597126011921759</v>
      </c>
      <c r="K372" s="9">
        <f t="shared" si="73"/>
        <v>2.7391193030662286</v>
      </c>
      <c r="L372" s="9">
        <f t="shared" si="71"/>
        <v>836.78367761964557</v>
      </c>
      <c r="M372" s="2">
        <v>0</v>
      </c>
      <c r="N372" s="2">
        <f t="shared" si="68"/>
        <v>142.79327902803294</v>
      </c>
      <c r="O372" s="2">
        <f t="shared" si="64"/>
        <v>187.66312837281549</v>
      </c>
      <c r="P372" s="2">
        <f t="shared" si="65"/>
        <v>181.99119611792216</v>
      </c>
      <c r="Q372" s="2">
        <f t="shared" si="66"/>
        <v>46.597126339177279</v>
      </c>
      <c r="R372" s="2">
        <f t="shared" si="67"/>
        <v>2.7391193030662286</v>
      </c>
      <c r="S372" s="2">
        <f t="shared" si="69"/>
        <v>836.78384916101413</v>
      </c>
    </row>
    <row r="373" spans="1:19" x14ac:dyDescent="0.3">
      <c r="A373" s="2"/>
      <c r="B373" s="2"/>
      <c r="C373" s="2">
        <v>2006.9534249999999</v>
      </c>
      <c r="D373" s="2">
        <v>379.43799999999999</v>
      </c>
      <c r="E373" s="3">
        <f t="shared" si="70"/>
        <v>2117</v>
      </c>
      <c r="F373" s="4">
        <f>F372*SUM(economy!Z163:AB163)/SUM(economy!Z162:AB162)</f>
        <v>22815.867412512867</v>
      </c>
      <c r="G373" s="9">
        <f t="shared" si="73"/>
        <v>144.18842304010002</v>
      </c>
      <c r="H373" s="9">
        <f t="shared" si="73"/>
        <v>189.29325970469273</v>
      </c>
      <c r="I373" s="9">
        <f t="shared" si="73"/>
        <v>182.98271070299717</v>
      </c>
      <c r="J373" s="9">
        <f t="shared" si="73"/>
        <v>46.618265322329599</v>
      </c>
      <c r="K373" s="9">
        <f t="shared" si="73"/>
        <v>2.7345944878672306</v>
      </c>
      <c r="L373" s="9">
        <f t="shared" si="71"/>
        <v>840.81725325798675</v>
      </c>
      <c r="M373" s="2">
        <v>0</v>
      </c>
      <c r="N373" s="2">
        <f t="shared" si="68"/>
        <v>144.18848407296386</v>
      </c>
      <c r="O373" s="2">
        <f t="shared" si="64"/>
        <v>189.29333079553106</v>
      </c>
      <c r="P373" s="2">
        <f t="shared" si="65"/>
        <v>182.98274907523219</v>
      </c>
      <c r="Q373" s="2">
        <f t="shared" si="66"/>
        <v>46.618265630890043</v>
      </c>
      <c r="R373" s="2">
        <f t="shared" si="67"/>
        <v>2.7345944878672306</v>
      </c>
      <c r="S373" s="2">
        <f t="shared" si="69"/>
        <v>840.81742406248429</v>
      </c>
    </row>
    <row r="374" spans="1:19" x14ac:dyDescent="0.3">
      <c r="A374" s="2"/>
      <c r="B374" s="2"/>
      <c r="C374" s="2">
        <v>2007.038356</v>
      </c>
      <c r="D374" s="2">
        <v>379.36099999999999</v>
      </c>
      <c r="E374" s="3">
        <f t="shared" si="70"/>
        <v>2118</v>
      </c>
      <c r="F374" s="4">
        <f>F373*SUM(economy!Z164:AB164)/SUM(economy!Z163:AB163)</f>
        <v>22769.610552854137</v>
      </c>
      <c r="G374" s="9">
        <f t="shared" si="73"/>
        <v>145.58094076950221</v>
      </c>
      <c r="H374" s="9">
        <f t="shared" si="73"/>
        <v>190.91484325579162</v>
      </c>
      <c r="I374" s="9">
        <f t="shared" si="73"/>
        <v>183.95434001034107</v>
      </c>
      <c r="J374" s="9">
        <f t="shared" si="73"/>
        <v>46.633029095914445</v>
      </c>
      <c r="K374" s="9">
        <f t="shared" si="73"/>
        <v>2.7297828829281761</v>
      </c>
      <c r="L374" s="9">
        <f t="shared" si="71"/>
        <v>844.81293601447749</v>
      </c>
      <c r="M374" s="2">
        <v>0</v>
      </c>
      <c r="N374" s="2">
        <f t="shared" si="68"/>
        <v>145.58100180236605</v>
      </c>
      <c r="O374" s="2">
        <f t="shared" si="64"/>
        <v>190.91491415105693</v>
      </c>
      <c r="P374" s="2">
        <f t="shared" si="65"/>
        <v>183.95437786752032</v>
      </c>
      <c r="Q374" s="2">
        <f t="shared" si="66"/>
        <v>46.633029386847802</v>
      </c>
      <c r="R374" s="2">
        <f t="shared" si="67"/>
        <v>2.7297828829281761</v>
      </c>
      <c r="S374" s="2">
        <f t="shared" si="69"/>
        <v>844.81310609071932</v>
      </c>
    </row>
    <row r="375" spans="1:19" x14ac:dyDescent="0.3">
      <c r="A375" s="2"/>
      <c r="B375" s="2"/>
      <c r="C375" s="2">
        <v>2007.123288</v>
      </c>
      <c r="D375" s="2">
        <v>379.34399999999999</v>
      </c>
      <c r="E375" s="3">
        <f t="shared" si="70"/>
        <v>2119</v>
      </c>
      <c r="F375" s="4">
        <f>F374*SUM(economy!Z165:AB165)/SUM(economy!Z164:AB164)</f>
        <v>22721.197132496309</v>
      </c>
      <c r="G375" s="9">
        <f t="shared" ref="G375:K390" si="74">G374*(1-G$5)+G$4*$F374*$L$4/1000</f>
        <v>146.97063531028672</v>
      </c>
      <c r="H375" s="9">
        <f t="shared" si="74"/>
        <v>192.52762241495284</v>
      </c>
      <c r="I375" s="9">
        <f t="shared" si="74"/>
        <v>184.90597812332959</v>
      </c>
      <c r="J375" s="9">
        <f t="shared" si="74"/>
        <v>46.641520252649414</v>
      </c>
      <c r="K375" s="9">
        <f t="shared" si="74"/>
        <v>2.7246928134581614</v>
      </c>
      <c r="L375" s="9">
        <f t="shared" si="71"/>
        <v>848.77044891467688</v>
      </c>
      <c r="M375" s="2">
        <v>0</v>
      </c>
      <c r="N375" s="2">
        <f t="shared" si="68"/>
        <v>146.97069634315056</v>
      </c>
      <c r="O375" s="2">
        <f t="shared" si="64"/>
        <v>192.52769311518315</v>
      </c>
      <c r="P375" s="2">
        <f t="shared" si="65"/>
        <v>184.90601547236645</v>
      </c>
      <c r="Q375" s="2">
        <f t="shared" si="66"/>
        <v>46.641520526962658</v>
      </c>
      <c r="R375" s="2">
        <f t="shared" si="67"/>
        <v>2.7246928134581614</v>
      </c>
      <c r="S375" s="2">
        <f t="shared" si="69"/>
        <v>848.77061827112095</v>
      </c>
    </row>
    <row r="376" spans="1:19" x14ac:dyDescent="0.3">
      <c r="A376" s="2"/>
      <c r="B376" s="2"/>
      <c r="C376" s="2">
        <v>2007.2</v>
      </c>
      <c r="D376" s="2">
        <v>379.44200000000001</v>
      </c>
      <c r="E376" s="3">
        <f t="shared" si="70"/>
        <v>2120</v>
      </c>
      <c r="F376" s="4">
        <f>F375*SUM(economy!Z166:AB166)/SUM(economy!Z165:AB165)</f>
        <v>22670.696588013172</v>
      </c>
      <c r="G376" s="9">
        <f t="shared" si="74"/>
        <v>148.35737504137805</v>
      </c>
      <c r="H376" s="9">
        <f t="shared" si="74"/>
        <v>194.13141890935955</v>
      </c>
      <c r="I376" s="9">
        <f t="shared" si="74"/>
        <v>185.83756938574609</v>
      </c>
      <c r="J376" s="9">
        <f t="shared" si="74"/>
        <v>46.643844009961995</v>
      </c>
      <c r="K376" s="9">
        <f t="shared" si="74"/>
        <v>2.7193325997312989</v>
      </c>
      <c r="L376" s="9">
        <f t="shared" si="71"/>
        <v>852.68953994617698</v>
      </c>
      <c r="M376" s="2">
        <v>0</v>
      </c>
      <c r="N376" s="2">
        <f t="shared" si="68"/>
        <v>148.35743607424189</v>
      </c>
      <c r="O376" s="2">
        <f t="shared" si="64"/>
        <v>194.13148941509144</v>
      </c>
      <c r="P376" s="2">
        <f t="shared" si="65"/>
        <v>185.83760623346117</v>
      </c>
      <c r="Q376" s="2">
        <f t="shared" si="66"/>
        <v>46.643844268604589</v>
      </c>
      <c r="R376" s="2">
        <f t="shared" si="67"/>
        <v>2.7193325997312989</v>
      </c>
      <c r="S376" s="2">
        <f t="shared" si="69"/>
        <v>852.68970859113028</v>
      </c>
    </row>
    <row r="377" spans="1:19" x14ac:dyDescent="0.3">
      <c r="A377" s="2"/>
      <c r="B377" s="2"/>
      <c r="C377" s="2">
        <v>2007.284932</v>
      </c>
      <c r="D377" s="2">
        <v>379.625</v>
      </c>
      <c r="E377" s="3">
        <f t="shared" si="70"/>
        <v>2121</v>
      </c>
      <c r="F377" s="4">
        <f>F376*SUM(economy!Z167:AB167)/SUM(economy!Z166:AB166)</f>
        <v>22618.178056617955</v>
      </c>
      <c r="G377" s="9">
        <f t="shared" si="74"/>
        <v>149.7410325796136</v>
      </c>
      <c r="H377" s="9">
        <f t="shared" si="74"/>
        <v>195.72606147649478</v>
      </c>
      <c r="I377" s="9">
        <f t="shared" si="74"/>
        <v>186.74906932021179</v>
      </c>
      <c r="J377" s="9">
        <f t="shared" si="74"/>
        <v>46.640107724371447</v>
      </c>
      <c r="K377" s="9">
        <f t="shared" si="74"/>
        <v>2.7137105481819765</v>
      </c>
      <c r="L377" s="9">
        <f t="shared" si="71"/>
        <v>856.56998164887364</v>
      </c>
      <c r="M377" s="2">
        <v>0</v>
      </c>
      <c r="N377" s="2">
        <f t="shared" si="68"/>
        <v>149.74109361247744</v>
      </c>
      <c r="O377" s="2">
        <f t="shared" si="64"/>
        <v>195.72613178826327</v>
      </c>
      <c r="P377" s="2">
        <f t="shared" si="65"/>
        <v>186.74910567333416</v>
      </c>
      <c r="Q377" s="2">
        <f t="shared" si="66"/>
        <v>46.640107968238603</v>
      </c>
      <c r="R377" s="2">
        <f t="shared" si="67"/>
        <v>2.7137105481819765</v>
      </c>
      <c r="S377" s="2">
        <f t="shared" si="69"/>
        <v>856.57014959049548</v>
      </c>
    </row>
    <row r="378" spans="1:19" x14ac:dyDescent="0.3">
      <c r="A378" s="2"/>
      <c r="B378" s="2"/>
      <c r="C378" s="2">
        <v>2007.367123</v>
      </c>
      <c r="D378" s="2">
        <v>380.01100000000002</v>
      </c>
      <c r="E378" s="3">
        <f t="shared" si="70"/>
        <v>2122</v>
      </c>
      <c r="F378" s="4">
        <f>F377*SUM(economy!Z168:AB168)/SUM(economy!Z167:AB167)</f>
        <v>22563.710310454306</v>
      </c>
      <c r="G378" s="9">
        <f t="shared" si="74"/>
        <v>151.12148476147291</v>
      </c>
      <c r="H378" s="9">
        <f t="shared" si="74"/>
        <v>197.31138581674696</v>
      </c>
      <c r="I378" s="9">
        <f t="shared" si="74"/>
        <v>187.640444433162</v>
      </c>
      <c r="J378" s="9">
        <f t="shared" si="74"/>
        <v>46.630420734152978</v>
      </c>
      <c r="K378" s="9">
        <f t="shared" si="74"/>
        <v>2.7078349427958783</v>
      </c>
      <c r="L378" s="9">
        <f t="shared" si="71"/>
        <v>860.4115706883307</v>
      </c>
      <c r="M378" s="2">
        <v>0</v>
      </c>
      <c r="N378" s="2">
        <f t="shared" si="68"/>
        <v>151.12154579433675</v>
      </c>
      <c r="O378" s="2">
        <f t="shared" si="64"/>
        <v>197.31145593508569</v>
      </c>
      <c r="P378" s="2">
        <f t="shared" si="65"/>
        <v>187.64048029833037</v>
      </c>
      <c r="Q378" s="2">
        <f t="shared" si="66"/>
        <v>46.630420964088771</v>
      </c>
      <c r="R378" s="2">
        <f t="shared" si="67"/>
        <v>2.7078349427958783</v>
      </c>
      <c r="S378" s="2">
        <f t="shared" si="69"/>
        <v>860.41173793463747</v>
      </c>
    </row>
    <row r="379" spans="1:19" x14ac:dyDescent="0.3">
      <c r="A379" s="2"/>
      <c r="B379" s="2"/>
      <c r="C379" s="2">
        <v>2007.452055</v>
      </c>
      <c r="D379" s="2">
        <v>380.40499999999997</v>
      </c>
      <c r="E379" s="3">
        <f t="shared" si="70"/>
        <v>2123</v>
      </c>
      <c r="F379" s="4">
        <f>F378*SUM(economy!Z169:AB169)/SUM(economy!Z168:AB168)</f>
        <v>22507.361693543018</v>
      </c>
      <c r="G379" s="9">
        <f t="shared" si="74"/>
        <v>152.49861262079642</v>
      </c>
      <c r="H379" s="9">
        <f t="shared" si="74"/>
        <v>198.88723453997602</v>
      </c>
      <c r="I379" s="9">
        <f t="shared" si="74"/>
        <v>188.51167201256857</v>
      </c>
      <c r="J379" s="9">
        <f t="shared" si="74"/>
        <v>46.614894203277714</v>
      </c>
      <c r="K379" s="9">
        <f t="shared" si="74"/>
        <v>2.7017140368034456</v>
      </c>
      <c r="L379" s="9">
        <f t="shared" si="71"/>
        <v>864.21412741342203</v>
      </c>
      <c r="M379" s="2">
        <v>0</v>
      </c>
      <c r="N379" s="2">
        <f t="shared" si="68"/>
        <v>152.49867365366026</v>
      </c>
      <c r="O379" s="2">
        <f t="shared" si="64"/>
        <v>198.88730446541709</v>
      </c>
      <c r="P379" s="2">
        <f t="shared" si="65"/>
        <v>188.51170739633255</v>
      </c>
      <c r="Q379" s="2">
        <f t="shared" si="66"/>
        <v>46.614894420077995</v>
      </c>
      <c r="R379" s="2">
        <f t="shared" si="67"/>
        <v>2.7017140368034456</v>
      </c>
      <c r="S379" s="2">
        <f t="shared" si="69"/>
        <v>864.21429397229133</v>
      </c>
    </row>
    <row r="380" spans="1:19" x14ac:dyDescent="0.3">
      <c r="A380" s="2"/>
      <c r="B380" s="2"/>
      <c r="C380" s="2">
        <v>2007.5342470000001</v>
      </c>
      <c r="D380" s="2">
        <v>380.89800000000002</v>
      </c>
      <c r="E380" s="3">
        <f t="shared" si="70"/>
        <v>2124</v>
      </c>
      <c r="F380" s="4">
        <f>F379*SUM(economy!Z170:AB170)/SUM(economy!Z169:AB169)</f>
        <v>22449.200061410618</v>
      </c>
      <c r="G380" s="9">
        <f t="shared" si="74"/>
        <v>153.87230136265586</v>
      </c>
      <c r="H380" s="9">
        <f t="shared" si="74"/>
        <v>200.45345710630573</v>
      </c>
      <c r="I380" s="9">
        <f t="shared" si="74"/>
        <v>189.36273991890442</v>
      </c>
      <c r="J380" s="9">
        <f t="shared" si="74"/>
        <v>46.593640966867298</v>
      </c>
      <c r="K380" s="9">
        <f t="shared" si="74"/>
        <v>2.6953560446814553</v>
      </c>
      <c r="L380" s="9">
        <f t="shared" si="71"/>
        <v>867.97749539941481</v>
      </c>
      <c r="M380" s="2">
        <v>0</v>
      </c>
      <c r="N380" s="2">
        <f t="shared" si="68"/>
        <v>153.8723623955197</v>
      </c>
      <c r="O380" s="2">
        <f t="shared" si="64"/>
        <v>200.45352683937983</v>
      </c>
      <c r="P380" s="2">
        <f t="shared" si="65"/>
        <v>189.36277482772576</v>
      </c>
      <c r="Q380" s="2">
        <f t="shared" si="66"/>
        <v>46.593641171282457</v>
      </c>
      <c r="R380" s="2">
        <f t="shared" si="67"/>
        <v>2.6953560446814553</v>
      </c>
      <c r="S380" s="2">
        <f t="shared" si="69"/>
        <v>867.97766127858927</v>
      </c>
    </row>
    <row r="381" spans="1:19" x14ac:dyDescent="0.3">
      <c r="A381" s="2"/>
      <c r="B381" s="2"/>
      <c r="C381" s="2">
        <v>2007.6191779999999</v>
      </c>
      <c r="D381" s="2">
        <v>381.32</v>
      </c>
      <c r="E381" s="3">
        <f t="shared" si="70"/>
        <v>2125</v>
      </c>
      <c r="F381" s="4">
        <f>F380*SUM(economy!Z171:AB171)/SUM(economy!Z170:AB170)</f>
        <v>22389.29272341841</v>
      </c>
      <c r="G381" s="9">
        <f t="shared" si="74"/>
        <v>155.24244033354009</v>
      </c>
      <c r="H381" s="9">
        <f t="shared" si="74"/>
        <v>202.00990976141057</v>
      </c>
      <c r="I381" s="9">
        <f t="shared" si="74"/>
        <v>190.19364636984429</v>
      </c>
      <c r="J381" s="9">
        <f t="shared" si="74"/>
        <v>46.56677537839127</v>
      </c>
      <c r="K381" s="9">
        <f t="shared" si="74"/>
        <v>2.6887691344673974</v>
      </c>
      <c r="L381" s="9">
        <f t="shared" si="71"/>
        <v>871.70154097765362</v>
      </c>
      <c r="M381" s="2">
        <v>0</v>
      </c>
      <c r="N381" s="2">
        <f t="shared" si="68"/>
        <v>155.24250136640393</v>
      </c>
      <c r="O381" s="2">
        <f t="shared" si="64"/>
        <v>202.00997930264688</v>
      </c>
      <c r="P381" s="2">
        <f t="shared" si="65"/>
        <v>190.19368081009793</v>
      </c>
      <c r="Q381" s="2">
        <f t="shared" si="66"/>
        <v>46.566775571128829</v>
      </c>
      <c r="R381" s="2">
        <f t="shared" si="67"/>
        <v>2.6887691344673974</v>
      </c>
      <c r="S381" s="2">
        <f t="shared" si="69"/>
        <v>871.70170618474492</v>
      </c>
    </row>
    <row r="382" spans="1:19" x14ac:dyDescent="0.3">
      <c r="A382" s="2"/>
      <c r="B382" s="2"/>
      <c r="C382" s="2">
        <v>2007.7041099999999</v>
      </c>
      <c r="D382" s="2">
        <v>381.53399999999999</v>
      </c>
      <c r="E382" s="3">
        <f t="shared" si="70"/>
        <v>2126</v>
      </c>
      <c r="F382" s="4">
        <f>F381*SUM(economy!Z172:AB172)/SUM(economy!Z171:AB171)</f>
        <v>22327.70638780333</v>
      </c>
      <c r="G382" s="9">
        <f t="shared" si="74"/>
        <v>156.60892298802102</v>
      </c>
      <c r="H382" s="9">
        <f t="shared" si="74"/>
        <v>203.55645546656524</v>
      </c>
      <c r="I382" s="9">
        <f t="shared" si="74"/>
        <v>191.00439971919081</v>
      </c>
      <c r="J382" s="9">
        <f t="shared" si="74"/>
        <v>46.534413158824748</v>
      </c>
      <c r="K382" s="9">
        <f t="shared" si="74"/>
        <v>2.6819614203903503</v>
      </c>
      <c r="L382" s="9">
        <f t="shared" si="71"/>
        <v>875.38615275299219</v>
      </c>
      <c r="M382" s="2">
        <v>0</v>
      </c>
      <c r="N382" s="2">
        <f t="shared" si="68"/>
        <v>156.60898402088486</v>
      </c>
      <c r="O382" s="2">
        <f t="shared" si="64"/>
        <v>203.55652481649153</v>
      </c>
      <c r="P382" s="2">
        <f t="shared" si="65"/>
        <v>191.00443369716618</v>
      </c>
      <c r="Q382" s="2">
        <f t="shared" si="66"/>
        <v>46.534413340551815</v>
      </c>
      <c r="R382" s="2">
        <f t="shared" si="67"/>
        <v>2.6819614203903503</v>
      </c>
      <c r="S382" s="2">
        <f t="shared" si="69"/>
        <v>875.38631729548479</v>
      </c>
    </row>
    <row r="383" spans="1:19" x14ac:dyDescent="0.3">
      <c r="A383" s="2"/>
      <c r="B383" s="2"/>
      <c r="C383" s="2">
        <v>2007.7863010000001</v>
      </c>
      <c r="D383" s="2">
        <v>381.65300000000002</v>
      </c>
      <c r="E383" s="3">
        <f t="shared" si="70"/>
        <v>2127</v>
      </c>
      <c r="F383" s="4">
        <f>F382*SUM(economy!Z173:AB173)/SUM(economy!Z172:AB172)</f>
        <v>22264.507109434668</v>
      </c>
      <c r="G383" s="9">
        <f t="shared" si="74"/>
        <v>157.97164685206536</v>
      </c>
      <c r="H383" s="9">
        <f t="shared" si="74"/>
        <v>205.09296382372631</v>
      </c>
      <c r="I383" s="9">
        <f t="shared" si="74"/>
        <v>191.79501823051154</v>
      </c>
      <c r="J383" s="9">
        <f t="shared" si="74"/>
        <v>46.496671247972628</v>
      </c>
      <c r="K383" s="9">
        <f t="shared" si="74"/>
        <v>2.6749409558211408</v>
      </c>
      <c r="L383" s="9">
        <f t="shared" si="71"/>
        <v>879.03124111009697</v>
      </c>
      <c r="M383" s="2">
        <v>0</v>
      </c>
      <c r="N383" s="2">
        <f t="shared" si="68"/>
        <v>157.9717078849292</v>
      </c>
      <c r="O383" s="2">
        <f t="shared" si="64"/>
        <v>205.09303298286889</v>
      </c>
      <c r="P383" s="2">
        <f t="shared" si="65"/>
        <v>191.7950517524136</v>
      </c>
      <c r="Q383" s="2">
        <f t="shared" si="66"/>
        <v>46.496671419318197</v>
      </c>
      <c r="R383" s="2">
        <f t="shared" si="67"/>
        <v>2.6749409558211408</v>
      </c>
      <c r="S383" s="2">
        <f t="shared" si="69"/>
        <v>879.03140499535107</v>
      </c>
    </row>
    <row r="384" spans="1:19" x14ac:dyDescent="0.3">
      <c r="A384" s="2"/>
      <c r="B384" s="2"/>
      <c r="C384" s="2">
        <v>2007.8712330000001</v>
      </c>
      <c r="D384" s="2">
        <v>381.63400000000001</v>
      </c>
      <c r="E384" s="3">
        <f t="shared" si="70"/>
        <v>2128</v>
      </c>
      <c r="F384" s="4">
        <f>F383*SUM(economy!Z174:AB174)/SUM(economy!Z173:AB173)</f>
        <v>22199.760240283842</v>
      </c>
      <c r="G384" s="9">
        <f t="shared" si="74"/>
        <v>159.33051348315763</v>
      </c>
      <c r="H384" s="9">
        <f t="shared" si="74"/>
        <v>206.61931099591442</v>
      </c>
      <c r="I384" s="9">
        <f t="shared" si="74"/>
        <v>192.56552984596541</v>
      </c>
      <c r="J384" s="9">
        <f t="shared" si="74"/>
        <v>46.453667658155332</v>
      </c>
      <c r="K384" s="9">
        <f t="shared" si="74"/>
        <v>2.6677157265436593</v>
      </c>
      <c r="L384" s="9">
        <f t="shared" si="71"/>
        <v>882.63673770973651</v>
      </c>
      <c r="M384" s="2">
        <v>0</v>
      </c>
      <c r="N384" s="2">
        <f t="shared" si="68"/>
        <v>159.33057451602147</v>
      </c>
      <c r="O384" s="2">
        <f t="shared" si="64"/>
        <v>206.61937996479813</v>
      </c>
      <c r="P384" s="2">
        <f t="shared" si="65"/>
        <v>192.56556291791586</v>
      </c>
      <c r="Q384" s="2">
        <f t="shared" si="66"/>
        <v>46.453667819712464</v>
      </c>
      <c r="R384" s="2">
        <f t="shared" si="67"/>
        <v>2.6677157265436593</v>
      </c>
      <c r="S384" s="2">
        <f t="shared" si="69"/>
        <v>882.63690094499157</v>
      </c>
    </row>
    <row r="385" spans="1:19" x14ac:dyDescent="0.3">
      <c r="A385" s="2"/>
      <c r="B385" s="2"/>
      <c r="C385" s="2">
        <v>2007.9534249999999</v>
      </c>
      <c r="D385" s="2">
        <v>381.58699999999999</v>
      </c>
      <c r="E385" s="3">
        <f t="shared" si="70"/>
        <v>2129</v>
      </c>
      <c r="F385" s="4">
        <f>F384*SUM(economy!Z175:AB175)/SUM(economy!Z174:AB174)</f>
        <v>22133.530382598754</v>
      </c>
      <c r="G385" s="9">
        <f t="shared" si="74"/>
        <v>160.6854284274003</v>
      </c>
      <c r="H385" s="9">
        <f t="shared" si="74"/>
        <v>208.13537962316477</v>
      </c>
      <c r="I385" s="9">
        <f t="shared" si="74"/>
        <v>193.31597195079098</v>
      </c>
      <c r="J385" s="9">
        <f t="shared" si="74"/>
        <v>46.405521330439591</v>
      </c>
      <c r="K385" s="9">
        <f t="shared" si="74"/>
        <v>2.6602936443483514</v>
      </c>
      <c r="L385" s="9">
        <f t="shared" si="71"/>
        <v>886.20259497614404</v>
      </c>
      <c r="M385" s="2">
        <v>0</v>
      </c>
      <c r="N385" s="2">
        <f t="shared" si="68"/>
        <v>160.68548946026414</v>
      </c>
      <c r="O385" s="2">
        <f t="shared" si="64"/>
        <v>208.13544840231302</v>
      </c>
      <c r="P385" s="2">
        <f t="shared" si="65"/>
        <v>193.31600457882934</v>
      </c>
      <c r="Q385" s="2">
        <f t="shared" si="66"/>
        <v>46.405521482767476</v>
      </c>
      <c r="R385" s="2">
        <f t="shared" si="67"/>
        <v>2.6602936443483514</v>
      </c>
      <c r="S385" s="2">
        <f t="shared" si="69"/>
        <v>886.20275756852232</v>
      </c>
    </row>
    <row r="386" spans="1:19" x14ac:dyDescent="0.3">
      <c r="A386" s="2"/>
      <c r="B386" s="2"/>
      <c r="C386" s="2">
        <v>2008.0382509999999</v>
      </c>
      <c r="D386" s="2">
        <v>381.64400000000001</v>
      </c>
      <c r="E386" s="3">
        <f t="shared" si="70"/>
        <v>2130</v>
      </c>
      <c r="F386" s="4">
        <f>F385*SUM(economy!Z176:AB176)/SUM(economy!Z175:AB175)</f>
        <v>22065.881344766851</v>
      </c>
      <c r="G386" s="9">
        <f t="shared" si="74"/>
        <v>162.0363011737561</v>
      </c>
      <c r="H386" s="9">
        <f t="shared" si="74"/>
        <v>209.64105873431211</v>
      </c>
      <c r="I386" s="9">
        <f t="shared" si="74"/>
        <v>194.04639113392125</v>
      </c>
      <c r="J386" s="9">
        <f t="shared" si="74"/>
        <v>46.35235199358641</v>
      </c>
      <c r="K386" s="9">
        <f t="shared" si="74"/>
        <v>2.6526825409480796</v>
      </c>
      <c r="L386" s="9">
        <f t="shared" si="71"/>
        <v>889.72878557652393</v>
      </c>
      <c r="M386" s="2">
        <v>0</v>
      </c>
      <c r="N386" s="2">
        <f t="shared" si="68"/>
        <v>162.03636220661994</v>
      </c>
      <c r="O386" s="2">
        <f t="shared" si="64"/>
        <v>209.64112732424687</v>
      </c>
      <c r="P386" s="2">
        <f t="shared" si="65"/>
        <v>194.04642332400596</v>
      </c>
      <c r="Q386" s="2">
        <f t="shared" si="66"/>
        <v>46.352352137212279</v>
      </c>
      <c r="R386" s="2">
        <f t="shared" si="67"/>
        <v>2.6526825409480796</v>
      </c>
      <c r="S386" s="2">
        <f t="shared" si="69"/>
        <v>889.72894753303308</v>
      </c>
    </row>
    <row r="387" spans="1:19" x14ac:dyDescent="0.3">
      <c r="A387" s="2"/>
      <c r="B387" s="2"/>
      <c r="C387" s="2">
        <v>2008.1229510000001</v>
      </c>
      <c r="D387" s="2">
        <v>381.733</v>
      </c>
      <c r="E387" s="3">
        <f t="shared" si="70"/>
        <v>2131</v>
      </c>
      <c r="F387" s="4">
        <f>F386*SUM(economy!Z177:AB177)/SUM(economy!Z176:AB176)</f>
        <v>21996.876099846617</v>
      </c>
      <c r="G387" s="9">
        <f t="shared" si="74"/>
        <v>163.38304510559632</v>
      </c>
      <c r="H387" s="9">
        <f t="shared" si="74"/>
        <v>211.13624365487408</v>
      </c>
      <c r="I387" s="9">
        <f t="shared" si="74"/>
        <v>194.75684294518032</v>
      </c>
      <c r="J387" s="9">
        <f t="shared" si="74"/>
        <v>46.294280025876425</v>
      </c>
      <c r="K387" s="9">
        <f t="shared" si="74"/>
        <v>2.6448901622157548</v>
      </c>
      <c r="L387" s="9">
        <f t="shared" si="71"/>
        <v>893.215301893743</v>
      </c>
      <c r="M387" s="2">
        <v>0</v>
      </c>
      <c r="N387" s="2">
        <f t="shared" si="68"/>
        <v>163.38310613846016</v>
      </c>
      <c r="O387" s="2">
        <f t="shared" si="64"/>
        <v>211.13631205611588</v>
      </c>
      <c r="P387" s="2">
        <f t="shared" si="65"/>
        <v>194.75687470318991</v>
      </c>
      <c r="Q387" s="2">
        <f t="shared" si="66"/>
        <v>46.294280161297401</v>
      </c>
      <c r="R387" s="2">
        <f t="shared" si="67"/>
        <v>2.6448901622157548</v>
      </c>
      <c r="S387" s="2">
        <f t="shared" si="69"/>
        <v>893.21546322127904</v>
      </c>
    </row>
    <row r="388" spans="1:19" x14ac:dyDescent="0.3">
      <c r="A388" s="2"/>
      <c r="B388" s="2"/>
      <c r="C388" s="2">
        <v>2008.202186</v>
      </c>
      <c r="D388" s="2">
        <v>381.73899999999998</v>
      </c>
      <c r="E388" s="3">
        <f t="shared" si="70"/>
        <v>2132</v>
      </c>
      <c r="F388" s="4">
        <f>F387*SUM(economy!Z178:AB178)/SUM(economy!Z177:AB177)</f>
        <v>21926.576746740822</v>
      </c>
      <c r="G388" s="9">
        <f t="shared" si="74"/>
        <v>164.72557744971843</v>
      </c>
      <c r="H388" s="9">
        <f t="shared" si="74"/>
        <v>212.62083591129417</v>
      </c>
      <c r="I388" s="9">
        <f t="shared" si="74"/>
        <v>195.44739164950968</v>
      </c>
      <c r="J388" s="9">
        <f t="shared" si="74"/>
        <v>46.231426319961614</v>
      </c>
      <c r="K388" s="9">
        <f t="shared" si="74"/>
        <v>2.6369241627424023</v>
      </c>
      <c r="L388" s="9">
        <f t="shared" si="71"/>
        <v>896.66215549322635</v>
      </c>
      <c r="M388" s="2">
        <v>0</v>
      </c>
      <c r="N388" s="2">
        <f t="shared" si="68"/>
        <v>164.72563848258227</v>
      </c>
      <c r="O388" s="2">
        <f t="shared" si="64"/>
        <v>212.62090412436211</v>
      </c>
      <c r="P388" s="2">
        <f t="shared" si="65"/>
        <v>195.4474229812437</v>
      </c>
      <c r="Q388" s="2">
        <f t="shared" si="66"/>
        <v>46.231426447646413</v>
      </c>
      <c r="R388" s="2">
        <f t="shared" si="67"/>
        <v>2.6369241627424023</v>
      </c>
      <c r="S388" s="2">
        <f t="shared" si="69"/>
        <v>896.66231619857683</v>
      </c>
    </row>
    <row r="389" spans="1:19" x14ac:dyDescent="0.3">
      <c r="A389" s="2"/>
      <c r="B389" s="2"/>
      <c r="C389" s="2">
        <v>2008.286885</v>
      </c>
      <c r="D389" s="2">
        <v>381.82499999999999</v>
      </c>
      <c r="E389" s="3">
        <f t="shared" si="70"/>
        <v>2133</v>
      </c>
      <c r="F389" s="4">
        <f>F388*SUM(economy!Z179:AB179)/SUM(economy!Z178:AB178)</f>
        <v>21855.044473980186</v>
      </c>
      <c r="G389" s="9">
        <f t="shared" si="74"/>
        <v>166.06381922299369</v>
      </c>
      <c r="H389" s="9">
        <f t="shared" si="74"/>
        <v>214.09474313180246</v>
      </c>
      <c r="I389" s="9">
        <f t="shared" si="74"/>
        <v>196.11810997865973</v>
      </c>
      <c r="J389" s="9">
        <f t="shared" si="74"/>
        <v>46.163912150880414</v>
      </c>
      <c r="K389" s="9">
        <f t="shared" si="74"/>
        <v>2.628792100713611</v>
      </c>
      <c r="L389" s="9">
        <f t="shared" si="71"/>
        <v>900.06937658504989</v>
      </c>
      <c r="M389" s="2">
        <v>0</v>
      </c>
      <c r="N389" s="2">
        <f t="shared" si="68"/>
        <v>166.06388025585753</v>
      </c>
      <c r="O389" s="2">
        <f t="shared" si="64"/>
        <v>214.09481115721422</v>
      </c>
      <c r="P389" s="2">
        <f t="shared" si="65"/>
        <v>196.11814088983994</v>
      </c>
      <c r="Q389" s="2">
        <f t="shared" si="66"/>
        <v>46.163912271270988</v>
      </c>
      <c r="R389" s="2">
        <f t="shared" si="67"/>
        <v>2.628792100713611</v>
      </c>
      <c r="S389" s="2">
        <f t="shared" si="69"/>
        <v>900.06953667489643</v>
      </c>
    </row>
    <row r="390" spans="1:19" x14ac:dyDescent="0.3">
      <c r="A390" s="2"/>
      <c r="B390" s="2"/>
      <c r="C390" s="2">
        <v>2008.3688520000001</v>
      </c>
      <c r="D390" s="2">
        <v>382.10500000000002</v>
      </c>
      <c r="E390" s="3">
        <f t="shared" si="70"/>
        <v>2134</v>
      </c>
      <c r="F390" s="4">
        <f>F389*SUM(economy!Z180:AB180)/SUM(economy!Z179:AB179)</f>
        <v>21782.339526081469</v>
      </c>
      <c r="G390" s="9">
        <f t="shared" si="74"/>
        <v>167.39769517680469</v>
      </c>
      <c r="H390" s="9">
        <f t="shared" si="74"/>
        <v>215.55787894414848</v>
      </c>
      <c r="I390" s="9">
        <f t="shared" si="74"/>
        <v>196.76907888077363</v>
      </c>
      <c r="J390" s="9">
        <f t="shared" si="74"/>
        <v>46.091859047362028</v>
      </c>
      <c r="K390" s="9">
        <f t="shared" si="74"/>
        <v>2.6205014331016452</v>
      </c>
      <c r="L390" s="9">
        <f t="shared" si="71"/>
        <v>903.43701348219054</v>
      </c>
      <c r="M390" s="2">
        <v>0</v>
      </c>
      <c r="N390" s="2">
        <f t="shared" si="68"/>
        <v>167.39775620966853</v>
      </c>
      <c r="O390" s="2">
        <f t="shared" si="64"/>
        <v>215.55794678242029</v>
      </c>
      <c r="P390" s="2">
        <f t="shared" si="65"/>
        <v>196.76910937704494</v>
      </c>
      <c r="Q390" s="2">
        <f t="shared" si="66"/>
        <v>46.091859160875067</v>
      </c>
      <c r="R390" s="2">
        <f t="shared" si="67"/>
        <v>2.6205014331016452</v>
      </c>
      <c r="S390" s="2">
        <f t="shared" si="69"/>
        <v>903.43717296311047</v>
      </c>
    </row>
    <row r="391" spans="1:19" x14ac:dyDescent="0.3">
      <c r="A391" s="2"/>
      <c r="B391" s="2"/>
      <c r="C391" s="2">
        <v>2008.4535519999999</v>
      </c>
      <c r="D391" s="2">
        <v>382.59699999999998</v>
      </c>
      <c r="E391" s="3">
        <f t="shared" si="70"/>
        <v>2135</v>
      </c>
      <c r="F391" s="4">
        <f>F390*SUM(economy!Z181:AB181)/SUM(economy!Z180:AB180)</f>
        <v>21708.521172439294</v>
      </c>
      <c r="G391" s="9">
        <f t="shared" ref="G391:K406" si="75">G390*(1-G$5)+G$4*$F390*$L$4/1000</f>
        <v>168.72713373942938</v>
      </c>
      <c r="H391" s="9">
        <f t="shared" si="75"/>
        <v>217.01016287045653</v>
      </c>
      <c r="I391" s="9">
        <f t="shared" si="75"/>
        <v>197.40038726827819</v>
      </c>
      <c r="J391" s="9">
        <f t="shared" si="75"/>
        <v>46.015388666534093</v>
      </c>
      <c r="K391" s="9">
        <f t="shared" si="75"/>
        <v>2.612059511169881</v>
      </c>
      <c r="L391" s="9">
        <f t="shared" si="71"/>
        <v>906.76513205586809</v>
      </c>
      <c r="M391" s="2">
        <v>0</v>
      </c>
      <c r="N391" s="2">
        <f t="shared" si="68"/>
        <v>168.72719477229322</v>
      </c>
      <c r="O391" s="2">
        <f t="shared" ref="O391:O454" si="76">O390*(1-O$5)+O$4*($F390+$M390)*$L$4/1000</f>
        <v>217.0102305221032</v>
      </c>
      <c r="P391" s="2">
        <f t="shared" ref="P391:P454" si="77">P390*(1-P$5)+P$4*($F390+$M390)*$L$4/1000</f>
        <v>197.40041735520975</v>
      </c>
      <c r="Q391" s="2">
        <f t="shared" ref="Q391:Q454" si="78">Q390*(1-Q$5)+Q$4*($F390+$M390)*$L$4/1000</f>
        <v>46.015388773562492</v>
      </c>
      <c r="R391" s="2">
        <f t="shared" ref="R391:R454" si="79">R390*(1-R$5)+R$4*($F390+$M390)*$L$4/1000</f>
        <v>2.612059511169881</v>
      </c>
      <c r="S391" s="2">
        <f t="shared" si="69"/>
        <v>906.76529093433851</v>
      </c>
    </row>
    <row r="392" spans="1:19" x14ac:dyDescent="0.3">
      <c r="A392" s="2"/>
      <c r="B392" s="2"/>
      <c r="C392" s="2">
        <v>2008.535519</v>
      </c>
      <c r="D392" s="2">
        <v>382.90899999999999</v>
      </c>
      <c r="E392" s="3">
        <f t="shared" si="70"/>
        <v>2136</v>
      </c>
      <c r="F392" s="4">
        <f>F391*SUM(economy!Z182:AB182)/SUM(economy!Z181:AB181)</f>
        <v>21633.647678707031</v>
      </c>
      <c r="G392" s="9">
        <f t="shared" si="75"/>
        <v>170.0520669565266</v>
      </c>
      <c r="H392" s="9">
        <f t="shared" si="75"/>
        <v>218.45152021944932</v>
      </c>
      <c r="I392" s="9">
        <f t="shared" si="75"/>
        <v>198.01213176448499</v>
      </c>
      <c r="J392" s="9">
        <f t="shared" si="75"/>
        <v>45.934622672136747</v>
      </c>
      <c r="K392" s="9">
        <f t="shared" si="75"/>
        <v>2.60347357628563</v>
      </c>
      <c r="L392" s="9">
        <f t="shared" si="71"/>
        <v>910.05381518888316</v>
      </c>
      <c r="M392" s="2">
        <v>0</v>
      </c>
      <c r="N392" s="2">
        <f t="shared" ref="N392:N455" si="80">N391*(1-N$5)+N$4*($F391+$M391)*$L$4/1000</f>
        <v>170.05212798939044</v>
      </c>
      <c r="O392" s="2">
        <f t="shared" si="76"/>
        <v>218.4515876849843</v>
      </c>
      <c r="P392" s="2">
        <f t="shared" si="77"/>
        <v>198.01216144757123</v>
      </c>
      <c r="Q392" s="2">
        <f t="shared" si="78"/>
        <v>45.934622773050947</v>
      </c>
      <c r="R392" s="2">
        <f t="shared" si="79"/>
        <v>2.60347357628563</v>
      </c>
      <c r="S392" s="2">
        <f t="shared" ref="S392:S455" si="81">SUM(N392:R392,S$5)</f>
        <v>910.05397347128257</v>
      </c>
    </row>
    <row r="393" spans="1:19" x14ac:dyDescent="0.3">
      <c r="A393" s="2"/>
      <c r="B393" s="2"/>
      <c r="C393" s="2">
        <v>2008.6202189999999</v>
      </c>
      <c r="D393" s="2">
        <v>383.28500000000003</v>
      </c>
      <c r="E393" s="3">
        <f t="shared" si="70"/>
        <v>2137</v>
      </c>
      <c r="F393" s="4">
        <f>F392*SUM(economy!Z183:AB183)/SUM(economy!Z182:AB182)</f>
        <v>21557.776280618673</v>
      </c>
      <c r="G393" s="9">
        <f t="shared" si="75"/>
        <v>171.37243042987492</v>
      </c>
      <c r="H393" s="9">
        <f t="shared" si="75"/>
        <v>219.88188197628094</v>
      </c>
      <c r="I393" s="9">
        <f t="shared" si="75"/>
        <v>198.60441644929347</v>
      </c>
      <c r="J393" s="9">
        <f t="shared" si="75"/>
        <v>45.849682616334839</v>
      </c>
      <c r="K393" s="9">
        <f t="shared" si="75"/>
        <v>2.5947507560368681</v>
      </c>
      <c r="L393" s="9">
        <f t="shared" si="71"/>
        <v>913.30316222782096</v>
      </c>
      <c r="M393" s="2">
        <v>0</v>
      </c>
      <c r="N393" s="2">
        <f t="shared" si="80"/>
        <v>171.37249146273876</v>
      </c>
      <c r="O393" s="2">
        <f t="shared" si="76"/>
        <v>219.88194925621622</v>
      </c>
      <c r="P393" s="2">
        <f t="shared" si="77"/>
        <v>198.60444573395503</v>
      </c>
      <c r="Q393" s="2">
        <f t="shared" si="78"/>
        <v>45.849682711484121</v>
      </c>
      <c r="R393" s="2">
        <f t="shared" si="79"/>
        <v>2.5947507560368681</v>
      </c>
      <c r="S393" s="2">
        <f t="shared" si="81"/>
        <v>913.30331992043102</v>
      </c>
    </row>
    <row r="394" spans="1:19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82">1+E393</f>
        <v>2138</v>
      </c>
      <c r="F394" s="4">
        <f>F393*SUM(economy!Z184:AB184)/SUM(economy!Z183:AB183)</f>
        <v>21480.963160199597</v>
      </c>
      <c r="G394" s="9">
        <f t="shared" si="75"/>
        <v>172.68816325451363</v>
      </c>
      <c r="H394" s="9">
        <f t="shared" si="75"/>
        <v>221.3011846902146</v>
      </c>
      <c r="I394" s="9">
        <f t="shared" si="75"/>
        <v>199.17735260437419</v>
      </c>
      <c r="J394" s="9">
        <f t="shared" si="75"/>
        <v>45.760689825209333</v>
      </c>
      <c r="K394" s="9">
        <f t="shared" si="75"/>
        <v>2.585898060647895</v>
      </c>
      <c r="L394" s="9">
        <f t="shared" ref="L394:L457" si="83">SUM(G394:K394,L$5)</f>
        <v>916.51328843495958</v>
      </c>
      <c r="M394" s="2">
        <v>0</v>
      </c>
      <c r="N394" s="2">
        <f t="shared" si="80"/>
        <v>172.68822428737747</v>
      </c>
      <c r="O394" s="2">
        <f t="shared" si="76"/>
        <v>221.30125178506077</v>
      </c>
      <c r="P394" s="2">
        <f t="shared" si="77"/>
        <v>199.177381495959</v>
      </c>
      <c r="Q394" s="2">
        <f t="shared" si="78"/>
        <v>45.760689914923034</v>
      </c>
      <c r="R394" s="2">
        <f t="shared" si="79"/>
        <v>2.585898060647895</v>
      </c>
      <c r="S394" s="2">
        <f t="shared" si="81"/>
        <v>916.51344554396815</v>
      </c>
    </row>
    <row r="395" spans="1:19" x14ac:dyDescent="0.3">
      <c r="A395" s="2"/>
      <c r="B395" s="2"/>
      <c r="C395" s="2">
        <v>2008.786885</v>
      </c>
      <c r="D395" s="2">
        <v>383.66500000000002</v>
      </c>
      <c r="E395" s="3">
        <f t="shared" si="82"/>
        <v>2139</v>
      </c>
      <c r="F395" s="4">
        <f>F394*SUM(economy!Z185:AB185)/SUM(economy!Z184:AB184)</f>
        <v>21403.263424311423</v>
      </c>
      <c r="G395" s="9">
        <f t="shared" si="75"/>
        <v>173.99920795443191</v>
      </c>
      <c r="H395" s="9">
        <f t="shared" si="75"/>
        <v>222.70937036037597</v>
      </c>
      <c r="I395" s="9">
        <f t="shared" si="75"/>
        <v>199.73105845819873</v>
      </c>
      <c r="J395" s="9">
        <f t="shared" si="75"/>
        <v>45.66776528799808</v>
      </c>
      <c r="K395" s="9">
        <f t="shared" si="75"/>
        <v>2.5769223796884528</v>
      </c>
      <c r="L395" s="9">
        <f t="shared" si="83"/>
        <v>919.68432444069322</v>
      </c>
      <c r="M395" s="2">
        <v>0</v>
      </c>
      <c r="N395" s="2">
        <f t="shared" si="80"/>
        <v>173.99926898729575</v>
      </c>
      <c r="O395" s="2">
        <f t="shared" si="76"/>
        <v>222.70943727064221</v>
      </c>
      <c r="P395" s="2">
        <f t="shared" si="77"/>
        <v>199.7310869619829</v>
      </c>
      <c r="Q395" s="2">
        <f t="shared" si="78"/>
        <v>45.667765372586722</v>
      </c>
      <c r="R395" s="2">
        <f t="shared" si="79"/>
        <v>2.5769223796884528</v>
      </c>
      <c r="S395" s="2">
        <f t="shared" si="81"/>
        <v>919.68448097219596</v>
      </c>
    </row>
    <row r="396" spans="1:19" x14ac:dyDescent="0.3">
      <c r="A396" s="2"/>
      <c r="B396" s="2"/>
      <c r="C396" s="2">
        <v>2008.8715850000001</v>
      </c>
      <c r="D396" s="2">
        <v>383.51100000000002</v>
      </c>
      <c r="E396" s="3">
        <f t="shared" si="82"/>
        <v>2140</v>
      </c>
      <c r="F396" s="4">
        <f>F395*SUM(economy!Z186:AB186)/SUM(economy!Z185:AB185)</f>
        <v>21324.731085473457</v>
      </c>
      <c r="G396" s="9">
        <f t="shared" si="75"/>
        <v>175.30551041694858</v>
      </c>
      <c r="H396" s="9">
        <f t="shared" si="75"/>
        <v>224.10638631980612</v>
      </c>
      <c r="I396" s="9">
        <f t="shared" si="75"/>
        <v>200.26565893126843</v>
      </c>
      <c r="J396" s="9">
        <f t="shared" si="75"/>
        <v>45.571029550145624</v>
      </c>
      <c r="K396" s="9">
        <f t="shared" si="75"/>
        <v>2.5678304790704249</v>
      </c>
      <c r="L396" s="9">
        <f t="shared" si="83"/>
        <v>922.81641569723911</v>
      </c>
      <c r="M396" s="2">
        <v>0</v>
      </c>
      <c r="N396" s="2">
        <f t="shared" si="80"/>
        <v>175.30557144981242</v>
      </c>
      <c r="O396" s="2">
        <f t="shared" si="76"/>
        <v>224.10645304600021</v>
      </c>
      <c r="P396" s="2">
        <f t="shared" si="77"/>
        <v>200.26568705245725</v>
      </c>
      <c r="Q396" s="2">
        <f t="shared" si="78"/>
        <v>45.571029629901986</v>
      </c>
      <c r="R396" s="2">
        <f t="shared" si="79"/>
        <v>2.5678304790704249</v>
      </c>
      <c r="S396" s="2">
        <f t="shared" si="81"/>
        <v>922.81657165724221</v>
      </c>
    </row>
    <row r="397" spans="1:19" x14ac:dyDescent="0.3">
      <c r="A397" s="2"/>
      <c r="B397" s="2"/>
      <c r="C397" s="2">
        <v>2008.9535519999999</v>
      </c>
      <c r="D397" s="2">
        <v>383.55200000000002</v>
      </c>
      <c r="E397" s="3">
        <f t="shared" si="82"/>
        <v>2141</v>
      </c>
      <c r="F397" s="4">
        <f>F396*SUM(economy!Z187:AB187)/SUM(economy!Z186:AB186)</f>
        <v>21245.41904490038</v>
      </c>
      <c r="G397" s="9">
        <f t="shared" si="75"/>
        <v>176.60701982592113</v>
      </c>
      <c r="H397" s="9">
        <f t="shared" si="75"/>
        <v>225.49218511803244</v>
      </c>
      <c r="I397" s="9">
        <f t="shared" si="75"/>
        <v>200.78128538188159</v>
      </c>
      <c r="J397" s="9">
        <f t="shared" si="75"/>
        <v>45.470602610211827</v>
      </c>
      <c r="K397" s="9">
        <f t="shared" si="75"/>
        <v>2.5586289983258377</v>
      </c>
      <c r="L397" s="9">
        <f t="shared" si="83"/>
        <v>925.90972193437278</v>
      </c>
      <c r="M397" s="2">
        <v>0</v>
      </c>
      <c r="N397" s="2">
        <f t="shared" si="80"/>
        <v>176.60708085878497</v>
      </c>
      <c r="O397" s="2">
        <f t="shared" si="76"/>
        <v>225.4922516606608</v>
      </c>
      <c r="P397" s="2">
        <f t="shared" si="77"/>
        <v>200.7813131256105</v>
      </c>
      <c r="Q397" s="2">
        <f t="shared" si="78"/>
        <v>45.470602685411954</v>
      </c>
      <c r="R397" s="2">
        <f t="shared" si="79"/>
        <v>2.5586289983258377</v>
      </c>
      <c r="S397" s="2">
        <f t="shared" si="81"/>
        <v>925.90987732879398</v>
      </c>
    </row>
    <row r="398" spans="1:19" x14ac:dyDescent="0.3">
      <c r="A398" s="2"/>
      <c r="B398" s="2"/>
      <c r="C398" s="2">
        <v>2009.038356</v>
      </c>
      <c r="D398" s="2">
        <v>383.79500000000002</v>
      </c>
      <c r="E398" s="3">
        <f t="shared" si="82"/>
        <v>2142</v>
      </c>
      <c r="F398" s="4">
        <f>F397*SUM(economy!Z188:AB188)/SUM(economy!Z187:AB187)</f>
        <v>21165.379077693815</v>
      </c>
      <c r="G398" s="9">
        <f t="shared" si="75"/>
        <v>177.90368859391975</v>
      </c>
      <c r="H398" s="9">
        <f t="shared" si="75"/>
        <v>226.86672440237032</v>
      </c>
      <c r="I398" s="9">
        <f t="shared" si="75"/>
        <v>201.27807535276486</v>
      </c>
      <c r="J398" s="9">
        <f t="shared" si="75"/>
        <v>45.366603820678833</v>
      </c>
      <c r="K398" s="9">
        <f t="shared" si="75"/>
        <v>2.549324448159533</v>
      </c>
      <c r="L398" s="9">
        <f t="shared" si="83"/>
        <v>928.96441661789322</v>
      </c>
      <c r="M398" s="2">
        <v>0</v>
      </c>
      <c r="N398" s="2">
        <f t="shared" si="80"/>
        <v>177.90374962678359</v>
      </c>
      <c r="O398" s="2">
        <f t="shared" si="76"/>
        <v>226.86679076193792</v>
      </c>
      <c r="P398" s="2">
        <f t="shared" si="77"/>
        <v>201.27810272410034</v>
      </c>
      <c r="Q398" s="2">
        <f t="shared" si="78"/>
        <v>45.366603891583011</v>
      </c>
      <c r="R398" s="2">
        <f t="shared" si="79"/>
        <v>2.549324448159533</v>
      </c>
      <c r="S398" s="2">
        <f t="shared" si="81"/>
        <v>928.96457145256443</v>
      </c>
    </row>
    <row r="399" spans="1:19" x14ac:dyDescent="0.3">
      <c r="A399" s="2"/>
      <c r="B399" s="2"/>
      <c r="C399" s="2">
        <v>2009.123288</v>
      </c>
      <c r="D399" s="2">
        <v>383.80099999999999</v>
      </c>
      <c r="E399" s="3">
        <f t="shared" si="82"/>
        <v>2143</v>
      </c>
      <c r="F399" s="4">
        <f>F398*SUM(economy!Z189:AB189)/SUM(economy!Z188:AB188)</f>
        <v>21084.661820123627</v>
      </c>
      <c r="G399" s="9">
        <f t="shared" si="75"/>
        <v>179.19547229349732</v>
      </c>
      <c r="H399" s="9">
        <f t="shared" si="75"/>
        <v>228.22996679816046</v>
      </c>
      <c r="I399" s="9">
        <f t="shared" si="75"/>
        <v>201.75617231888072</v>
      </c>
      <c r="J399" s="9">
        <f t="shared" si="75"/>
        <v>45.259151792686566</v>
      </c>
      <c r="K399" s="9">
        <f t="shared" si="75"/>
        <v>2.5399232082695598</v>
      </c>
      <c r="L399" s="9">
        <f t="shared" si="83"/>
        <v>931.98068641149462</v>
      </c>
      <c r="M399" s="2">
        <v>0</v>
      </c>
      <c r="N399" s="2">
        <f t="shared" si="80"/>
        <v>179.19553332636116</v>
      </c>
      <c r="O399" s="2">
        <f t="shared" si="76"/>
        <v>228.2300329751709</v>
      </c>
      <c r="P399" s="2">
        <f t="shared" si="77"/>
        <v>201.75619932282126</v>
      </c>
      <c r="Q399" s="2">
        <f t="shared" si="78"/>
        <v>45.259151859540211</v>
      </c>
      <c r="R399" s="2">
        <f t="shared" si="79"/>
        <v>2.5399232082695598</v>
      </c>
      <c r="S399" s="2">
        <f t="shared" si="81"/>
        <v>931.98084069216316</v>
      </c>
    </row>
    <row r="400" spans="1:19" x14ac:dyDescent="0.3">
      <c r="A400" s="2"/>
      <c r="B400" s="2"/>
      <c r="C400" s="2">
        <v>2009.2</v>
      </c>
      <c r="D400" s="2">
        <v>383.471</v>
      </c>
      <c r="E400" s="3">
        <f t="shared" si="82"/>
        <v>2144</v>
      </c>
      <c r="F400" s="4">
        <f>F399*SUM(economy!Z190:AB190)/SUM(economy!Z189:AB189)</f>
        <v>21003.316758932891</v>
      </c>
      <c r="G400" s="9">
        <f t="shared" si="75"/>
        <v>180.48232958768327</v>
      </c>
      <c r="H400" s="9">
        <f t="shared" si="75"/>
        <v>229.58187978814172</v>
      </c>
      <c r="I400" s="9">
        <f t="shared" si="75"/>
        <v>202.21572543670931</v>
      </c>
      <c r="J400" s="9">
        <f t="shared" si="75"/>
        <v>45.148364304717596</v>
      </c>
      <c r="K400" s="9">
        <f t="shared" si="75"/>
        <v>2.5304315254280483</v>
      </c>
      <c r="L400" s="9">
        <f t="shared" si="83"/>
        <v>934.95873064267994</v>
      </c>
      <c r="M400" s="2">
        <v>0</v>
      </c>
      <c r="N400" s="2">
        <f t="shared" si="80"/>
        <v>180.48239062054711</v>
      </c>
      <c r="O400" s="2">
        <f t="shared" si="76"/>
        <v>229.58194578309724</v>
      </c>
      <c r="P400" s="2">
        <f t="shared" si="77"/>
        <v>202.21575207818631</v>
      </c>
      <c r="Q400" s="2">
        <f t="shared" si="78"/>
        <v>45.148364367752102</v>
      </c>
      <c r="R400" s="2">
        <f t="shared" si="79"/>
        <v>2.5304315254280483</v>
      </c>
      <c r="S400" s="2">
        <f t="shared" si="81"/>
        <v>934.95888437501094</v>
      </c>
    </row>
    <row r="401" spans="1:19" x14ac:dyDescent="0.3">
      <c r="A401" s="2"/>
      <c r="B401" s="2"/>
      <c r="C401" s="2">
        <v>2009.284932</v>
      </c>
      <c r="D401" s="2">
        <v>383.363</v>
      </c>
      <c r="E401" s="3">
        <f t="shared" si="82"/>
        <v>2145</v>
      </c>
      <c r="F401" s="4">
        <f>F400*SUM(economy!Z191:AB191)/SUM(economy!Z190:AB190)</f>
        <v>20921.39222259937</v>
      </c>
      <c r="G401" s="9">
        <f t="shared" si="75"/>
        <v>181.7642221598247</v>
      </c>
      <c r="H401" s="9">
        <f t="shared" si="75"/>
        <v>230.92243559115147</v>
      </c>
      <c r="I401" s="9">
        <f t="shared" si="75"/>
        <v>202.65688929528861</v>
      </c>
      <c r="J401" s="9">
        <f t="shared" si="75"/>
        <v>45.03435821524323</v>
      </c>
      <c r="K401" s="9">
        <f t="shared" si="75"/>
        <v>2.5208555118150917</v>
      </c>
      <c r="L401" s="9">
        <f t="shared" si="83"/>
        <v>937.89876077332303</v>
      </c>
      <c r="M401" s="2">
        <v>0</v>
      </c>
      <c r="N401" s="2">
        <f t="shared" si="80"/>
        <v>181.76428319268854</v>
      </c>
      <c r="O401" s="2">
        <f t="shared" si="76"/>
        <v>230.92250140455289</v>
      </c>
      <c r="P401" s="2">
        <f t="shared" si="77"/>
        <v>202.6569155791673</v>
      </c>
      <c r="Q401" s="2">
        <f t="shared" si="78"/>
        <v>45.034358274676769</v>
      </c>
      <c r="R401" s="2">
        <f t="shared" si="79"/>
        <v>2.5208555118150917</v>
      </c>
      <c r="S401" s="2">
        <f t="shared" si="81"/>
        <v>937.89891396290045</v>
      </c>
    </row>
    <row r="402" spans="1:19" x14ac:dyDescent="0.3">
      <c r="A402" s="2"/>
      <c r="B402" s="2"/>
      <c r="C402" s="2">
        <v>2009.367123</v>
      </c>
      <c r="D402" s="2">
        <v>383.59899999999999</v>
      </c>
      <c r="E402" s="3">
        <f t="shared" si="82"/>
        <v>2146</v>
      </c>
      <c r="F402" s="4">
        <f>F401*SUM(economy!Z192:AB192)/SUM(economy!Z191:AB191)</f>
        <v>20838.935374484929</v>
      </c>
      <c r="G402" s="9">
        <f t="shared" si="75"/>
        <v>183.04111464289414</v>
      </c>
      <c r="H402" s="9">
        <f t="shared" si="75"/>
        <v>232.2516110403391</v>
      </c>
      <c r="I402" s="9">
        <f t="shared" si="75"/>
        <v>203.07982366928374</v>
      </c>
      <c r="J402" s="9">
        <f t="shared" si="75"/>
        <v>44.917249379334244</v>
      </c>
      <c r="K402" s="9">
        <f t="shared" si="75"/>
        <v>2.511201143597932</v>
      </c>
      <c r="L402" s="9">
        <f t="shared" si="83"/>
        <v>940.80099987544929</v>
      </c>
      <c r="M402" s="2">
        <v>0</v>
      </c>
      <c r="N402" s="2">
        <f t="shared" si="80"/>
        <v>183.04117567575798</v>
      </c>
      <c r="O402" s="2">
        <f t="shared" si="76"/>
        <v>232.25167667268587</v>
      </c>
      <c r="P402" s="2">
        <f t="shared" si="77"/>
        <v>203.07984960036404</v>
      </c>
      <c r="Q402" s="2">
        <f t="shared" si="78"/>
        <v>44.917249435372526</v>
      </c>
      <c r="R402" s="2">
        <f t="shared" si="79"/>
        <v>2.511201143597932</v>
      </c>
      <c r="S402" s="2">
        <f t="shared" si="81"/>
        <v>940.8011525277783</v>
      </c>
    </row>
    <row r="403" spans="1:19" x14ac:dyDescent="0.3">
      <c r="A403" s="2"/>
      <c r="B403" s="2"/>
      <c r="C403" s="2">
        <v>2009.452055</v>
      </c>
      <c r="D403" s="2">
        <v>383.88799999999998</v>
      </c>
      <c r="E403" s="3">
        <f t="shared" si="82"/>
        <v>2147</v>
      </c>
      <c r="F403" s="4">
        <f>F402*SUM(economy!Z193:AB193)/SUM(economy!Z192:AB192)</f>
        <v>20755.992207803647</v>
      </c>
      <c r="G403" s="9">
        <f t="shared" si="75"/>
        <v>184.31297454837915</v>
      </c>
      <c r="H403" s="9">
        <f t="shared" si="75"/>
        <v>233.56938746107141</v>
      </c>
      <c r="I403" s="9">
        <f t="shared" si="75"/>
        <v>203.4846932743414</v>
      </c>
      <c r="J403" s="9">
        <f t="shared" si="75"/>
        <v>44.797152569231301</v>
      </c>
      <c r="K403" s="9">
        <f t="shared" si="75"/>
        <v>2.5014742597475701</v>
      </c>
      <c r="L403" s="9">
        <f t="shared" si="83"/>
        <v>943.66568211277092</v>
      </c>
      <c r="M403" s="2">
        <v>0</v>
      </c>
      <c r="N403" s="2">
        <f t="shared" si="80"/>
        <v>184.31303558124299</v>
      </c>
      <c r="O403" s="2">
        <f t="shared" si="76"/>
        <v>233.56945291286164</v>
      </c>
      <c r="P403" s="2">
        <f t="shared" si="77"/>
        <v>203.48471885735876</v>
      </c>
      <c r="Q403" s="2">
        <f t="shared" si="78"/>
        <v>44.797152622068289</v>
      </c>
      <c r="R403" s="2">
        <f t="shared" si="79"/>
        <v>2.5014742597475701</v>
      </c>
      <c r="S403" s="2">
        <f t="shared" si="81"/>
        <v>943.66583423327927</v>
      </c>
    </row>
    <row r="404" spans="1:19" x14ac:dyDescent="0.3">
      <c r="A404" s="2"/>
      <c r="B404" s="2"/>
      <c r="C404" s="2">
        <v>2009.5342470000001</v>
      </c>
      <c r="D404" s="2">
        <v>384.27800000000002</v>
      </c>
      <c r="E404" s="3">
        <f t="shared" si="82"/>
        <v>2148</v>
      </c>
      <c r="F404" s="4">
        <f>F403*SUM(economy!Z194:AB194)/SUM(economy!Z193:AB193)</f>
        <v>20672.607542338948</v>
      </c>
      <c r="G404" s="9">
        <f t="shared" si="75"/>
        <v>185.5797721948648</v>
      </c>
      <c r="H404" s="9">
        <f t="shared" si="75"/>
        <v>234.87575054870129</v>
      </c>
      <c r="I404" s="9">
        <f t="shared" si="75"/>
        <v>203.871667524972</v>
      </c>
      <c r="J404" s="9">
        <f t="shared" si="75"/>
        <v>44.674181398862352</v>
      </c>
      <c r="K404" s="9">
        <f t="shared" si="75"/>
        <v>2.4916805610847641</v>
      </c>
      <c r="L404" s="9">
        <f t="shared" si="83"/>
        <v>946.49305222848523</v>
      </c>
      <c r="M404" s="2">
        <v>0</v>
      </c>
      <c r="N404" s="2">
        <f t="shared" si="80"/>
        <v>185.57983322772864</v>
      </c>
      <c r="O404" s="2">
        <f t="shared" si="76"/>
        <v>234.87581582043168</v>
      </c>
      <c r="P404" s="2">
        <f t="shared" si="77"/>
        <v>203.87169276459835</v>
      </c>
      <c r="Q404" s="2">
        <f t="shared" si="78"/>
        <v>44.674181448680926</v>
      </c>
      <c r="R404" s="2">
        <f t="shared" si="79"/>
        <v>2.4916805610847641</v>
      </c>
      <c r="S404" s="2">
        <f t="shared" si="81"/>
        <v>946.49320382252438</v>
      </c>
    </row>
    <row r="405" spans="1:19" x14ac:dyDescent="0.3">
      <c r="A405" s="2"/>
      <c r="B405" s="2"/>
      <c r="C405" s="2">
        <v>2009.6191779999999</v>
      </c>
      <c r="D405" s="2">
        <v>384.74900000000002</v>
      </c>
      <c r="E405" s="3">
        <f t="shared" si="82"/>
        <v>2149</v>
      </c>
      <c r="F405" s="4">
        <f>F404*SUM(economy!Z195:AB195)/SUM(economy!Z194:AB194)</f>
        <v>20588.825022838711</v>
      </c>
      <c r="G405" s="9">
        <f t="shared" si="75"/>
        <v>186.84148063641601</v>
      </c>
      <c r="H405" s="9">
        <f t="shared" si="75"/>
        <v>236.17069024636456</v>
      </c>
      <c r="I405" s="9">
        <f t="shared" si="75"/>
        <v>204.24092029518869</v>
      </c>
      <c r="J405" s="9">
        <f t="shared" si="75"/>
        <v>44.548448252286789</v>
      </c>
      <c r="K405" s="9">
        <f t="shared" si="75"/>
        <v>2.4818256095472737</v>
      </c>
      <c r="L405" s="9">
        <f t="shared" si="83"/>
        <v>949.28336503980336</v>
      </c>
      <c r="M405" s="2">
        <v>0</v>
      </c>
      <c r="N405" s="2">
        <f t="shared" si="80"/>
        <v>186.84154166927985</v>
      </c>
      <c r="O405" s="2">
        <f t="shared" si="76"/>
        <v>236.17075533853045</v>
      </c>
      <c r="P405" s="2">
        <f t="shared" si="77"/>
        <v>204.24094519603321</v>
      </c>
      <c r="Q405" s="2">
        <f t="shared" si="78"/>
        <v>44.548448299259384</v>
      </c>
      <c r="R405" s="2">
        <f t="shared" si="79"/>
        <v>2.4818256095472737</v>
      </c>
      <c r="S405" s="2">
        <f t="shared" si="81"/>
        <v>949.28351611265009</v>
      </c>
    </row>
    <row r="406" spans="1:19" x14ac:dyDescent="0.3">
      <c r="A406" s="2"/>
      <c r="B406" s="2"/>
      <c r="C406" s="2">
        <v>2009.7041099999999</v>
      </c>
      <c r="D406" s="2">
        <v>384.98500000000001</v>
      </c>
      <c r="E406" s="3">
        <f t="shared" si="82"/>
        <v>2150</v>
      </c>
      <c r="F406" s="4">
        <f>F405*SUM(economy!Z196:AB196)/SUM(economy!Z195:AB195)</f>
        <v>20504.687119018443</v>
      </c>
      <c r="G406" s="9">
        <f t="shared" si="75"/>
        <v>188.09807559086155</v>
      </c>
      <c r="H406" s="9">
        <f t="shared" si="75"/>
        <v>237.45420062296211</v>
      </c>
      <c r="I406" s="9">
        <f t="shared" si="75"/>
        <v>204.59262968211792</v>
      </c>
      <c r="J406" s="9">
        <f t="shared" si="75"/>
        <v>44.420064216038995</v>
      </c>
      <c r="K406" s="9">
        <f t="shared" si="75"/>
        <v>2.4719148276700746</v>
      </c>
      <c r="L406" s="9">
        <f t="shared" si="83"/>
        <v>952.03688493965069</v>
      </c>
      <c r="M406" s="2">
        <v>0</v>
      </c>
      <c r="N406" s="2">
        <f t="shared" si="80"/>
        <v>188.0981366237254</v>
      </c>
      <c r="O406" s="2">
        <f t="shared" si="76"/>
        <v>237.45426553605751</v>
      </c>
      <c r="P406" s="2">
        <f t="shared" si="77"/>
        <v>204.59265424872797</v>
      </c>
      <c r="Q406" s="2">
        <f t="shared" si="78"/>
        <v>44.420064260328203</v>
      </c>
      <c r="R406" s="2">
        <f t="shared" si="79"/>
        <v>2.4719148276700746</v>
      </c>
      <c r="S406" s="2">
        <f t="shared" si="81"/>
        <v>952.03703549650913</v>
      </c>
    </row>
    <row r="407" spans="1:19" x14ac:dyDescent="0.3">
      <c r="A407" s="2"/>
      <c r="B407" s="2"/>
      <c r="C407" s="2">
        <v>2009.7863010000001</v>
      </c>
      <c r="D407" s="2">
        <v>385.11200000000002</v>
      </c>
      <c r="E407" s="3">
        <f t="shared" si="82"/>
        <v>2151</v>
      </c>
      <c r="F407" s="4">
        <f>F406*SUM(economy!Z197:AB197)/SUM(economy!Z196:AB196)</f>
        <v>20420.235127101576</v>
      </c>
      <c r="G407" s="9">
        <f t="shared" ref="G407:K422" si="84">G406*(1-G$5)+G$4*$F406*$L$4/1000</f>
        <v>189.34953536807865</v>
      </c>
      <c r="H407" s="9">
        <f t="shared" si="84"/>
        <v>238.72627975147819</v>
      </c>
      <c r="I407" s="9">
        <f t="shared" si="84"/>
        <v>204.92697777278357</v>
      </c>
      <c r="J407" s="9">
        <f t="shared" si="84"/>
        <v>44.289139015337284</v>
      </c>
      <c r="K407" s="9">
        <f t="shared" si="84"/>
        <v>2.4619534982702387</v>
      </c>
      <c r="L407" s="9">
        <f t="shared" si="83"/>
        <v>954.75388540594793</v>
      </c>
      <c r="M407" s="2">
        <v>0</v>
      </c>
      <c r="N407" s="2">
        <f t="shared" si="80"/>
        <v>189.34959640094249</v>
      </c>
      <c r="O407" s="2">
        <f t="shared" si="76"/>
        <v>238.72634448599572</v>
      </c>
      <c r="P407" s="2">
        <f t="shared" si="77"/>
        <v>204.92700200964546</v>
      </c>
      <c r="Q407" s="2">
        <f t="shared" si="78"/>
        <v>44.289139057096392</v>
      </c>
      <c r="R407" s="2">
        <f t="shared" si="79"/>
        <v>2.4619534982702387</v>
      </c>
      <c r="S407" s="2">
        <f t="shared" si="81"/>
        <v>954.75403545195024</v>
      </c>
    </row>
    <row r="408" spans="1:19" x14ac:dyDescent="0.3">
      <c r="A408" s="2"/>
      <c r="B408" s="2"/>
      <c r="C408" s="2">
        <v>2009.8712330000001</v>
      </c>
      <c r="D408" s="2">
        <v>385.09300000000002</v>
      </c>
      <c r="E408" s="3">
        <f t="shared" si="82"/>
        <v>2152</v>
      </c>
      <c r="F408" s="4">
        <f>F407*SUM(economy!Z198:AB198)/SUM(economy!Z197:AB197)</f>
        <v>20335.50917282638</v>
      </c>
      <c r="G408" s="9">
        <f t="shared" si="84"/>
        <v>190.59584079837123</v>
      </c>
      <c r="H408" s="9">
        <f t="shared" si="84"/>
        <v>239.98692958777801</v>
      </c>
      <c r="I408" s="9">
        <f t="shared" si="84"/>
        <v>205.24415041425283</v>
      </c>
      <c r="J408" s="9">
        <f t="shared" si="84"/>
        <v>44.155780954117795</v>
      </c>
      <c r="K408" s="9">
        <f t="shared" si="84"/>
        <v>2.4519467643281234</v>
      </c>
      <c r="L408" s="9">
        <f t="shared" si="83"/>
        <v>957.43464851884801</v>
      </c>
      <c r="M408" s="2">
        <v>0</v>
      </c>
      <c r="N408" s="2">
        <f t="shared" si="80"/>
        <v>190.59590183123507</v>
      </c>
      <c r="O408" s="2">
        <f t="shared" si="76"/>
        <v>239.98699414420895</v>
      </c>
      <c r="P408" s="2">
        <f t="shared" si="77"/>
        <v>205.24417432579264</v>
      </c>
      <c r="Q408" s="2">
        <f t="shared" si="78"/>
        <v>44.155780993491334</v>
      </c>
      <c r="R408" s="2">
        <f t="shared" si="79"/>
        <v>2.4519467643281234</v>
      </c>
      <c r="S408" s="2">
        <f t="shared" si="81"/>
        <v>957.43479805905611</v>
      </c>
    </row>
    <row r="409" spans="1:19" x14ac:dyDescent="0.3">
      <c r="A409" s="2"/>
      <c r="B409" s="2"/>
      <c r="C409" s="2">
        <v>2009.9534249999999</v>
      </c>
      <c r="D409" s="2">
        <v>385.00799999999998</v>
      </c>
      <c r="E409" s="3">
        <f t="shared" si="82"/>
        <v>2153</v>
      </c>
      <c r="F409" s="4">
        <f>F408*SUM(economy!Z199:AB199)/SUM(economy!Z198:AB198)</f>
        <v>20250.548215849525</v>
      </c>
      <c r="G409" s="9">
        <f t="shared" si="84"/>
        <v>191.836975161032</v>
      </c>
      <c r="H409" s="9">
        <f t="shared" si="84"/>
        <v>241.23615585002111</v>
      </c>
      <c r="I409" s="9">
        <f t="shared" si="84"/>
        <v>205.54433698731899</v>
      </c>
      <c r="J409" s="9">
        <f t="shared" si="84"/>
        <v>44.020096858846955</v>
      </c>
      <c r="K409" s="9">
        <f t="shared" si="84"/>
        <v>2.4418996290564743</v>
      </c>
      <c r="L409" s="9">
        <f t="shared" si="83"/>
        <v>960.07946448627547</v>
      </c>
      <c r="M409" s="2">
        <v>0</v>
      </c>
      <c r="N409" s="2">
        <f t="shared" si="80"/>
        <v>191.83703619389584</v>
      </c>
      <c r="O409" s="2">
        <f t="shared" si="76"/>
        <v>241.23622022885539</v>
      </c>
      <c r="P409" s="2">
        <f t="shared" si="77"/>
        <v>205.54436057790338</v>
      </c>
      <c r="Q409" s="2">
        <f t="shared" si="78"/>
        <v>44.020096895971214</v>
      </c>
      <c r="R409" s="2">
        <f t="shared" si="79"/>
        <v>2.4418996290564743</v>
      </c>
      <c r="S409" s="2">
        <f t="shared" si="81"/>
        <v>960.07961352568225</v>
      </c>
    </row>
    <row r="410" spans="1:19" x14ac:dyDescent="0.3">
      <c r="A410" s="2"/>
      <c r="B410" s="2"/>
      <c r="C410" s="2">
        <v>2010.038356</v>
      </c>
      <c r="D410" s="2">
        <v>384.97199999999998</v>
      </c>
      <c r="E410" s="3">
        <f t="shared" si="82"/>
        <v>2154</v>
      </c>
      <c r="F410" s="4">
        <f>F409*SUM(economy!Z200:AB200)/SUM(economy!Z199:AB199)</f>
        <v>20165.39005547647</v>
      </c>
      <c r="G410" s="9">
        <f t="shared" si="84"/>
        <v>193.07292411317306</v>
      </c>
      <c r="H410" s="9">
        <f t="shared" si="84"/>
        <v>242.47396789881986</v>
      </c>
      <c r="I410" s="9">
        <f t="shared" si="84"/>
        <v>205.82773018388366</v>
      </c>
      <c r="J410" s="9">
        <f t="shared" si="84"/>
        <v>43.882192026060693</v>
      </c>
      <c r="K410" s="9">
        <f t="shared" si="84"/>
        <v>2.4318169561490821</v>
      </c>
      <c r="L410" s="9">
        <f t="shared" si="83"/>
        <v>962.68863117808633</v>
      </c>
      <c r="M410" s="2">
        <v>0</v>
      </c>
      <c r="N410" s="2">
        <f t="shared" si="80"/>
        <v>193.0729851460369</v>
      </c>
      <c r="O410" s="2">
        <f t="shared" si="76"/>
        <v>242.47403210054605</v>
      </c>
      <c r="P410" s="2">
        <f t="shared" si="77"/>
        <v>205.82775345782071</v>
      </c>
      <c r="Q410" s="2">
        <f t="shared" si="78"/>
        <v>43.88219206106416</v>
      </c>
      <c r="R410" s="2">
        <f t="shared" si="79"/>
        <v>2.4318169561490821</v>
      </c>
      <c r="S410" s="2">
        <f t="shared" si="81"/>
        <v>962.68877972161692</v>
      </c>
    </row>
    <row r="411" spans="1:19" x14ac:dyDescent="0.3">
      <c r="A411" s="2"/>
      <c r="B411" s="2"/>
      <c r="C411" s="2">
        <v>2010.123288</v>
      </c>
      <c r="D411" s="2">
        <v>384.72399999999999</v>
      </c>
      <c r="E411" s="3">
        <f t="shared" si="82"/>
        <v>2155</v>
      </c>
      <c r="F411" s="4">
        <f>F410*SUM(economy!Z201:AB201)/SUM(economy!Z200:AB200)</f>
        <v>20080.071337649919</v>
      </c>
      <c r="G411" s="9">
        <f t="shared" si="84"/>
        <v>194.30367561890637</v>
      </c>
      <c r="H411" s="9">
        <f t="shared" si="84"/>
        <v>243.70037861826597</v>
      </c>
      <c r="I411" s="9">
        <f t="shared" si="84"/>
        <v>206.09452578818795</v>
      </c>
      <c r="J411" s="9">
        <f t="shared" si="84"/>
        <v>43.742170173573065</v>
      </c>
      <c r="K411" s="9">
        <f t="shared" si="84"/>
        <v>2.421703470200629</v>
      </c>
      <c r="L411" s="9">
        <f t="shared" si="83"/>
        <v>965.26245366913406</v>
      </c>
      <c r="M411" s="2">
        <v>0</v>
      </c>
      <c r="N411" s="2">
        <f t="shared" si="80"/>
        <v>194.30373665177021</v>
      </c>
      <c r="O411" s="2">
        <f t="shared" si="76"/>
        <v>243.7004426433713</v>
      </c>
      <c r="P411" s="2">
        <f t="shared" si="77"/>
        <v>206.09454874972789</v>
      </c>
      <c r="Q411" s="2">
        <f t="shared" si="78"/>
        <v>43.742170206576894</v>
      </c>
      <c r="R411" s="2">
        <f t="shared" si="79"/>
        <v>2.421703470200629</v>
      </c>
      <c r="S411" s="2">
        <f t="shared" si="81"/>
        <v>965.262601721647</v>
      </c>
    </row>
    <row r="412" spans="1:19" x14ac:dyDescent="0.3">
      <c r="A412" s="2"/>
      <c r="B412" s="2"/>
      <c r="C412" s="2">
        <v>2010.2</v>
      </c>
      <c r="D412" s="2">
        <v>384.62200000000001</v>
      </c>
      <c r="E412" s="3">
        <f t="shared" si="82"/>
        <v>2156</v>
      </c>
      <c r="F412" s="4">
        <f>F411*SUM(economy!Z202:AB202)/SUM(economy!Z201:AB201)</f>
        <v>19994.627563127942</v>
      </c>
      <c r="G412" s="9">
        <f t="shared" si="84"/>
        <v>195.52921987895073</v>
      </c>
      <c r="H412" s="9">
        <f t="shared" si="84"/>
        <v>244.91540429794009</v>
      </c>
      <c r="I412" s="9">
        <f t="shared" si="84"/>
        <v>206.34492246203007</v>
      </c>
      <c r="J412" s="9">
        <f t="shared" si="84"/>
        <v>43.600133395292474</v>
      </c>
      <c r="K412" s="9">
        <f t="shared" si="84"/>
        <v>2.4115637572894393</v>
      </c>
      <c r="L412" s="9">
        <f t="shared" si="83"/>
        <v>967.80124379150277</v>
      </c>
      <c r="M412" s="2">
        <v>0</v>
      </c>
      <c r="N412" s="2">
        <f t="shared" si="80"/>
        <v>195.52928091181457</v>
      </c>
      <c r="O412" s="2">
        <f t="shared" si="76"/>
        <v>244.91546814691046</v>
      </c>
      <c r="P412" s="2">
        <f t="shared" si="77"/>
        <v>206.34494511536607</v>
      </c>
      <c r="Q412" s="2">
        <f t="shared" si="78"/>
        <v>43.600133426410899</v>
      </c>
      <c r="R412" s="2">
        <f t="shared" si="79"/>
        <v>2.4115637572894393</v>
      </c>
      <c r="S412" s="2">
        <f t="shared" si="81"/>
        <v>967.80139135779143</v>
      </c>
    </row>
    <row r="413" spans="1:19" x14ac:dyDescent="0.3">
      <c r="A413" s="2"/>
      <c r="B413" s="2"/>
      <c r="C413" s="2">
        <v>2010.284932</v>
      </c>
      <c r="D413" s="2">
        <v>384.90800000000002</v>
      </c>
      <c r="E413" s="3">
        <f t="shared" si="82"/>
        <v>2157</v>
      </c>
      <c r="F413" s="4">
        <f>F412*SUM(economy!Z203:AB203)/SUM(economy!Z202:AB202)</f>
        <v>19909.093096784727</v>
      </c>
      <c r="G413" s="9">
        <f t="shared" si="84"/>
        <v>196.74954926073787</v>
      </c>
      <c r="H413" s="9">
        <f t="shared" si="84"/>
        <v>246.11906451601436</v>
      </c>
      <c r="I413" s="9">
        <f t="shared" si="84"/>
        <v>206.57912153409441</v>
      </c>
      <c r="J413" s="9">
        <f t="shared" si="84"/>
        <v>43.456182119578934</v>
      </c>
      <c r="K413" s="9">
        <f t="shared" si="84"/>
        <v>2.4014022657148804</v>
      </c>
      <c r="L413" s="9">
        <f t="shared" si="83"/>
        <v>970.30531969614037</v>
      </c>
      <c r="M413" s="2">
        <v>0</v>
      </c>
      <c r="N413" s="2">
        <f t="shared" si="80"/>
        <v>196.74961029360171</v>
      </c>
      <c r="O413" s="2">
        <f t="shared" si="76"/>
        <v>246.1191281893343</v>
      </c>
      <c r="P413" s="2">
        <f t="shared" si="77"/>
        <v>206.57914388336337</v>
      </c>
      <c r="Q413" s="2">
        <f t="shared" si="78"/>
        <v>43.456182148919666</v>
      </c>
      <c r="R413" s="2">
        <f t="shared" si="79"/>
        <v>2.4014022657148804</v>
      </c>
      <c r="S413" s="2">
        <f t="shared" si="81"/>
        <v>970.3054667809339</v>
      </c>
    </row>
    <row r="414" spans="1:19" x14ac:dyDescent="0.3">
      <c r="A414" s="2"/>
      <c r="B414" s="2"/>
      <c r="C414" s="2">
        <v>2010.367123</v>
      </c>
      <c r="D414" s="2">
        <v>385.30099999999999</v>
      </c>
      <c r="E414" s="3">
        <f t="shared" si="82"/>
        <v>2158</v>
      </c>
      <c r="F414" s="4">
        <f>F413*SUM(economy!Z204:AB204)/SUM(economy!Z203:AB203)</f>
        <v>19823.501177967533</v>
      </c>
      <c r="G414" s="9">
        <f t="shared" si="84"/>
        <v>197.96465822908624</v>
      </c>
      <c r="H414" s="9">
        <f t="shared" si="84"/>
        <v>247.31138202354947</v>
      </c>
      <c r="I414" s="9">
        <f t="shared" si="84"/>
        <v>206.79732679350579</v>
      </c>
      <c r="J414" s="9">
        <f t="shared" si="84"/>
        <v>43.310415071071937</v>
      </c>
      <c r="K414" s="9">
        <f t="shared" si="84"/>
        <v>2.3912233068812769</v>
      </c>
      <c r="L414" s="9">
        <f t="shared" si="83"/>
        <v>972.77500542409473</v>
      </c>
      <c r="M414" s="2">
        <v>0</v>
      </c>
      <c r="N414" s="2">
        <f t="shared" si="80"/>
        <v>197.96471926195008</v>
      </c>
      <c r="O414" s="2">
        <f t="shared" si="76"/>
        <v>247.31144552170221</v>
      </c>
      <c r="P414" s="2">
        <f t="shared" si="77"/>
        <v>206.79734884278909</v>
      </c>
      <c r="Q414" s="2">
        <f t="shared" si="78"/>
        <v>43.310415098736527</v>
      </c>
      <c r="R414" s="2">
        <f t="shared" si="79"/>
        <v>2.3912233068812769</v>
      </c>
      <c r="S414" s="2">
        <f t="shared" si="81"/>
        <v>972.77515203205917</v>
      </c>
    </row>
    <row r="415" spans="1:19" x14ac:dyDescent="0.3">
      <c r="A415" s="2"/>
      <c r="B415" s="2"/>
      <c r="C415" s="2">
        <v>2010.452055</v>
      </c>
      <c r="D415" s="2">
        <v>385.803</v>
      </c>
      <c r="E415" s="3">
        <f t="shared" si="82"/>
        <v>2159</v>
      </c>
      <c r="F415" s="4">
        <f>F414*SUM(economy!Z205:AB205)/SUM(economy!Z204:AB204)</f>
        <v>19737.883931844841</v>
      </c>
      <c r="G415" s="9">
        <f t="shared" si="84"/>
        <v>199.17454327750679</v>
      </c>
      <c r="H415" s="9">
        <f t="shared" si="84"/>
        <v>248.4923826300828</v>
      </c>
      <c r="I415" s="9">
        <f t="shared" si="84"/>
        <v>206.99974428771063</v>
      </c>
      <c r="J415" s="9">
        <f t="shared" si="84"/>
        <v>43.162929235914525</v>
      </c>
      <c r="K415" s="9">
        <f t="shared" si="84"/>
        <v>2.3810310563202748</v>
      </c>
      <c r="L415" s="9">
        <f t="shared" si="83"/>
        <v>975.2106304875349</v>
      </c>
      <c r="M415" s="2">
        <v>0</v>
      </c>
      <c r="N415" s="2">
        <f t="shared" si="80"/>
        <v>199.17460431037063</v>
      </c>
      <c r="O415" s="2">
        <f t="shared" si="76"/>
        <v>248.49244595355023</v>
      </c>
      <c r="P415" s="2">
        <f t="shared" si="77"/>
        <v>206.99976604103486</v>
      </c>
      <c r="Q415" s="2">
        <f t="shared" si="78"/>
        <v>43.162929261998727</v>
      </c>
      <c r="R415" s="2">
        <f t="shared" si="79"/>
        <v>2.3810310563202748</v>
      </c>
      <c r="S415" s="2">
        <f t="shared" si="81"/>
        <v>975.21077662327468</v>
      </c>
    </row>
    <row r="416" spans="1:19" x14ac:dyDescent="0.3">
      <c r="A416" s="2"/>
      <c r="B416" s="2"/>
      <c r="C416" s="2">
        <v>2010.5342470000001</v>
      </c>
      <c r="D416" s="2">
        <v>386.45299999999997</v>
      </c>
      <c r="E416" s="3">
        <f t="shared" si="82"/>
        <v>2160</v>
      </c>
      <c r="F416" s="4">
        <f>F415*SUM(economy!Z206:AB206)/SUM(economy!Z205:AB205)</f>
        <v>19652.272381681953</v>
      </c>
      <c r="G416" s="9">
        <f t="shared" si="84"/>
        <v>200.37920286020153</v>
      </c>
      <c r="H416" s="9">
        <f t="shared" si="84"/>
        <v>249.66209509059658</v>
      </c>
      <c r="I416" s="9">
        <f t="shared" si="84"/>
        <v>207.18658212477598</v>
      </c>
      <c r="J416" s="9">
        <f t="shared" si="84"/>
        <v>43.013819830295986</v>
      </c>
      <c r="K416" s="9">
        <f t="shared" si="84"/>
        <v>2.3708295548437088</v>
      </c>
      <c r="L416" s="9">
        <f t="shared" si="83"/>
        <v>977.61252946071386</v>
      </c>
      <c r="M416" s="2">
        <v>0</v>
      </c>
      <c r="N416" s="2">
        <f t="shared" si="80"/>
        <v>200.37926389306537</v>
      </c>
      <c r="O416" s="2">
        <f t="shared" si="76"/>
        <v>249.66215823985928</v>
      </c>
      <c r="P416" s="2">
        <f t="shared" si="77"/>
        <v>207.18660358611368</v>
      </c>
      <c r="Q416" s="2">
        <f t="shared" si="78"/>
        <v>43.01381985489008</v>
      </c>
      <c r="R416" s="2">
        <f t="shared" si="79"/>
        <v>2.3708295548437088</v>
      </c>
      <c r="S416" s="2">
        <f t="shared" si="81"/>
        <v>977.61267512877214</v>
      </c>
    </row>
    <row r="417" spans="1:19" x14ac:dyDescent="0.3">
      <c r="A417" s="2"/>
      <c r="B417" s="2"/>
      <c r="C417" s="2">
        <v>2010.6191779999999</v>
      </c>
      <c r="D417" s="2">
        <v>387.10199999999998</v>
      </c>
      <c r="E417" s="3">
        <f t="shared" si="82"/>
        <v>2161</v>
      </c>
      <c r="F417" s="4">
        <f>F416*SUM(economy!Z207:AB207)/SUM(economy!Z206:AB206)</f>
        <v>19566.696461981577</v>
      </c>
      <c r="G417" s="9">
        <f t="shared" si="84"/>
        <v>201.57863732481124</v>
      </c>
      <c r="H417" s="9">
        <f t="shared" si="84"/>
        <v>250.82055099394995</v>
      </c>
      <c r="I417" s="9">
        <f t="shared" si="84"/>
        <v>207.35805028018649</v>
      </c>
      <c r="J417" s="9">
        <f t="shared" si="84"/>
        <v>42.863180272232377</v>
      </c>
      <c r="K417" s="9">
        <f t="shared" si="84"/>
        <v>2.3606227098191765</v>
      </c>
      <c r="L417" s="9">
        <f t="shared" si="83"/>
        <v>979.9810415809992</v>
      </c>
      <c r="M417" s="2">
        <v>0</v>
      </c>
      <c r="N417" s="2">
        <f t="shared" si="80"/>
        <v>201.57869835767508</v>
      </c>
      <c r="O417" s="2">
        <f t="shared" si="76"/>
        <v>250.82061396948714</v>
      </c>
      <c r="P417" s="2">
        <f t="shared" si="77"/>
        <v>207.35807145345689</v>
      </c>
      <c r="Q417" s="2">
        <f t="shared" si="78"/>
        <v>42.863180295421486</v>
      </c>
      <c r="R417" s="2">
        <f t="shared" si="79"/>
        <v>2.3606227098191765</v>
      </c>
      <c r="S417" s="2">
        <f t="shared" si="81"/>
        <v>979.98118678585968</v>
      </c>
    </row>
    <row r="418" spans="1:19" x14ac:dyDescent="0.3">
      <c r="A418" s="2"/>
      <c r="B418" s="2"/>
      <c r="C418" s="2">
        <v>2010.7041099999999</v>
      </c>
      <c r="D418" s="2">
        <v>387.44600000000003</v>
      </c>
      <c r="E418" s="3">
        <f t="shared" si="82"/>
        <v>2162</v>
      </c>
      <c r="F418" s="4">
        <f>F417*SUM(economy!Z208:AB208)/SUM(economy!Z207:AB207)</f>
        <v>19481.185032428031</v>
      </c>
      <c r="G418" s="9">
        <f t="shared" si="84"/>
        <v>202.77284884596506</v>
      </c>
      <c r="H418" s="9">
        <f t="shared" si="84"/>
        <v>251.96778465285155</v>
      </c>
      <c r="I418" s="9">
        <f t="shared" si="84"/>
        <v>207.51436040820889</v>
      </c>
      <c r="J418" s="9">
        <f t="shared" si="84"/>
        <v>42.711102156501468</v>
      </c>
      <c r="K418" s="9">
        <f t="shared" si="84"/>
        <v>2.350414296560638</v>
      </c>
      <c r="L418" s="9">
        <f t="shared" si="83"/>
        <v>982.31651036008759</v>
      </c>
      <c r="M418" s="2">
        <v>0</v>
      </c>
      <c r="N418" s="2">
        <f t="shared" si="80"/>
        <v>202.7729098788289</v>
      </c>
      <c r="O418" s="2">
        <f t="shared" si="76"/>
        <v>251.96784745514117</v>
      </c>
      <c r="P418" s="2">
        <f t="shared" si="77"/>
        <v>207.51438129727862</v>
      </c>
      <c r="Q418" s="2">
        <f t="shared" si="78"/>
        <v>42.711102178365863</v>
      </c>
      <c r="R418" s="2">
        <f t="shared" si="79"/>
        <v>2.350414296560638</v>
      </c>
      <c r="S418" s="2">
        <f t="shared" si="81"/>
        <v>982.31665510617518</v>
      </c>
    </row>
    <row r="419" spans="1:19" x14ac:dyDescent="0.3">
      <c r="A419" s="2"/>
      <c r="B419" s="2"/>
      <c r="C419" s="2">
        <v>2010.7863010000001</v>
      </c>
      <c r="D419" s="2">
        <v>387.43099999999998</v>
      </c>
      <c r="E419" s="3">
        <f t="shared" si="82"/>
        <v>2163</v>
      </c>
      <c r="F419" s="4">
        <f>F418*SUM(economy!Z209:AB209)/SUM(economy!Z208:AB208)</f>
        <v>19395.765892576124</v>
      </c>
      <c r="G419" s="9">
        <f t="shared" si="84"/>
        <v>203.96184135968133</v>
      </c>
      <c r="H419" s="9">
        <f t="shared" si="84"/>
        <v>253.10383299544424</v>
      </c>
      <c r="I419" s="9">
        <f t="shared" si="84"/>
        <v>207.65572565788312</v>
      </c>
      <c r="J419" s="9">
        <f t="shared" si="84"/>
        <v>42.55767523264624</v>
      </c>
      <c r="K419" s="9">
        <f t="shared" si="84"/>
        <v>2.3402079598265173</v>
      </c>
      <c r="L419" s="9">
        <f t="shared" si="83"/>
        <v>984.61928320548145</v>
      </c>
      <c r="M419" s="2">
        <v>0</v>
      </c>
      <c r="N419" s="2">
        <f t="shared" si="80"/>
        <v>203.96190239254517</v>
      </c>
      <c r="O419" s="2">
        <f t="shared" si="76"/>
        <v>253.10389562496289</v>
      </c>
      <c r="P419" s="2">
        <f t="shared" si="77"/>
        <v>207.65574626656689</v>
      </c>
      <c r="Q419" s="2">
        <f t="shared" si="78"/>
        <v>42.557675253261593</v>
      </c>
      <c r="R419" s="2">
        <f t="shared" si="79"/>
        <v>2.3402079598265173</v>
      </c>
      <c r="S419" s="2">
        <f t="shared" si="81"/>
        <v>984.61942749716309</v>
      </c>
    </row>
    <row r="420" spans="1:19" x14ac:dyDescent="0.3">
      <c r="A420" s="2"/>
      <c r="B420" s="2"/>
      <c r="C420" s="2">
        <v>2010.8712330000001</v>
      </c>
      <c r="D420" s="2">
        <v>387.28699999999998</v>
      </c>
      <c r="E420" s="3">
        <f t="shared" si="82"/>
        <v>2164</v>
      </c>
      <c r="F420" s="4">
        <f>F419*SUM(economy!Z210:AB210)/SUM(economy!Z209:AB209)</f>
        <v>19310.465797225977</v>
      </c>
      <c r="G420" s="9">
        <f t="shared" si="84"/>
        <v>205.14562049866484</v>
      </c>
      <c r="H420" s="9">
        <f t="shared" si="84"/>
        <v>254.22873545856731</v>
      </c>
      <c r="I420" s="9">
        <f t="shared" si="84"/>
        <v>207.78236049369042</v>
      </c>
      <c r="J420" s="9">
        <f t="shared" si="84"/>
        <v>42.402987385958987</v>
      </c>
      <c r="K420" s="9">
        <f t="shared" si="84"/>
        <v>2.3300072154179636</v>
      </c>
      <c r="L420" s="9">
        <f t="shared" si="83"/>
        <v>986.88971105229962</v>
      </c>
      <c r="M420" s="2">
        <v>0</v>
      </c>
      <c r="N420" s="2">
        <f t="shared" si="80"/>
        <v>205.14568153152868</v>
      </c>
      <c r="O420" s="2">
        <f t="shared" si="76"/>
        <v>254.2287979157903</v>
      </c>
      <c r="P420" s="2">
        <f t="shared" si="77"/>
        <v>207.78238082575174</v>
      </c>
      <c r="Q420" s="2">
        <f t="shared" si="78"/>
        <v>42.402987405396644</v>
      </c>
      <c r="R420" s="2">
        <f t="shared" si="79"/>
        <v>2.3300072154179636</v>
      </c>
      <c r="S420" s="2">
        <f t="shared" si="81"/>
        <v>986.88985489388529</v>
      </c>
    </row>
    <row r="421" spans="1:19" x14ac:dyDescent="0.3">
      <c r="A421" s="2"/>
      <c r="B421" s="2"/>
      <c r="C421" s="2">
        <v>2010.9534249999999</v>
      </c>
      <c r="D421" s="2">
        <v>387.04399999999998</v>
      </c>
      <c r="E421" s="3">
        <f t="shared" si="82"/>
        <v>2165</v>
      </c>
      <c r="F421" s="4">
        <f>F420*SUM(economy!Z211:AB211)/SUM(economy!Z210:AB210)</f>
        <v>19225.310472427918</v>
      </c>
      <c r="G421" s="9">
        <f t="shared" si="84"/>
        <v>206.32419352854248</v>
      </c>
      <c r="H421" s="9">
        <f t="shared" si="84"/>
        <v>255.34253388275599</v>
      </c>
      <c r="I421" s="9">
        <f t="shared" si="84"/>
        <v>207.89448052093815</v>
      </c>
      <c r="J421" s="9">
        <f t="shared" si="84"/>
        <v>42.247124621356299</v>
      </c>
      <c r="K421" s="9">
        <f t="shared" si="84"/>
        <v>2.3198154518700704</v>
      </c>
      <c r="L421" s="9">
        <f t="shared" si="83"/>
        <v>989.128148005463</v>
      </c>
      <c r="M421" s="2">
        <v>0</v>
      </c>
      <c r="N421" s="2">
        <f t="shared" si="80"/>
        <v>206.32425456140632</v>
      </c>
      <c r="O421" s="2">
        <f t="shared" si="76"/>
        <v>255.34259616815726</v>
      </c>
      <c r="P421" s="2">
        <f t="shared" si="77"/>
        <v>207.89450058009004</v>
      </c>
      <c r="Q421" s="2">
        <f t="shared" si="78"/>
        <v>42.247124639683548</v>
      </c>
      <c r="R421" s="2">
        <f t="shared" si="79"/>
        <v>2.3198154518700704</v>
      </c>
      <c r="S421" s="2">
        <f t="shared" si="81"/>
        <v>989.12829140120732</v>
      </c>
    </row>
    <row r="422" spans="1:19" x14ac:dyDescent="0.3">
      <c r="A422" s="2"/>
      <c r="B422" s="2"/>
      <c r="C422" s="2">
        <v>2011.038356</v>
      </c>
      <c r="D422" s="2">
        <v>386.892</v>
      </c>
      <c r="E422" s="3">
        <f t="shared" si="82"/>
        <v>2166</v>
      </c>
      <c r="F422" s="4">
        <f>F421*SUM(economy!Z212:AB212)/SUM(economy!Z211:AB211)</f>
        <v>19140.324632062533</v>
      </c>
      <c r="G422" s="9">
        <f t="shared" si="84"/>
        <v>207.49756928507563</v>
      </c>
      <c r="H422" s="9">
        <f t="shared" si="84"/>
        <v>256.44527240903238</v>
      </c>
      <c r="I422" s="9">
        <f t="shared" si="84"/>
        <v>207.99230231589294</v>
      </c>
      <c r="J422" s="9">
        <f t="shared" si="84"/>
        <v>42.090171050053755</v>
      </c>
      <c r="K422" s="9">
        <f t="shared" si="84"/>
        <v>2.3096359322290523</v>
      </c>
      <c r="L422" s="9">
        <f t="shared" si="83"/>
        <v>991.33495099228378</v>
      </c>
      <c r="M422" s="2">
        <v>0</v>
      </c>
      <c r="N422" s="2">
        <f t="shared" si="80"/>
        <v>207.49763031793947</v>
      </c>
      <c r="O422" s="2">
        <f t="shared" si="76"/>
        <v>256.44533452308463</v>
      </c>
      <c r="P422" s="2">
        <f t="shared" si="77"/>
        <v>207.99232210579854</v>
      </c>
      <c r="Q422" s="2">
        <f t="shared" si="78"/>
        <v>42.090171067334026</v>
      </c>
      <c r="R422" s="2">
        <f t="shared" si="79"/>
        <v>2.3096359322290523</v>
      </c>
      <c r="S422" s="2">
        <f t="shared" si="81"/>
        <v>991.33509394638577</v>
      </c>
    </row>
    <row r="423" spans="1:19" x14ac:dyDescent="0.3">
      <c r="A423" s="2"/>
      <c r="B423" s="2"/>
      <c r="C423" s="2">
        <v>2011.123288</v>
      </c>
      <c r="D423" s="2">
        <v>386.97300000000001</v>
      </c>
      <c r="E423" s="3">
        <f t="shared" si="82"/>
        <v>2167</v>
      </c>
      <c r="F423" s="4">
        <f>F422*SUM(economy!Z213:AB213)/SUM(economy!Z212:AB212)</f>
        <v>19055.531994942823</v>
      </c>
      <c r="G423" s="9">
        <f t="shared" ref="G423:K438" si="85">G422*(1-G$5)+G$4*$F422*$L$4/1000</f>
        <v>208.66575811238459</v>
      </c>
      <c r="H423" s="9">
        <f t="shared" si="85"/>
        <v>257.53699737753755</v>
      </c>
      <c r="I423" s="9">
        <f t="shared" si="85"/>
        <v>208.07604326068491</v>
      </c>
      <c r="J423" s="9">
        <f t="shared" si="85"/>
        <v>41.932208878947826</v>
      </c>
      <c r="K423" s="9">
        <f t="shared" si="85"/>
        <v>2.299471795908568</v>
      </c>
      <c r="L423" s="9">
        <f t="shared" si="83"/>
        <v>993.51047942546336</v>
      </c>
      <c r="M423" s="2">
        <v>0</v>
      </c>
      <c r="N423" s="2">
        <f t="shared" si="80"/>
        <v>208.66581914524843</v>
      </c>
      <c r="O423" s="2">
        <f t="shared" si="76"/>
        <v>257.53705932071222</v>
      </c>
      <c r="P423" s="2">
        <f t="shared" si="77"/>
        <v>208.0760627849582</v>
      </c>
      <c r="Q423" s="2">
        <f t="shared" si="78"/>
        <v>41.932208895240926</v>
      </c>
      <c r="R423" s="2">
        <f t="shared" si="79"/>
        <v>2.299471795908568</v>
      </c>
      <c r="S423" s="2">
        <f t="shared" si="81"/>
        <v>993.51062194206838</v>
      </c>
    </row>
    <row r="424" spans="1:19" x14ac:dyDescent="0.3">
      <c r="A424" s="2"/>
      <c r="B424" s="2"/>
      <c r="C424" s="2">
        <v>2011.2</v>
      </c>
      <c r="D424" s="2">
        <v>387.01499999999999</v>
      </c>
      <c r="E424" s="3">
        <f t="shared" si="82"/>
        <v>2168</v>
      </c>
      <c r="F424" s="4">
        <f>F423*SUM(economy!Z214:AB214)/SUM(economy!Z213:AB213)</f>
        <v>18970.955302386996</v>
      </c>
      <c r="G424" s="9">
        <f t="shared" si="85"/>
        <v>209.82877180221678</v>
      </c>
      <c r="H424" s="9">
        <f t="shared" si="85"/>
        <v>258.61775722804816</v>
      </c>
      <c r="I424" s="9">
        <f t="shared" si="85"/>
        <v>208.14592138299705</v>
      </c>
      <c r="J424" s="9">
        <f t="shared" si="85"/>
        <v>41.773318402611665</v>
      </c>
      <c r="K424" s="9">
        <f t="shared" si="85"/>
        <v>2.2893260606185493</v>
      </c>
      <c r="L424" s="9">
        <f t="shared" si="83"/>
        <v>995.65509487649229</v>
      </c>
      <c r="M424" s="2">
        <v>0</v>
      </c>
      <c r="N424" s="2">
        <f t="shared" si="80"/>
        <v>209.82883283508062</v>
      </c>
      <c r="O424" s="2">
        <f t="shared" si="76"/>
        <v>258.6178190008153</v>
      </c>
      <c r="P424" s="2">
        <f t="shared" si="77"/>
        <v>208.1459406452035</v>
      </c>
      <c r="Q424" s="2">
        <f t="shared" si="78"/>
        <v>41.773318417973996</v>
      </c>
      <c r="R424" s="2">
        <f t="shared" si="79"/>
        <v>2.2893260606185493</v>
      </c>
      <c r="S424" s="2">
        <f t="shared" si="81"/>
        <v>995.65523695969205</v>
      </c>
    </row>
    <row r="425" spans="1:19" x14ac:dyDescent="0.3">
      <c r="A425" s="2"/>
      <c r="B425" s="2"/>
      <c r="C425" s="2">
        <v>2011.284932</v>
      </c>
      <c r="D425" s="2">
        <v>387.01</v>
      </c>
      <c r="E425" s="3">
        <f t="shared" si="82"/>
        <v>2169</v>
      </c>
      <c r="F425" s="4">
        <f>F424*SUM(economy!Z215:AB215)/SUM(economy!Z214:AB214)</f>
        <v>18886.616336212704</v>
      </c>
      <c r="G425" s="9">
        <f t="shared" si="85"/>
        <v>210.98662353428733</v>
      </c>
      <c r="H425" s="9">
        <f t="shared" si="85"/>
        <v>259.68760240241647</v>
      </c>
      <c r="I425" s="9">
        <f t="shared" si="85"/>
        <v>208.20215520054654</v>
      </c>
      <c r="J425" s="9">
        <f t="shared" si="85"/>
        <v>41.613577997810722</v>
      </c>
      <c r="K425" s="9">
        <f t="shared" si="85"/>
        <v>2.2792016243601143</v>
      </c>
      <c r="L425" s="9">
        <f t="shared" si="83"/>
        <v>997.76916075942108</v>
      </c>
      <c r="M425" s="2">
        <v>0</v>
      </c>
      <c r="N425" s="2">
        <f t="shared" si="80"/>
        <v>210.98668456715117</v>
      </c>
      <c r="O425" s="2">
        <f t="shared" si="76"/>
        <v>259.68766400524487</v>
      </c>
      <c r="P425" s="2">
        <f t="shared" si="77"/>
        <v>208.2021742042038</v>
      </c>
      <c r="Q425" s="2">
        <f t="shared" si="78"/>
        <v>41.613578012295449</v>
      </c>
      <c r="R425" s="2">
        <f t="shared" si="79"/>
        <v>2.2792016243601143</v>
      </c>
      <c r="S425" s="2">
        <f t="shared" si="81"/>
        <v>997.76930241325533</v>
      </c>
    </row>
    <row r="426" spans="1:19" x14ac:dyDescent="0.3">
      <c r="A426" s="2"/>
      <c r="B426" s="2"/>
      <c r="C426" s="2">
        <v>2011.367123</v>
      </c>
      <c r="D426" s="2">
        <v>387.279</v>
      </c>
      <c r="E426" s="3">
        <f t="shared" si="82"/>
        <v>2170</v>
      </c>
      <c r="F426" s="4">
        <f>F425*SUM(economy!Z216:AB216)/SUM(economy!Z215:AB215)</f>
        <v>18802.535937104494</v>
      </c>
      <c r="G426" s="9">
        <f t="shared" si="85"/>
        <v>212.13932781771817</v>
      </c>
      <c r="H426" s="9">
        <f t="shared" si="85"/>
        <v>260.74658524896881</v>
      </c>
      <c r="I426" s="9">
        <f t="shared" si="85"/>
        <v>208.24496357035702</v>
      </c>
      <c r="J426" s="9">
        <f t="shared" si="85"/>
        <v>41.453064120443585</v>
      </c>
      <c r="K426" s="9">
        <f t="shared" si="85"/>
        <v>2.2691012674803401</v>
      </c>
      <c r="L426" s="9">
        <f t="shared" si="83"/>
        <v>999.85304202496786</v>
      </c>
      <c r="M426" s="2">
        <v>0</v>
      </c>
      <c r="N426" s="2">
        <f t="shared" si="80"/>
        <v>212.13938885058201</v>
      </c>
      <c r="O426" s="2">
        <f t="shared" si="76"/>
        <v>260.746646682326</v>
      </c>
      <c r="P426" s="2">
        <f t="shared" si="77"/>
        <v>208.24498231893548</v>
      </c>
      <c r="Q426" s="2">
        <f t="shared" si="78"/>
        <v>41.453064134100842</v>
      </c>
      <c r="R426" s="2">
        <f t="shared" si="79"/>
        <v>2.2691012674803401</v>
      </c>
      <c r="S426" s="2">
        <f t="shared" si="81"/>
        <v>999.85318325342462</v>
      </c>
    </row>
    <row r="427" spans="1:19" x14ac:dyDescent="0.3">
      <c r="A427" s="2"/>
      <c r="B427" s="2"/>
      <c r="C427" s="2">
        <v>2011.452055</v>
      </c>
      <c r="D427" s="2">
        <v>387.709</v>
      </c>
      <c r="E427" s="3">
        <f t="shared" si="82"/>
        <v>2171</v>
      </c>
      <c r="F427" s="4">
        <f>F426*SUM(economy!Z217:AB217)/SUM(economy!Z216:AB216)</f>
        <v>18718.734023308767</v>
      </c>
      <c r="G427" s="9">
        <f t="shared" si="85"/>
        <v>213.28690043359779</v>
      </c>
      <c r="H427" s="9">
        <f t="shared" si="85"/>
        <v>261.79475992889161</v>
      </c>
      <c r="I427" s="9">
        <f t="shared" si="85"/>
        <v>208.27456554281312</v>
      </c>
      <c r="J427" s="9">
        <f t="shared" si="85"/>
        <v>41.29185130481347</v>
      </c>
      <c r="K427" s="9">
        <f t="shared" si="85"/>
        <v>2.2590276547808674</v>
      </c>
      <c r="L427" s="9">
        <f t="shared" si="83"/>
        <v>1001.9071048648968</v>
      </c>
      <c r="M427" s="2">
        <v>0</v>
      </c>
      <c r="N427" s="2">
        <f t="shared" si="80"/>
        <v>213.28696146646163</v>
      </c>
      <c r="O427" s="2">
        <f t="shared" si="76"/>
        <v>261.79482119324376</v>
      </c>
      <c r="P427" s="2">
        <f t="shared" si="77"/>
        <v>208.27458403973662</v>
      </c>
      <c r="Q427" s="2">
        <f t="shared" si="78"/>
        <v>41.291851317690536</v>
      </c>
      <c r="R427" s="2">
        <f t="shared" si="79"/>
        <v>2.2590276547808674</v>
      </c>
      <c r="S427" s="2">
        <f t="shared" si="81"/>
        <v>1001.9072456719134</v>
      </c>
    </row>
    <row r="428" spans="1:19" x14ac:dyDescent="0.3">
      <c r="A428" s="2"/>
      <c r="B428" s="2"/>
      <c r="C428" s="2">
        <v>2011.5342470000001</v>
      </c>
      <c r="D428" s="2">
        <v>388.05500000000001</v>
      </c>
      <c r="E428" s="3">
        <f t="shared" si="82"/>
        <v>2172</v>
      </c>
      <c r="F428" s="4">
        <f>F427*SUM(economy!Z218:AB218)/SUM(economy!Z217:AB217)</f>
        <v>18635.22960961175</v>
      </c>
      <c r="G428" s="9">
        <f t="shared" si="85"/>
        <v>214.42935837868237</v>
      </c>
      <c r="H428" s="9">
        <f t="shared" si="85"/>
        <v>262.83218232463003</v>
      </c>
      <c r="I428" s="9">
        <f t="shared" si="85"/>
        <v>208.29118022048297</v>
      </c>
      <c r="J428" s="9">
        <f t="shared" si="85"/>
        <v>41.130012165135518</v>
      </c>
      <c r="K428" s="9">
        <f t="shared" si="85"/>
        <v>2.2489833376745323</v>
      </c>
      <c r="L428" s="9">
        <f t="shared" si="83"/>
        <v>1003.9317164266055</v>
      </c>
      <c r="M428" s="2">
        <v>0</v>
      </c>
      <c r="N428" s="2">
        <f t="shared" si="80"/>
        <v>214.42941941154621</v>
      </c>
      <c r="O428" s="2">
        <f t="shared" si="76"/>
        <v>262.83224342044213</v>
      </c>
      <c r="P428" s="2">
        <f t="shared" si="77"/>
        <v>208.29119846912937</v>
      </c>
      <c r="Q428" s="2">
        <f t="shared" si="78"/>
        <v>41.13001217727696</v>
      </c>
      <c r="R428" s="2">
        <f t="shared" si="79"/>
        <v>2.2489833376745323</v>
      </c>
      <c r="S428" s="2">
        <f t="shared" si="81"/>
        <v>1003.9318568160692</v>
      </c>
    </row>
    <row r="429" spans="1:19" x14ac:dyDescent="0.3">
      <c r="A429" s="2"/>
      <c r="B429" s="2"/>
      <c r="C429" s="2">
        <v>2011.6191779999999</v>
      </c>
      <c r="D429" s="2">
        <v>388.49599999999998</v>
      </c>
      <c r="E429" s="3">
        <f t="shared" si="82"/>
        <v>2173</v>
      </c>
      <c r="F429" s="4">
        <f>F428*SUM(economy!Z219:AB219)/SUM(economy!Z218:AB218)</f>
        <v>18552.040826558343</v>
      </c>
      <c r="G429" s="9">
        <f t="shared" si="85"/>
        <v>215.56671981025491</v>
      </c>
      <c r="H429" s="9">
        <f t="shared" si="85"/>
        <v>263.85890995032088</v>
      </c>
      <c r="I429" s="9">
        <f t="shared" si="85"/>
        <v>208.29502662168659</v>
      </c>
      <c r="J429" s="9">
        <f t="shared" si="85"/>
        <v>40.967617399185478</v>
      </c>
      <c r="K429" s="9">
        <f t="shared" si="85"/>
        <v>2.2389707563844143</v>
      </c>
      <c r="L429" s="9">
        <f t="shared" si="83"/>
        <v>1005.9272445378323</v>
      </c>
      <c r="M429" s="2">
        <v>0</v>
      </c>
      <c r="N429" s="2">
        <f t="shared" si="80"/>
        <v>215.56678084311875</v>
      </c>
      <c r="O429" s="2">
        <f t="shared" si="76"/>
        <v>263.85897087805654</v>
      </c>
      <c r="P429" s="2">
        <f t="shared" si="77"/>
        <v>208.29504462538841</v>
      </c>
      <c r="Q429" s="2">
        <f t="shared" si="78"/>
        <v>40.967617410633316</v>
      </c>
      <c r="R429" s="2">
        <f t="shared" si="79"/>
        <v>2.2389707563844143</v>
      </c>
      <c r="S429" s="2">
        <f t="shared" si="81"/>
        <v>1005.9273845135815</v>
      </c>
    </row>
    <row r="430" spans="1:19" x14ac:dyDescent="0.3">
      <c r="A430" s="2"/>
      <c r="B430" s="2"/>
      <c r="C430" s="2">
        <v>2011.7041099999999</v>
      </c>
      <c r="D430" s="2">
        <v>388.99200000000002</v>
      </c>
      <c r="E430" s="3">
        <f t="shared" si="82"/>
        <v>2174</v>
      </c>
      <c r="F430" s="4">
        <f>F429*SUM(economy!Z220:AB220)/SUM(economy!Z219:AB219)</f>
        <v>18469.184939870924</v>
      </c>
      <c r="G430" s="9">
        <f t="shared" si="85"/>
        <v>216.69900399215754</v>
      </c>
      <c r="H430" s="9">
        <f t="shared" si="85"/>
        <v>264.87500186427656</v>
      </c>
      <c r="I430" s="9">
        <f t="shared" si="85"/>
        <v>208.28632354878289</v>
      </c>
      <c r="J430" s="9">
        <f t="shared" si="85"/>
        <v>40.804735793995654</v>
      </c>
      <c r="K430" s="9">
        <f t="shared" si="85"/>
        <v>2.2289922421799186</v>
      </c>
      <c r="L430" s="9">
        <f t="shared" si="83"/>
        <v>1007.8940574413926</v>
      </c>
      <c r="M430" s="2">
        <v>0</v>
      </c>
      <c r="N430" s="2">
        <f t="shared" si="80"/>
        <v>216.69906502502138</v>
      </c>
      <c r="O430" s="2">
        <f t="shared" si="76"/>
        <v>264.8750626243982</v>
      </c>
      <c r="P430" s="2">
        <f t="shared" si="77"/>
        <v>208.28634131082794</v>
      </c>
      <c r="Q430" s="2">
        <f t="shared" si="78"/>
        <v>40.804735804789509</v>
      </c>
      <c r="R430" s="2">
        <f t="shared" si="79"/>
        <v>2.2289922421799186</v>
      </c>
      <c r="S430" s="2">
        <f t="shared" si="81"/>
        <v>1007.894197007217</v>
      </c>
    </row>
    <row r="431" spans="1:19" x14ac:dyDescent="0.3">
      <c r="A431" s="2"/>
      <c r="B431" s="2"/>
      <c r="C431" s="2">
        <v>2011.7863010000001</v>
      </c>
      <c r="D431" s="2">
        <v>389.11599999999999</v>
      </c>
      <c r="E431" s="3">
        <f t="shared" si="82"/>
        <v>2175</v>
      </c>
      <c r="F431" s="4">
        <f>F430*SUM(economy!Z221:AB221)/SUM(economy!Z220:AB220)</f>
        <v>18386.678370029142</v>
      </c>
      <c r="G431" s="9">
        <f t="shared" si="85"/>
        <v>217.82623124200882</v>
      </c>
      <c r="H431" s="9">
        <f t="shared" si="85"/>
        <v>265.88051858353271</v>
      </c>
      <c r="I431" s="9">
        <f t="shared" si="85"/>
        <v>208.26528946114215</v>
      </c>
      <c r="J431" s="9">
        <f t="shared" si="85"/>
        <v>40.641434233504683</v>
      </c>
      <c r="K431" s="9">
        <f t="shared" si="85"/>
        <v>2.2190500196447105</v>
      </c>
      <c r="L431" s="9">
        <f t="shared" si="83"/>
        <v>1009.832523539833</v>
      </c>
      <c r="M431" s="2">
        <v>0</v>
      </c>
      <c r="N431" s="2">
        <f t="shared" si="80"/>
        <v>217.82629227487266</v>
      </c>
      <c r="O431" s="2">
        <f t="shared" si="76"/>
        <v>265.88057917650144</v>
      </c>
      <c r="P431" s="2">
        <f t="shared" si="77"/>
        <v>208.26530698477407</v>
      </c>
      <c r="Q431" s="2">
        <f t="shared" si="78"/>
        <v>40.641434243681921</v>
      </c>
      <c r="R431" s="2">
        <f t="shared" si="79"/>
        <v>2.2190500196447105</v>
      </c>
      <c r="S431" s="2">
        <f t="shared" si="81"/>
        <v>1009.8326626994748</v>
      </c>
    </row>
    <row r="432" spans="1:19" x14ac:dyDescent="0.3">
      <c r="A432" s="2"/>
      <c r="B432" s="2"/>
      <c r="C432" s="2">
        <v>2011.8712330000001</v>
      </c>
      <c r="D432" s="2">
        <v>388.92899999999997</v>
      </c>
      <c r="E432" s="3">
        <f t="shared" si="82"/>
        <v>2176</v>
      </c>
      <c r="F432" s="4">
        <f>F431*SUM(economy!Z222:AB222)/SUM(economy!Z221:AB221)</f>
        <v>18304.536711974008</v>
      </c>
      <c r="G432" s="9">
        <f t="shared" si="85"/>
        <v>218.94842287961623</v>
      </c>
      <c r="H432" s="9">
        <f t="shared" si="85"/>
        <v>266.87552200046997</v>
      </c>
      <c r="I432" s="9">
        <f t="shared" si="85"/>
        <v>208.23214235276495</v>
      </c>
      <c r="J432" s="9">
        <f t="shared" si="85"/>
        <v>40.477777708068416</v>
      </c>
      <c r="K432" s="9">
        <f t="shared" si="85"/>
        <v>2.209146208971525</v>
      </c>
      <c r="L432" s="9">
        <f t="shared" si="83"/>
        <v>1011.7430111498911</v>
      </c>
      <c r="M432" s="2">
        <v>0</v>
      </c>
      <c r="N432" s="2">
        <f t="shared" si="80"/>
        <v>218.94848391248007</v>
      </c>
      <c r="O432" s="2">
        <f t="shared" si="76"/>
        <v>266.87558242674561</v>
      </c>
      <c r="P432" s="2">
        <f t="shared" si="77"/>
        <v>208.2321596411839</v>
      </c>
      <c r="Q432" s="2">
        <f t="shared" si="78"/>
        <v>40.477777717664267</v>
      </c>
      <c r="R432" s="2">
        <f t="shared" si="79"/>
        <v>2.209146208971525</v>
      </c>
      <c r="S432" s="2">
        <f t="shared" si="81"/>
        <v>1011.7431499070454</v>
      </c>
    </row>
    <row r="433" spans="1:19" x14ac:dyDescent="0.3">
      <c r="A433" s="2"/>
      <c r="B433" s="2"/>
      <c r="C433" s="2">
        <v>2011.9534249999999</v>
      </c>
      <c r="D433" s="2">
        <v>388.79700000000003</v>
      </c>
      <c r="E433" s="3">
        <f t="shared" si="82"/>
        <v>2177</v>
      </c>
      <c r="F433" s="4">
        <f>F432*SUM(economy!Z223:AB223)/SUM(economy!Z222:AB222)</f>
        <v>18222.774754900383</v>
      </c>
      <c r="G433" s="9">
        <f t="shared" si="85"/>
        <v>220.06560117659117</v>
      </c>
      <c r="H433" s="9">
        <f t="shared" si="85"/>
        <v>267.86007530151494</v>
      </c>
      <c r="I433" s="9">
        <f t="shared" si="85"/>
        <v>208.18709963450402</v>
      </c>
      <c r="J433" s="9">
        <f t="shared" si="85"/>
        <v>40.31382932574013</v>
      </c>
      <c r="K433" s="9">
        <f t="shared" si="85"/>
        <v>2.1992828282791157</v>
      </c>
      <c r="L433" s="9">
        <f t="shared" si="83"/>
        <v>1013.6258882666294</v>
      </c>
      <c r="M433" s="2">
        <v>0</v>
      </c>
      <c r="N433" s="2">
        <f t="shared" si="80"/>
        <v>220.06566220945501</v>
      </c>
      <c r="O433" s="2">
        <f t="shared" si="76"/>
        <v>267.86013556155609</v>
      </c>
      <c r="P433" s="2">
        <f t="shared" si="77"/>
        <v>208.18711669086716</v>
      </c>
      <c r="Q433" s="2">
        <f t="shared" si="78"/>
        <v>40.313829334787798</v>
      </c>
      <c r="R433" s="2">
        <f t="shared" si="79"/>
        <v>2.1992828282791157</v>
      </c>
      <c r="S433" s="2">
        <f t="shared" si="81"/>
        <v>1013.6260266249452</v>
      </c>
    </row>
    <row r="434" spans="1:19" x14ac:dyDescent="0.3">
      <c r="A434" s="2"/>
      <c r="B434" s="2"/>
      <c r="C434" s="2">
        <v>2012.0382509999999</v>
      </c>
      <c r="D434" s="2">
        <v>388.66699999999997</v>
      </c>
      <c r="E434" s="3">
        <f t="shared" si="82"/>
        <v>2178</v>
      </c>
      <c r="F434" s="4">
        <f>F433*SUM(economy!Z224:AB224)/SUM(economy!Z223:AB223)</f>
        <v>18141.406502104594</v>
      </c>
      <c r="G434" s="9">
        <f t="shared" si="85"/>
        <v>221.17778930717193</v>
      </c>
      <c r="H434" s="9">
        <f t="shared" si="85"/>
        <v>268.83424288792321</v>
      </c>
      <c r="I434" s="9">
        <f t="shared" si="85"/>
        <v>208.13037802084068</v>
      </c>
      <c r="J434" s="9">
        <f t="shared" si="85"/>
        <v>40.149650325229402</v>
      </c>
      <c r="K434" s="9">
        <f t="shared" si="85"/>
        <v>2.1894617959467788</v>
      </c>
      <c r="L434" s="9">
        <f t="shared" si="83"/>
        <v>1015.481522337112</v>
      </c>
      <c r="M434" s="2">
        <v>0</v>
      </c>
      <c r="N434" s="2">
        <f t="shared" si="80"/>
        <v>221.17785034003577</v>
      </c>
      <c r="O434" s="2">
        <f t="shared" si="76"/>
        <v>268.83430298218718</v>
      </c>
      <c r="P434" s="2">
        <f t="shared" si="77"/>
        <v>208.13039484826277</v>
      </c>
      <c r="Q434" s="2">
        <f t="shared" si="78"/>
        <v>40.149650333760206</v>
      </c>
      <c r="R434" s="2">
        <f t="shared" si="79"/>
        <v>2.1894617959467788</v>
      </c>
      <c r="S434" s="2">
        <f t="shared" si="81"/>
        <v>1015.4816603001926</v>
      </c>
    </row>
    <row r="435" spans="1:19" x14ac:dyDescent="0.3">
      <c r="A435" s="2"/>
      <c r="B435" s="2"/>
      <c r="C435" s="2">
        <v>2012.1229510000001</v>
      </c>
      <c r="D435" s="2">
        <v>388.64600000000002</v>
      </c>
      <c r="E435" s="3">
        <f t="shared" si="82"/>
        <v>2179</v>
      </c>
      <c r="F435" s="4">
        <f>F434*SUM(economy!Z225:AB225)/SUM(economy!Z224:AB224)</f>
        <v>18060.445190854833</v>
      </c>
      <c r="G435" s="9">
        <f t="shared" si="85"/>
        <v>222.28501130025813</v>
      </c>
      <c r="H435" s="9">
        <f t="shared" si="85"/>
        <v>269.79809029864407</v>
      </c>
      <c r="I435" s="9">
        <f t="shared" si="85"/>
        <v>208.0621934211625</v>
      </c>
      <c r="J435" s="9">
        <f t="shared" si="85"/>
        <v>39.985300090450252</v>
      </c>
      <c r="K435" s="9">
        <f t="shared" si="85"/>
        <v>2.1796849329621266</v>
      </c>
      <c r="L435" s="9">
        <f t="shared" si="83"/>
        <v>1017.3102800434771</v>
      </c>
      <c r="M435" s="2">
        <v>0</v>
      </c>
      <c r="N435" s="2">
        <f t="shared" si="80"/>
        <v>222.28507233312197</v>
      </c>
      <c r="O435" s="2">
        <f t="shared" si="76"/>
        <v>269.79815022758692</v>
      </c>
      <c r="P435" s="2">
        <f t="shared" si="77"/>
        <v>208.06221002271656</v>
      </c>
      <c r="Q435" s="2">
        <f t="shared" si="78"/>
        <v>39.985300098493717</v>
      </c>
      <c r="R435" s="2">
        <f t="shared" si="79"/>
        <v>2.1796849329621266</v>
      </c>
      <c r="S435" s="2">
        <f t="shared" si="81"/>
        <v>1017.3104176148812</v>
      </c>
    </row>
    <row r="436" spans="1:19" x14ac:dyDescent="0.3">
      <c r="A436" s="2"/>
      <c r="B436" s="2"/>
      <c r="C436" s="2">
        <v>2012.202186</v>
      </c>
      <c r="D436" s="2">
        <v>388.67200000000003</v>
      </c>
      <c r="E436" s="3">
        <f t="shared" si="82"/>
        <v>2180</v>
      </c>
      <c r="F436" s="4">
        <f>F435*SUM(economy!Z226:AB226)/SUM(economy!Z225:AB225)</f>
        <v>17979.903312254519</v>
      </c>
      <c r="G436" s="9">
        <f t="shared" si="85"/>
        <v>223.38729199265774</v>
      </c>
      <c r="H436" s="9">
        <f t="shared" si="85"/>
        <v>270.75168413526319</v>
      </c>
      <c r="I436" s="9">
        <f t="shared" si="85"/>
        <v>207.98276083548595</v>
      </c>
      <c r="J436" s="9">
        <f t="shared" si="85"/>
        <v>39.820836166570352</v>
      </c>
      <c r="K436" s="9">
        <f t="shared" si="85"/>
        <v>2.1699539652779678</v>
      </c>
      <c r="L436" s="9">
        <f t="shared" si="83"/>
        <v>1019.1125270952551</v>
      </c>
      <c r="M436" s="2">
        <v>0</v>
      </c>
      <c r="N436" s="2">
        <f t="shared" si="80"/>
        <v>223.38735302552158</v>
      </c>
      <c r="O436" s="2">
        <f t="shared" si="76"/>
        <v>270.75174389933977</v>
      </c>
      <c r="P436" s="2">
        <f t="shared" si="77"/>
        <v>207.98277721420371</v>
      </c>
      <c r="Q436" s="2">
        <f t="shared" si="78"/>
        <v>39.820836174154316</v>
      </c>
      <c r="R436" s="2">
        <f t="shared" si="79"/>
        <v>2.1699539652779678</v>
      </c>
      <c r="S436" s="2">
        <f t="shared" si="81"/>
        <v>1019.1126642784974</v>
      </c>
    </row>
    <row r="437" spans="1:19" x14ac:dyDescent="0.3">
      <c r="A437" s="2"/>
      <c r="B437" s="2"/>
      <c r="C437" s="2">
        <v>2012.286885</v>
      </c>
      <c r="D437" s="2">
        <v>388.83199999999999</v>
      </c>
      <c r="E437" s="3">
        <f t="shared" si="82"/>
        <v>2181</v>
      </c>
      <c r="F437" s="4">
        <f>F436*SUM(economy!Z227:AB227)/SUM(economy!Z226:AB226)</f>
        <v>17899.792631069569</v>
      </c>
      <c r="G437" s="9">
        <f t="shared" si="85"/>
        <v>224.4846569835465</v>
      </c>
      <c r="H437" s="9">
        <f t="shared" si="85"/>
        <v>271.69509198901687</v>
      </c>
      <c r="I437" s="9">
        <f t="shared" si="85"/>
        <v>207.8922942545625</v>
      </c>
      <c r="J437" s="9">
        <f t="shared" si="85"/>
        <v>39.656314277474813</v>
      </c>
      <c r="K437" s="9">
        <f t="shared" si="85"/>
        <v>2.160270526174378</v>
      </c>
      <c r="L437" s="9">
        <f t="shared" si="83"/>
        <v>1020.8886280307752</v>
      </c>
      <c r="M437" s="2">
        <v>0</v>
      </c>
      <c r="N437" s="2">
        <f t="shared" si="80"/>
        <v>224.48471801641034</v>
      </c>
      <c r="O437" s="2">
        <f t="shared" si="76"/>
        <v>271.69515158868074</v>
      </c>
      <c r="P437" s="2">
        <f t="shared" si="77"/>
        <v>207.89231041343501</v>
      </c>
      <c r="Q437" s="2">
        <f t="shared" si="78"/>
        <v>39.65631428462553</v>
      </c>
      <c r="R437" s="2">
        <f t="shared" si="79"/>
        <v>2.160270526174378</v>
      </c>
      <c r="S437" s="2">
        <f t="shared" si="81"/>
        <v>1020.888764829326</v>
      </c>
    </row>
    <row r="438" spans="1:19" x14ac:dyDescent="0.3">
      <c r="A438" s="2"/>
      <c r="B438" s="2"/>
      <c r="C438" s="2">
        <v>2012.3688520000001</v>
      </c>
      <c r="D438" s="2">
        <v>389.13200000000001</v>
      </c>
      <c r="E438" s="3">
        <f t="shared" si="82"/>
        <v>2182</v>
      </c>
      <c r="F438" s="4">
        <f>F437*SUM(economy!Z228:AB228)/SUM(economy!Z227:AB227)</f>
        <v>17820.124205492622</v>
      </c>
      <c r="G438" s="9">
        <f t="shared" si="85"/>
        <v>225.57713259013761</v>
      </c>
      <c r="H438" s="9">
        <f t="shared" si="85"/>
        <v>272.6283823698688</v>
      </c>
      <c r="I438" s="9">
        <f t="shared" si="85"/>
        <v>207.79100656430452</v>
      </c>
      <c r="J438" s="9">
        <f t="shared" si="85"/>
        <v>39.491788344559453</v>
      </c>
      <c r="K438" s="9">
        <f t="shared" si="85"/>
        <v>2.1506361586222269</v>
      </c>
      <c r="L438" s="9">
        <f t="shared" si="83"/>
        <v>1022.6389460274927</v>
      </c>
      <c r="M438" s="2">
        <v>0</v>
      </c>
      <c r="N438" s="2">
        <f t="shared" si="80"/>
        <v>225.57719362300145</v>
      </c>
      <c r="O438" s="2">
        <f t="shared" si="76"/>
        <v>272.62844180557221</v>
      </c>
      <c r="P438" s="2">
        <f t="shared" si="77"/>
        <v>207.7910225062827</v>
      </c>
      <c r="Q438" s="2">
        <f t="shared" si="78"/>
        <v>39.491788351301672</v>
      </c>
      <c r="R438" s="2">
        <f t="shared" si="79"/>
        <v>2.1506361586222269</v>
      </c>
      <c r="S438" s="2">
        <f t="shared" si="81"/>
        <v>1022.6390824447802</v>
      </c>
    </row>
    <row r="439" spans="1:19" x14ac:dyDescent="0.3">
      <c r="A439" s="2"/>
      <c r="B439" s="2"/>
      <c r="C439" s="2">
        <v>2012.4535519999999</v>
      </c>
      <c r="D439" s="2">
        <v>389.55700000000002</v>
      </c>
      <c r="E439" s="3">
        <f t="shared" si="82"/>
        <v>2183</v>
      </c>
      <c r="F439" s="4">
        <f>F438*SUM(economy!Z229:AB229)/SUM(economy!Z228:AB228)</f>
        <v>17740.908406819031</v>
      </c>
      <c r="G439" s="9">
        <f t="shared" ref="G439:K454" si="86">G438*(1-G$5)+G$4*$F438*$L$4/1000</f>
        <v>226.66474580455736</v>
      </c>
      <c r="H439" s="9">
        <f t="shared" si="86"/>
        <v>273.55162463763759</v>
      </c>
      <c r="I439" s="9">
        <f t="shared" si="86"/>
        <v>207.67910945446329</v>
      </c>
      <c r="J439" s="9">
        <f t="shared" si="86"/>
        <v>39.327310506770189</v>
      </c>
      <c r="K439" s="9">
        <f t="shared" si="86"/>
        <v>2.1410523176446272</v>
      </c>
      <c r="L439" s="9">
        <f t="shared" si="83"/>
        <v>1024.3638427210731</v>
      </c>
      <c r="M439" s="2">
        <v>0</v>
      </c>
      <c r="N439" s="2">
        <f t="shared" si="80"/>
        <v>226.6648068374212</v>
      </c>
      <c r="O439" s="2">
        <f t="shared" si="76"/>
        <v>273.55168390983158</v>
      </c>
      <c r="P439" s="2">
        <f t="shared" si="77"/>
        <v>207.67912518245842</v>
      </c>
      <c r="Q439" s="2">
        <f t="shared" si="78"/>
        <v>39.327310513127252</v>
      </c>
      <c r="R439" s="2">
        <f t="shared" si="79"/>
        <v>2.1410523176446272</v>
      </c>
      <c r="S439" s="2">
        <f t="shared" si="81"/>
        <v>1024.363978760483</v>
      </c>
    </row>
    <row r="440" spans="1:19" x14ac:dyDescent="0.3">
      <c r="A440" s="2"/>
      <c r="B440" s="2"/>
      <c r="C440" s="2">
        <v>2012.535519</v>
      </c>
      <c r="D440" s="2">
        <v>390.20600000000002</v>
      </c>
      <c r="E440" s="3">
        <f t="shared" si="82"/>
        <v>2184</v>
      </c>
      <c r="F440" s="4">
        <f>F439*SUM(economy!Z230:AB230)/SUM(economy!Z229:AB229)</f>
        <v>17662.154939010215</v>
      </c>
      <c r="G440" s="9">
        <f t="shared" si="86"/>
        <v>227.7475242519219</v>
      </c>
      <c r="H440" s="9">
        <f t="shared" si="86"/>
        <v>274.46488893516141</v>
      </c>
      <c r="I440" s="9">
        <f t="shared" si="86"/>
        <v>207.55681333148874</v>
      </c>
      <c r="J440" s="9">
        <f t="shared" si="86"/>
        <v>39.162931141807071</v>
      </c>
      <c r="K440" s="9">
        <f t="shared" si="86"/>
        <v>2.1315203726729832</v>
      </c>
      <c r="L440" s="9">
        <f t="shared" si="83"/>
        <v>1026.0636780330522</v>
      </c>
      <c r="M440" s="2">
        <v>0</v>
      </c>
      <c r="N440" s="2">
        <f t="shared" si="80"/>
        <v>227.74758528478574</v>
      </c>
      <c r="O440" s="2">
        <f t="shared" si="76"/>
        <v>274.46494804429585</v>
      </c>
      <c r="P440" s="2">
        <f t="shared" si="77"/>
        <v>207.55682884837304</v>
      </c>
      <c r="Q440" s="2">
        <f t="shared" si="78"/>
        <v>39.162931147800975</v>
      </c>
      <c r="R440" s="2">
        <f t="shared" si="79"/>
        <v>2.1315203726729832</v>
      </c>
      <c r="S440" s="2">
        <f t="shared" si="81"/>
        <v>1026.0638136979287</v>
      </c>
    </row>
    <row r="441" spans="1:19" x14ac:dyDescent="0.3">
      <c r="A441" s="2"/>
      <c r="B441" s="2"/>
      <c r="C441" s="2">
        <v>2012.6202189999999</v>
      </c>
      <c r="D441" s="2">
        <v>390.88200000000001</v>
      </c>
      <c r="E441" s="3">
        <f t="shared" si="82"/>
        <v>2185</v>
      </c>
      <c r="F441" s="4">
        <f>F440*SUM(economy!Z231:AB231)/SUM(economy!Z230:AB230)</f>
        <v>17583.87285812234</v>
      </c>
      <c r="G441" s="9">
        <f t="shared" si="86"/>
        <v>228.82549614960797</v>
      </c>
      <c r="H441" s="9">
        <f t="shared" si="86"/>
        <v>275.36824612348363</v>
      </c>
      <c r="I441" s="9">
        <f t="shared" si="86"/>
        <v>207.42432723549797</v>
      </c>
      <c r="J441" s="9">
        <f t="shared" si="86"/>
        <v>38.998698888413138</v>
      </c>
      <c r="K441" s="9">
        <f t="shared" si="86"/>
        <v>2.1220416098944703</v>
      </c>
      <c r="L441" s="9">
        <f t="shared" si="83"/>
        <v>1027.7388100068972</v>
      </c>
      <c r="M441" s="2">
        <v>0</v>
      </c>
      <c r="N441" s="2">
        <f t="shared" si="80"/>
        <v>228.82555718247181</v>
      </c>
      <c r="O441" s="2">
        <f t="shared" si="76"/>
        <v>275.36830507000707</v>
      </c>
      <c r="P441" s="2">
        <f t="shared" si="77"/>
        <v>207.42434254410509</v>
      </c>
      <c r="Q441" s="2">
        <f t="shared" si="78"/>
        <v>38.998698894064631</v>
      </c>
      <c r="R441" s="2">
        <f t="shared" si="79"/>
        <v>2.1220416098944703</v>
      </c>
      <c r="S441" s="2">
        <f t="shared" si="81"/>
        <v>1027.738945300543</v>
      </c>
    </row>
    <row r="442" spans="1:19" x14ac:dyDescent="0.3">
      <c r="A442" s="2"/>
      <c r="B442" s="2"/>
      <c r="C442" s="2">
        <v>2012.7049179999999</v>
      </c>
      <c r="D442" s="2">
        <v>391.31200000000001</v>
      </c>
      <c r="E442" s="3">
        <f t="shared" si="82"/>
        <v>2186</v>
      </c>
      <c r="F442" s="4">
        <f>F441*SUM(economy!Z232:AB232)/SUM(economy!Z231:AB231)</f>
        <v>17506.070591579188</v>
      </c>
      <c r="G442" s="9">
        <f t="shared" si="86"/>
        <v>229.89869026770933</v>
      </c>
      <c r="H442" s="9">
        <f t="shared" si="86"/>
        <v>276.26176771904056</v>
      </c>
      <c r="I442" s="9">
        <f t="shared" si="86"/>
        <v>207.28185876127716</v>
      </c>
      <c r="J442" s="9">
        <f t="shared" si="86"/>
        <v>38.834660669670335</v>
      </c>
      <c r="K442" s="9">
        <f t="shared" si="86"/>
        <v>2.1126172345880008</v>
      </c>
      <c r="L442" s="9">
        <f t="shared" si="83"/>
        <v>1029.3895946522853</v>
      </c>
      <c r="M442" s="2">
        <v>0</v>
      </c>
      <c r="N442" s="2">
        <f t="shared" si="80"/>
        <v>229.89875130057317</v>
      </c>
      <c r="O442" s="2">
        <f t="shared" si="76"/>
        <v>276.26182650340036</v>
      </c>
      <c r="P442" s="2">
        <f t="shared" si="77"/>
        <v>207.28187386440274</v>
      </c>
      <c r="Q442" s="2">
        <f t="shared" si="78"/>
        <v>38.834660674998979</v>
      </c>
      <c r="R442" s="2">
        <f t="shared" si="79"/>
        <v>2.1126172345880008</v>
      </c>
      <c r="S442" s="2">
        <f t="shared" si="81"/>
        <v>1029.3897295779634</v>
      </c>
    </row>
    <row r="443" spans="1:19" x14ac:dyDescent="0.3">
      <c r="A443" s="2"/>
      <c r="B443" s="2"/>
      <c r="C443" s="2">
        <v>2012.786885</v>
      </c>
      <c r="D443" s="2">
        <v>391.32299999999998</v>
      </c>
      <c r="E443" s="3">
        <f t="shared" si="82"/>
        <v>2187</v>
      </c>
      <c r="F443" s="4">
        <f>F442*SUM(economy!Z233:AB233)/SUM(economy!Z232:AB232)</f>
        <v>17428.755957269612</v>
      </c>
      <c r="G443" s="9">
        <f t="shared" si="86"/>
        <v>230.96713589066957</v>
      </c>
      <c r="H443" s="9">
        <f t="shared" si="86"/>
        <v>277.14552583283211</v>
      </c>
      <c r="I443" s="9">
        <f t="shared" si="86"/>
        <v>207.12961398323924</v>
      </c>
      <c r="J443" s="9">
        <f t="shared" si="86"/>
        <v>38.6708617172267</v>
      </c>
      <c r="K443" s="9">
        <f t="shared" si="86"/>
        <v>2.1032483734458873</v>
      </c>
      <c r="L443" s="9">
        <f t="shared" si="83"/>
        <v>1031.0163857974135</v>
      </c>
      <c r="M443" s="2">
        <v>0</v>
      </c>
      <c r="N443" s="2">
        <f t="shared" si="80"/>
        <v>230.96719692353341</v>
      </c>
      <c r="O443" s="2">
        <f t="shared" si="76"/>
        <v>277.14558445547436</v>
      </c>
      <c r="P443" s="2">
        <f t="shared" si="77"/>
        <v>207.12962888364135</v>
      </c>
      <c r="Q443" s="2">
        <f t="shared" si="78"/>
        <v>38.670861722250933</v>
      </c>
      <c r="R443" s="2">
        <f t="shared" si="79"/>
        <v>2.1032483734458873</v>
      </c>
      <c r="S443" s="2">
        <f t="shared" si="81"/>
        <v>1031.016520358346</v>
      </c>
    </row>
    <row r="444" spans="1:19" x14ac:dyDescent="0.3">
      <c r="A444" s="2"/>
      <c r="B444" s="2"/>
      <c r="C444" s="2">
        <v>2012.8715850000001</v>
      </c>
      <c r="D444" s="2">
        <v>391.15600000000001</v>
      </c>
      <c r="E444" s="3">
        <f t="shared" si="82"/>
        <v>2188</v>
      </c>
      <c r="F444" s="4">
        <f>F443*SUM(economy!Z234:AB234)/SUM(economy!Z233:AB233)</f>
        <v>17351.936182451605</v>
      </c>
      <c r="G444" s="9">
        <f t="shared" si="86"/>
        <v>232.03086278008038</v>
      </c>
      <c r="H444" s="9">
        <f t="shared" si="86"/>
        <v>278.01959311155275</v>
      </c>
      <c r="I444" s="9">
        <f t="shared" si="86"/>
        <v>206.96779738425795</v>
      </c>
      <c r="J444" s="9">
        <f t="shared" si="86"/>
        <v>38.507345596381022</v>
      </c>
      <c r="K444" s="9">
        <f t="shared" si="86"/>
        <v>2.0939360768785971</v>
      </c>
      <c r="L444" s="9">
        <f t="shared" si="83"/>
        <v>1032.6195349491506</v>
      </c>
      <c r="M444" s="2">
        <v>0</v>
      </c>
      <c r="N444" s="2">
        <f t="shared" si="80"/>
        <v>232.03092381294422</v>
      </c>
      <c r="O444" s="2">
        <f t="shared" si="76"/>
        <v>278.01965157292238</v>
      </c>
      <c r="P444" s="2">
        <f t="shared" si="77"/>
        <v>206.96781208465768</v>
      </c>
      <c r="Q444" s="2">
        <f t="shared" si="78"/>
        <v>38.507345601118232</v>
      </c>
      <c r="R444" s="2">
        <f t="shared" si="79"/>
        <v>2.0939360768785971</v>
      </c>
      <c r="S444" s="2">
        <f t="shared" si="81"/>
        <v>1032.6196691485211</v>
      </c>
    </row>
    <row r="445" spans="1:19" x14ac:dyDescent="0.3">
      <c r="E445" s="3">
        <f t="shared" si="82"/>
        <v>2189</v>
      </c>
      <c r="F445" s="4">
        <f>F444*SUM(economy!Z235:AB235)/SUM(economy!Z234:AB234)</f>
        <v>17275.617922445821</v>
      </c>
      <c r="G445" s="9">
        <f t="shared" si="86"/>
        <v>233.08990113863376</v>
      </c>
      <c r="H445" s="9">
        <f t="shared" si="86"/>
        <v>278.88404268065943</v>
      </c>
      <c r="I445" s="9">
        <f t="shared" si="86"/>
        <v>206.79661178829718</v>
      </c>
      <c r="J445" s="9">
        <f t="shared" si="86"/>
        <v>38.344154231953226</v>
      </c>
      <c r="K445" s="9">
        <f t="shared" si="86"/>
        <v>2.0846813213001703</v>
      </c>
      <c r="L445" s="9">
        <f t="shared" si="83"/>
        <v>1034.1993911608438</v>
      </c>
      <c r="M445" s="2">
        <v>0</v>
      </c>
      <c r="N445" s="2">
        <f t="shared" si="80"/>
        <v>233.0899621714976</v>
      </c>
      <c r="O445" s="2">
        <f t="shared" si="76"/>
        <v>278.88410098120011</v>
      </c>
      <c r="P445" s="2">
        <f t="shared" si="77"/>
        <v>206.79662629137911</v>
      </c>
      <c r="Q445" s="2">
        <f t="shared" si="78"/>
        <v>38.344154236419811</v>
      </c>
      <c r="R445" s="2">
        <f t="shared" si="79"/>
        <v>2.0846813213001703</v>
      </c>
      <c r="S445" s="2">
        <f t="shared" si="81"/>
        <v>1034.1995250017967</v>
      </c>
    </row>
    <row r="446" spans="1:19" x14ac:dyDescent="0.3">
      <c r="E446" s="3">
        <f t="shared" si="82"/>
        <v>2190</v>
      </c>
      <c r="F446" s="4">
        <f>F445*SUM(economy!Z236:AB236)/SUM(economy!Z235:AB235)</f>
        <v>17199.807279103232</v>
      </c>
      <c r="G446" s="9">
        <f t="shared" si="86"/>
        <v>234.14428157521496</v>
      </c>
      <c r="H446" s="9">
        <f t="shared" si="86"/>
        <v>279.7389480893516</v>
      </c>
      <c r="I446" s="9">
        <f t="shared" si="86"/>
        <v>206.6162582967531</v>
      </c>
      <c r="J446" s="9">
        <f t="shared" si="86"/>
        <v>38.181327934871021</v>
      </c>
      <c r="K446" s="9">
        <f t="shared" si="86"/>
        <v>2.0754850113920278</v>
      </c>
      <c r="L446" s="9">
        <f t="shared" si="83"/>
        <v>1035.7563009075827</v>
      </c>
      <c r="M446" s="2">
        <v>0</v>
      </c>
      <c r="N446" s="2">
        <f t="shared" si="80"/>
        <v>234.1443426080788</v>
      </c>
      <c r="O446" s="2">
        <f t="shared" si="76"/>
        <v>279.73900622950572</v>
      </c>
      <c r="P446" s="2">
        <f t="shared" si="77"/>
        <v>206.61627260516573</v>
      </c>
      <c r="Q446" s="2">
        <f t="shared" si="78"/>
        <v>38.181327939082443</v>
      </c>
      <c r="R446" s="2">
        <f t="shared" si="79"/>
        <v>2.0754850113920278</v>
      </c>
      <c r="S446" s="2">
        <f t="shared" si="81"/>
        <v>1035.7564343932247</v>
      </c>
    </row>
    <row r="447" spans="1:19" x14ac:dyDescent="0.3">
      <c r="E447" s="3">
        <f t="shared" si="82"/>
        <v>2191</v>
      </c>
      <c r="F447" s="4">
        <f>F446*SUM(economy!Z237:AB237)/SUM(economy!Z236:AB236)</f>
        <v>17124.509819032693</v>
      </c>
      <c r="G447" s="9">
        <f t="shared" si="86"/>
        <v>235.19403507112267</v>
      </c>
      <c r="H447" s="9">
        <f t="shared" si="86"/>
        <v>280.58438325743629</v>
      </c>
      <c r="I447" s="9">
        <f t="shared" si="86"/>
        <v>206.42693622842503</v>
      </c>
      <c r="J447" s="9">
        <f t="shared" si="86"/>
        <v>38.018905429405237</v>
      </c>
      <c r="K447" s="9">
        <f t="shared" si="86"/>
        <v>2.0663479823430655</v>
      </c>
      <c r="L447" s="9">
        <f t="shared" si="83"/>
        <v>1037.2906079687323</v>
      </c>
      <c r="M447" s="2">
        <v>0</v>
      </c>
      <c r="N447" s="2">
        <f t="shared" si="80"/>
        <v>235.19409610398651</v>
      </c>
      <c r="O447" s="2">
        <f t="shared" si="76"/>
        <v>280.58444123764514</v>
      </c>
      <c r="P447" s="2">
        <f t="shared" si="77"/>
        <v>206.42695034478135</v>
      </c>
      <c r="Q447" s="2">
        <f t="shared" si="78"/>
        <v>38.018905433376077</v>
      </c>
      <c r="R447" s="2">
        <f t="shared" si="79"/>
        <v>2.0663479823430655</v>
      </c>
      <c r="S447" s="2">
        <f t="shared" si="81"/>
        <v>1037.290741102132</v>
      </c>
    </row>
    <row r="448" spans="1:19" x14ac:dyDescent="0.3">
      <c r="E448" s="3">
        <f t="shared" si="82"/>
        <v>2192</v>
      </c>
      <c r="F448" s="4">
        <f>F447*SUM(economy!Z238:AB238)/SUM(economy!Z237:AB237)</f>
        <v>17049.730591574898</v>
      </c>
      <c r="G448" s="9">
        <f t="shared" si="86"/>
        <v>236.23919294740165</v>
      </c>
      <c r="H448" s="9">
        <f t="shared" si="86"/>
        <v>281.42042242405137</v>
      </c>
      <c r="I448" s="9">
        <f t="shared" si="86"/>
        <v>206.22884306303069</v>
      </c>
      <c r="J448" s="9">
        <f t="shared" si="86"/>
        <v>37.856923880988703</v>
      </c>
      <c r="K448" s="9">
        <f t="shared" si="86"/>
        <v>2.0572710020640939</v>
      </c>
      <c r="L448" s="9">
        <f t="shared" si="83"/>
        <v>1038.8026533175366</v>
      </c>
      <c r="M448" s="2">
        <v>0</v>
      </c>
      <c r="N448" s="2">
        <f t="shared" si="80"/>
        <v>236.23925398026549</v>
      </c>
      <c r="O448" s="2">
        <f t="shared" si="76"/>
        <v>281.42048024475491</v>
      </c>
      <c r="P448" s="2">
        <f t="shared" si="77"/>
        <v>206.22885698990856</v>
      </c>
      <c r="Q448" s="2">
        <f t="shared" si="78"/>
        <v>37.856923884732701</v>
      </c>
      <c r="R448" s="2">
        <f t="shared" si="79"/>
        <v>2.0572710020640939</v>
      </c>
      <c r="S448" s="2">
        <f t="shared" si="81"/>
        <v>1038.8027861017258</v>
      </c>
    </row>
    <row r="449" spans="5:19" x14ac:dyDescent="0.3">
      <c r="E449" s="3">
        <f t="shared" si="82"/>
        <v>2193</v>
      </c>
      <c r="F449" s="4">
        <f>F448*SUM(economy!Z239:AB239)/SUM(economy!Z238:AB238)</f>
        <v>16975.474146511155</v>
      </c>
      <c r="G449" s="9">
        <f t="shared" si="86"/>
        <v>237.27978683327242</v>
      </c>
      <c r="H449" s="9">
        <f t="shared" si="86"/>
        <v>282.24714009821707</v>
      </c>
      <c r="I449" s="9">
        <f t="shared" si="86"/>
        <v>206.02217438817976</v>
      </c>
      <c r="J449" s="9">
        <f t="shared" si="86"/>
        <v>37.695418924555526</v>
      </c>
      <c r="K449" s="9">
        <f t="shared" si="86"/>
        <v>2.0482547733748118</v>
      </c>
      <c r="L449" s="9">
        <f t="shared" si="83"/>
        <v>1040.2927750175995</v>
      </c>
      <c r="M449" s="2">
        <v>0</v>
      </c>
      <c r="N449" s="2">
        <f t="shared" si="80"/>
        <v>237.27984786613627</v>
      </c>
      <c r="O449" s="2">
        <f t="shared" si="76"/>
        <v>282.24719775985409</v>
      </c>
      <c r="P449" s="2">
        <f t="shared" si="77"/>
        <v>206.02218812812251</v>
      </c>
      <c r="Q449" s="2">
        <f t="shared" si="78"/>
        <v>37.695418928085644</v>
      </c>
      <c r="R449" s="2">
        <f t="shared" si="79"/>
        <v>2.0482547733748118</v>
      </c>
      <c r="S449" s="2">
        <f t="shared" si="81"/>
        <v>1040.2929074555732</v>
      </c>
    </row>
    <row r="450" spans="5:19" x14ac:dyDescent="0.3">
      <c r="E450" s="3">
        <f t="shared" si="82"/>
        <v>2194</v>
      </c>
      <c r="F450" s="4">
        <f>F449*SUM(economy!Z240:AB240)/SUM(economy!Z239:AB239)</f>
        <v>16901.744551496107</v>
      </c>
      <c r="G450" s="9">
        <f t="shared" si="86"/>
        <v>238.31584863564166</v>
      </c>
      <c r="H450" s="9">
        <f t="shared" si="86"/>
        <v>283.06461101118651</v>
      </c>
      <c r="I450" s="9">
        <f t="shared" si="86"/>
        <v>205.80712384971977</v>
      </c>
      <c r="J450" s="9">
        <f t="shared" si="86"/>
        <v>37.534424693339965</v>
      </c>
      <c r="K450" s="9">
        <f t="shared" si="86"/>
        <v>2.0392999361616715</v>
      </c>
      <c r="L450" s="9">
        <f t="shared" si="83"/>
        <v>1041.7613081260497</v>
      </c>
      <c r="M450" s="2">
        <v>0</v>
      </c>
      <c r="N450" s="2">
        <f t="shared" si="80"/>
        <v>238.3159096685055</v>
      </c>
      <c r="O450" s="2">
        <f t="shared" si="76"/>
        <v>283.06466851419464</v>
      </c>
      <c r="P450" s="2">
        <f t="shared" si="77"/>
        <v>205.80713740523655</v>
      </c>
      <c r="Q450" s="2">
        <f t="shared" si="78"/>
        <v>37.534424696668417</v>
      </c>
      <c r="R450" s="2">
        <f t="shared" si="79"/>
        <v>2.0392999361616715</v>
      </c>
      <c r="S450" s="2">
        <f t="shared" si="81"/>
        <v>1041.7614402207669</v>
      </c>
    </row>
    <row r="451" spans="5:19" x14ac:dyDescent="0.3">
      <c r="E451" s="3">
        <f t="shared" si="82"/>
        <v>2195</v>
      </c>
      <c r="F451" s="4">
        <f>F450*SUM(economy!Z241:AB241)/SUM(economy!Z240:AB240)</f>
        <v>16828.545409204336</v>
      </c>
      <c r="G451" s="9">
        <f t="shared" si="86"/>
        <v>239.34741050967662</v>
      </c>
      <c r="H451" s="9">
        <f t="shared" si="86"/>
        <v>283.87291007056433</v>
      </c>
      <c r="I451" s="9">
        <f t="shared" si="86"/>
        <v>205.58388310536753</v>
      </c>
      <c r="J451" s="9">
        <f t="shared" si="86"/>
        <v>37.37397384807614</v>
      </c>
      <c r="K451" s="9">
        <f t="shared" si="86"/>
        <v>2.0304070695051264</v>
      </c>
      <c r="L451" s="9">
        <f t="shared" si="83"/>
        <v>1043.2085846031896</v>
      </c>
      <c r="M451" s="2">
        <v>0</v>
      </c>
      <c r="N451" s="2">
        <f t="shared" si="80"/>
        <v>239.34747154254046</v>
      </c>
      <c r="O451" s="2">
        <f t="shared" si="76"/>
        <v>283.87296741537995</v>
      </c>
      <c r="P451" s="2">
        <f t="shared" si="77"/>
        <v>205.58389647893381</v>
      </c>
      <c r="Q451" s="2">
        <f t="shared" si="78"/>
        <v>37.373973851214451</v>
      </c>
      <c r="R451" s="2">
        <f t="shared" si="79"/>
        <v>2.0304070695051264</v>
      </c>
      <c r="S451" s="2">
        <f t="shared" si="81"/>
        <v>1043.2087163575738</v>
      </c>
    </row>
    <row r="452" spans="5:19" x14ac:dyDescent="0.3">
      <c r="E452" s="3">
        <f t="shared" si="82"/>
        <v>2196</v>
      </c>
      <c r="F452" s="4">
        <f>F451*SUM(economy!Z242:AB242)/SUM(economy!Z241:AB241)</f>
        <v>16755.87987418245</v>
      </c>
      <c r="G452" s="9">
        <f t="shared" si="86"/>
        <v>240.37450483042619</v>
      </c>
      <c r="H452" s="9">
        <f t="shared" si="86"/>
        <v>284.67211231616147</v>
      </c>
      <c r="I452" s="9">
        <f t="shared" si="86"/>
        <v>205.35264178153875</v>
      </c>
      <c r="J452" s="9">
        <f t="shared" si="86"/>
        <v>37.214097606542275</v>
      </c>
      <c r="K452" s="9">
        <f t="shared" si="86"/>
        <v>2.021576693774878</v>
      </c>
      <c r="L452" s="9">
        <f t="shared" si="83"/>
        <v>1044.6349332284435</v>
      </c>
      <c r="M452" s="2">
        <v>0</v>
      </c>
      <c r="N452" s="2">
        <f t="shared" si="80"/>
        <v>240.37456586329003</v>
      </c>
      <c r="O452" s="2">
        <f t="shared" si="76"/>
        <v>284.67216950321978</v>
      </c>
      <c r="P452" s="2">
        <f t="shared" si="77"/>
        <v>205.35265497559678</v>
      </c>
      <c r="Q452" s="2">
        <f t="shared" si="78"/>
        <v>37.214097609501302</v>
      </c>
      <c r="R452" s="2">
        <f t="shared" si="79"/>
        <v>2.021576693774878</v>
      </c>
      <c r="S452" s="2">
        <f t="shared" si="81"/>
        <v>1044.635064645383</v>
      </c>
    </row>
    <row r="453" spans="5:19" x14ac:dyDescent="0.3">
      <c r="E453" s="3">
        <f t="shared" si="82"/>
        <v>2197</v>
      </c>
      <c r="F453" s="4">
        <f>F452*SUM(economy!Z243:AB243)/SUM(economy!Z242:AB242)</f>
        <v>16683.750669398607</v>
      </c>
      <c r="G453" s="9">
        <f t="shared" si="86"/>
        <v>241.3971641654702</v>
      </c>
      <c r="H453" s="9">
        <f t="shared" si="86"/>
        <v>285.46229287755364</v>
      </c>
      <c r="I453" s="9">
        <f t="shared" si="86"/>
        <v>205.1135874332891</v>
      </c>
      <c r="J453" s="9">
        <f t="shared" si="86"/>
        <v>37.054825773395002</v>
      </c>
      <c r="K453" s="9">
        <f t="shared" si="86"/>
        <v>2.0128092726918836</v>
      </c>
      <c r="L453" s="9">
        <f t="shared" si="83"/>
        <v>1046.0406795223998</v>
      </c>
      <c r="M453" s="2">
        <v>0</v>
      </c>
      <c r="N453" s="2">
        <f t="shared" si="80"/>
        <v>241.39722519833404</v>
      </c>
      <c r="O453" s="2">
        <f t="shared" si="76"/>
        <v>285.46234990728863</v>
      </c>
      <c r="P453" s="2">
        <f t="shared" si="77"/>
        <v>205.11360045024836</v>
      </c>
      <c r="Q453" s="2">
        <f t="shared" si="78"/>
        <v>37.054825776184991</v>
      </c>
      <c r="R453" s="2">
        <f t="shared" si="79"/>
        <v>2.0128092726918836</v>
      </c>
      <c r="S453" s="2">
        <f t="shared" si="81"/>
        <v>1046.040810604748</v>
      </c>
    </row>
    <row r="454" spans="5:19" x14ac:dyDescent="0.3">
      <c r="E454" s="3">
        <f t="shared" si="82"/>
        <v>2198</v>
      </c>
      <c r="F454" s="4">
        <f>F453*SUM(economy!Z244:AB244)/SUM(economy!Z243:AB243)</f>
        <v>16612.160102482805</v>
      </c>
      <c r="G454" s="9">
        <f t="shared" si="86"/>
        <v>242.41542124857904</v>
      </c>
      <c r="H454" s="9">
        <f t="shared" si="86"/>
        <v>286.24352693331059</v>
      </c>
      <c r="I454" s="9">
        <f t="shared" si="86"/>
        <v>204.86690550727926</v>
      </c>
      <c r="J454" s="9">
        <f t="shared" si="86"/>
        <v>36.896186770241812</v>
      </c>
      <c r="K454" s="9">
        <f t="shared" si="86"/>
        <v>2.0041052153560024</v>
      </c>
      <c r="L454" s="9">
        <f t="shared" si="83"/>
        <v>1047.4261456747668</v>
      </c>
      <c r="M454" s="2">
        <v>0</v>
      </c>
      <c r="N454" s="2">
        <f t="shared" si="80"/>
        <v>242.41548228144288</v>
      </c>
      <c r="O454" s="2">
        <f t="shared" si="76"/>
        <v>286.24358380615507</v>
      </c>
      <c r="P454" s="2">
        <f t="shared" si="77"/>
        <v>204.86691834951688</v>
      </c>
      <c r="Q454" s="2">
        <f t="shared" si="78"/>
        <v>36.896186772872419</v>
      </c>
      <c r="R454" s="2">
        <f t="shared" si="79"/>
        <v>2.0041052153560024</v>
      </c>
      <c r="S454" s="2">
        <f t="shared" si="81"/>
        <v>1047.4262764253433</v>
      </c>
    </row>
    <row r="455" spans="5:19" x14ac:dyDescent="0.3">
      <c r="E455" s="3">
        <f t="shared" si="82"/>
        <v>2199</v>
      </c>
      <c r="F455" s="4">
        <f>F454*SUM(economy!Z245:AB245)/SUM(economy!Z244:AB244)</f>
        <v>16541.110081651932</v>
      </c>
      <c r="G455" s="9">
        <f t="shared" ref="G455:K470" si="87">G454*(1-G$5)+G$4*$F454*$L$4/1000</f>
        <v>243.42930895436436</v>
      </c>
      <c r="H455" s="9">
        <f t="shared" si="87"/>
        <v>287.01588967186245</v>
      </c>
      <c r="I455" s="9">
        <f t="shared" si="87"/>
        <v>204.61277930767673</v>
      </c>
      <c r="J455" s="9">
        <f t="shared" si="87"/>
        <v>36.738207665901733</v>
      </c>
      <c r="K455" s="9">
        <f t="shared" si="87"/>
        <v>1.9954648782382789</v>
      </c>
      <c r="L455" s="9">
        <f t="shared" si="83"/>
        <v>1048.7916504780437</v>
      </c>
      <c r="M455" s="2">
        <v>0</v>
      </c>
      <c r="N455" s="2">
        <f t="shared" si="80"/>
        <v>243.4293699872282</v>
      </c>
      <c r="O455" s="2">
        <f t="shared" ref="O455:O518" si="88">O454*(1-O$5)+O$4*($F454+$M454)*$L$4/1000</f>
        <v>287.01594638824804</v>
      </c>
      <c r="P455" s="2">
        <f t="shared" ref="P455:P518" si="89">P454*(1-P$5)+P$4*($F454+$M454)*$L$4/1000</f>
        <v>204.61279197753794</v>
      </c>
      <c r="Q455" s="2">
        <f t="shared" ref="Q455:Q518" si="90">Q454*(1-Q$5)+Q$4*($F454+$M454)*$L$4/1000</f>
        <v>36.73820766838206</v>
      </c>
      <c r="R455" s="2">
        <f t="shared" ref="R455:R518" si="91">R454*(1-R$5)+R$4*($F454+$M454)*$L$4/1000</f>
        <v>1.9954648782382789</v>
      </c>
      <c r="S455" s="2">
        <f t="shared" si="81"/>
        <v>1048.7917808996344</v>
      </c>
    </row>
    <row r="456" spans="5:19" x14ac:dyDescent="0.3">
      <c r="E456" s="3">
        <f t="shared" si="82"/>
        <v>2200</v>
      </c>
      <c r="F456" s="4">
        <f>F455*SUM(economy!Z246:AB246)/SUM(economy!Z245:AB245)</f>
        <v>16470.602131314543</v>
      </c>
      <c r="G456" s="9">
        <f t="shared" si="87"/>
        <v>244.43886027390181</v>
      </c>
      <c r="H456" s="9">
        <f t="shared" si="87"/>
        <v>287.77945625396904</v>
      </c>
      <c r="I456" s="9">
        <f t="shared" si="87"/>
        <v>204.35138996490812</v>
      </c>
      <c r="J456" s="9">
        <f t="shared" si="87"/>
        <v>36.580914206806348</v>
      </c>
      <c r="K456" s="9">
        <f t="shared" si="87"/>
        <v>1.9868885671369776</v>
      </c>
      <c r="L456" s="9">
        <f t="shared" si="83"/>
        <v>1050.1375092667222</v>
      </c>
      <c r="M456" s="2">
        <v>0</v>
      </c>
      <c r="N456" s="2">
        <f t="shared" ref="N456:N519" si="92">N455*(1-N$5)+N$4*($F455+$M455)*$L$4/1000</f>
        <v>244.43892130676565</v>
      </c>
      <c r="O456" s="2">
        <f t="shared" si="88"/>
        <v>287.77951281432615</v>
      </c>
      <c r="P456" s="2">
        <f t="shared" si="89"/>
        <v>204.35140246470664</v>
      </c>
      <c r="Q456" s="2">
        <f t="shared" si="90"/>
        <v>36.580914209144986</v>
      </c>
      <c r="R456" s="2">
        <f t="shared" si="91"/>
        <v>1.9868885671369776</v>
      </c>
      <c r="S456" s="2">
        <f t="shared" ref="S456:S519" si="93">SUM(N456:R456,S$5)</f>
        <v>1050.1376393620803</v>
      </c>
    </row>
    <row r="457" spans="5:19" x14ac:dyDescent="0.3">
      <c r="E457" s="3">
        <f t="shared" si="82"/>
        <v>2201</v>
      </c>
      <c r="F457" s="4">
        <f>F456*SUM(economy!Z247:AB247)/SUM(economy!Z246:AB246)</f>
        <v>16400.637407350892</v>
      </c>
      <c r="G457" s="9">
        <f t="shared" si="87"/>
        <v>245.44410829130598</v>
      </c>
      <c r="H457" s="9">
        <f t="shared" si="87"/>
        <v>288.53430177675762</v>
      </c>
      <c r="I457" s="9">
        <f t="shared" si="87"/>
        <v>204.08291640717496</v>
      </c>
      <c r="J457" s="9">
        <f t="shared" si="87"/>
        <v>36.42433084749576</v>
      </c>
      <c r="K457" s="9">
        <f t="shared" si="87"/>
        <v>1.9783765390965984</v>
      </c>
      <c r="L457" s="9">
        <f t="shared" si="83"/>
        <v>1051.464033861831</v>
      </c>
      <c r="M457" s="2">
        <v>0</v>
      </c>
      <c r="N457" s="2">
        <f t="shared" si="92"/>
        <v>245.44416932416982</v>
      </c>
      <c r="O457" s="2">
        <f t="shared" si="88"/>
        <v>288.53435818151553</v>
      </c>
      <c r="P457" s="2">
        <f t="shared" si="89"/>
        <v>204.08292873919348</v>
      </c>
      <c r="Q457" s="2">
        <f t="shared" si="90"/>
        <v>36.424330849700802</v>
      </c>
      <c r="R457" s="2">
        <f t="shared" si="91"/>
        <v>1.9783765390965984</v>
      </c>
      <c r="S457" s="2">
        <f t="shared" si="93"/>
        <v>1051.4641636336764</v>
      </c>
    </row>
    <row r="458" spans="5:19" x14ac:dyDescent="0.3">
      <c r="E458" s="3">
        <f t="shared" ref="E458:E521" si="94">1+E457</f>
        <v>2202</v>
      </c>
      <c r="F458" s="4">
        <f>F457*SUM(economy!Z248:AB248)/SUM(economy!Z247:AB247)</f>
        <v>16331.216712064974</v>
      </c>
      <c r="G458" s="9">
        <f t="shared" si="87"/>
        <v>246.44508616123821</v>
      </c>
      <c r="H458" s="9">
        <f t="shared" si="87"/>
        <v>289.28050123929432</v>
      </c>
      <c r="I458" s="9">
        <f t="shared" si="87"/>
        <v>203.80753533464767</v>
      </c>
      <c r="J458" s="9">
        <f t="shared" si="87"/>
        <v>36.268480781165771</v>
      </c>
      <c r="K458" s="9">
        <f t="shared" si="87"/>
        <v>1.9699290042891904</v>
      </c>
      <c r="L458" s="9">
        <f t="shared" ref="L458:L521" si="95">SUM(G458:K458,L$5)</f>
        <v>1052.771532520635</v>
      </c>
      <c r="M458" s="2">
        <v>0</v>
      </c>
      <c r="N458" s="2">
        <f t="shared" si="92"/>
        <v>246.44514719410205</v>
      </c>
      <c r="O458" s="2">
        <f t="shared" si="88"/>
        <v>289.28055748888107</v>
      </c>
      <c r="P458" s="2">
        <f t="shared" si="89"/>
        <v>203.80754750113823</v>
      </c>
      <c r="Q458" s="2">
        <f t="shared" si="90"/>
        <v>36.26848078324484</v>
      </c>
      <c r="R458" s="2">
        <f t="shared" si="91"/>
        <v>1.9699290042891904</v>
      </c>
      <c r="S458" s="2">
        <f t="shared" si="93"/>
        <v>1052.7716619716555</v>
      </c>
    </row>
    <row r="459" spans="5:19" x14ac:dyDescent="0.3">
      <c r="E459" s="3">
        <f t="shared" si="94"/>
        <v>2203</v>
      </c>
      <c r="F459" s="4">
        <f>F458*SUM(economy!Z249:AB249)/SUM(economy!Z248:AB248)</f>
        <v>16262.340508805641</v>
      </c>
      <c r="G459" s="9">
        <f t="shared" si="87"/>
        <v>247.44182708732669</v>
      </c>
      <c r="H459" s="9">
        <f t="shared" si="87"/>
        <v>290.01812950965444</v>
      </c>
      <c r="I459" s="9">
        <f t="shared" si="87"/>
        <v>203.52542119625207</v>
      </c>
      <c r="J459" s="9">
        <f t="shared" si="87"/>
        <v>36.113385970224947</v>
      </c>
      <c r="K459" s="9">
        <f t="shared" si="87"/>
        <v>1.9615461278573987</v>
      </c>
      <c r="L459" s="9">
        <f t="shared" si="95"/>
        <v>1054.0603098913157</v>
      </c>
      <c r="M459" s="2">
        <v>0</v>
      </c>
      <c r="N459" s="2">
        <f t="shared" si="92"/>
        <v>247.44188812019053</v>
      </c>
      <c r="O459" s="2">
        <f t="shared" si="88"/>
        <v>290.01818560449692</v>
      </c>
      <c r="P459" s="2">
        <f t="shared" si="89"/>
        <v>203.52543319943649</v>
      </c>
      <c r="Q459" s="2">
        <f t="shared" si="90"/>
        <v>36.113385972185242</v>
      </c>
      <c r="R459" s="2">
        <f t="shared" si="91"/>
        <v>1.9615461278573987</v>
      </c>
      <c r="S459" s="2">
        <f t="shared" si="93"/>
        <v>1054.0604390241665</v>
      </c>
    </row>
    <row r="460" spans="5:19" x14ac:dyDescent="0.3">
      <c r="E460" s="3">
        <f t="shared" si="94"/>
        <v>2204</v>
      </c>
      <c r="F460" s="4">
        <f>F459*SUM(economy!Z250:AB250)/SUM(economy!Z249:AB249)</f>
        <v>16194.008936254633</v>
      </c>
      <c r="G460" s="9">
        <f t="shared" si="87"/>
        <v>248.43436430147915</v>
      </c>
      <c r="H460" s="9">
        <f t="shared" si="87"/>
        <v>290.74726129345584</v>
      </c>
      <c r="I460" s="9">
        <f t="shared" si="87"/>
        <v>203.23674616896415</v>
      </c>
      <c r="J460" s="9">
        <f t="shared" si="87"/>
        <v>35.959067176822174</v>
      </c>
      <c r="K460" s="9">
        <f t="shared" si="87"/>
        <v>1.9532280317187687</v>
      </c>
      <c r="L460" s="9">
        <f t="shared" si="95"/>
        <v>1055.3306669724402</v>
      </c>
      <c r="M460" s="2">
        <v>0</v>
      </c>
      <c r="N460" s="2">
        <f t="shared" si="92"/>
        <v>248.43442533434299</v>
      </c>
      <c r="O460" s="2">
        <f t="shared" si="88"/>
        <v>290.74731723397969</v>
      </c>
      <c r="P460" s="2">
        <f t="shared" si="89"/>
        <v>203.23675801103442</v>
      </c>
      <c r="Q460" s="2">
        <f t="shared" si="90"/>
        <v>35.959067178670487</v>
      </c>
      <c r="R460" s="2">
        <f t="shared" si="91"/>
        <v>1.9532280317187687</v>
      </c>
      <c r="S460" s="2">
        <f t="shared" si="93"/>
        <v>1055.3307957897464</v>
      </c>
    </row>
    <row r="461" spans="5:19" x14ac:dyDescent="0.3">
      <c r="E461" s="3">
        <f t="shared" si="94"/>
        <v>2205</v>
      </c>
      <c r="F461" s="4">
        <f>F460*SUM(economy!Z251:AB251)/SUM(economy!Z250:AB250)</f>
        <v>16126.221822380247</v>
      </c>
      <c r="G461" s="9">
        <f t="shared" si="87"/>
        <v>249.42273104406746</v>
      </c>
      <c r="H461" s="9">
        <f t="shared" si="87"/>
        <v>291.46797110382062</v>
      </c>
      <c r="I461" s="9">
        <f t="shared" si="87"/>
        <v>202.9416801395293</v>
      </c>
      <c r="J461" s="9">
        <f t="shared" si="87"/>
        <v>35.805543993307261</v>
      </c>
      <c r="K461" s="9">
        <f t="shared" si="87"/>
        <v>1.9449747963309094</v>
      </c>
      <c r="L461" s="9">
        <f t="shared" si="95"/>
        <v>1056.5829010770558</v>
      </c>
      <c r="M461" s="2">
        <v>0</v>
      </c>
      <c r="N461" s="2">
        <f t="shared" si="92"/>
        <v>249.4227920769313</v>
      </c>
      <c r="O461" s="2">
        <f t="shared" si="88"/>
        <v>291.4680268904504</v>
      </c>
      <c r="P461" s="2">
        <f t="shared" si="89"/>
        <v>202.94169182264801</v>
      </c>
      <c r="Q461" s="2">
        <f t="shared" si="90"/>
        <v>35.80554399504998</v>
      </c>
      <c r="R461" s="2">
        <f t="shared" si="91"/>
        <v>1.9449747963309094</v>
      </c>
      <c r="S461" s="2">
        <f t="shared" si="93"/>
        <v>1056.5830295814108</v>
      </c>
    </row>
    <row r="462" spans="5:19" x14ac:dyDescent="0.3">
      <c r="E462" s="3">
        <f t="shared" si="94"/>
        <v>2206</v>
      </c>
      <c r="F462" s="4">
        <f>F461*SUM(economy!Z252:AB252)/SUM(economy!Z251:AB251)</f>
        <v>16058.978698055704</v>
      </c>
      <c r="G462" s="9">
        <f t="shared" si="87"/>
        <v>250.40696054496391</v>
      </c>
      <c r="H462" s="9">
        <f t="shared" si="87"/>
        <v>292.18033323272999</v>
      </c>
      <c r="I462" s="9">
        <f t="shared" si="87"/>
        <v>202.64039068852324</v>
      </c>
      <c r="J462" s="9">
        <f t="shared" si="87"/>
        <v>35.652834872589132</v>
      </c>
      <c r="K462" s="9">
        <f t="shared" si="87"/>
        <v>1.9367864624172213</v>
      </c>
      <c r="L462" s="9">
        <f t="shared" si="95"/>
        <v>1057.8173058012235</v>
      </c>
      <c r="M462" s="2">
        <v>0</v>
      </c>
      <c r="N462" s="2">
        <f t="shared" si="92"/>
        <v>250.40702157782775</v>
      </c>
      <c r="O462" s="2">
        <f t="shared" si="88"/>
        <v>292.18038886588909</v>
      </c>
      <c r="P462" s="2">
        <f t="shared" si="89"/>
        <v>202.64040221482392</v>
      </c>
      <c r="Q462" s="2">
        <f t="shared" si="90"/>
        <v>35.65283487423229</v>
      </c>
      <c r="R462" s="2">
        <f t="shared" si="91"/>
        <v>1.9367864624172213</v>
      </c>
      <c r="S462" s="2">
        <f t="shared" si="93"/>
        <v>1057.8174339951902</v>
      </c>
    </row>
    <row r="463" spans="5:19" x14ac:dyDescent="0.3">
      <c r="E463" s="3">
        <f t="shared" si="94"/>
        <v>2207</v>
      </c>
      <c r="F463" s="4">
        <f>F462*SUM(economy!Z253:AB253)/SUM(economy!Z252:AB252)</f>
        <v>15992.27881034199</v>
      </c>
      <c r="G463" s="9">
        <f t="shared" si="87"/>
        <v>251.38708600540863</v>
      </c>
      <c r="H463" s="9">
        <f t="shared" si="87"/>
        <v>292.88442172373624</v>
      </c>
      <c r="I463" s="9">
        <f t="shared" si="87"/>
        <v>202.33304307667285</v>
      </c>
      <c r="J463" s="9">
        <f t="shared" si="87"/>
        <v>35.500957158358212</v>
      </c>
      <c r="K463" s="9">
        <f t="shared" si="87"/>
        <v>1.9286630326529641</v>
      </c>
      <c r="L463" s="9">
        <f t="shared" si="95"/>
        <v>1059.0341709968288</v>
      </c>
      <c r="M463" s="2">
        <v>0</v>
      </c>
      <c r="N463" s="2">
        <f t="shared" si="92"/>
        <v>251.38714703827247</v>
      </c>
      <c r="O463" s="2">
        <f t="shared" si="88"/>
        <v>292.88447720384687</v>
      </c>
      <c r="P463" s="2">
        <f t="shared" si="89"/>
        <v>202.33305444826041</v>
      </c>
      <c r="Q463" s="2">
        <f t="shared" si="90"/>
        <v>35.5009571599075</v>
      </c>
      <c r="R463" s="2">
        <f t="shared" si="91"/>
        <v>1.9286630326529641</v>
      </c>
      <c r="S463" s="2">
        <f t="shared" si="93"/>
        <v>1059.0342988829402</v>
      </c>
    </row>
    <row r="464" spans="5:19" x14ac:dyDescent="0.3">
      <c r="E464" s="3">
        <f t="shared" si="94"/>
        <v>2208</v>
      </c>
      <c r="F464" s="4">
        <f>F463*SUM(economy!Z254:AB254)/SUM(economy!Z253:AB253)</f>
        <v>15926.121135435435</v>
      </c>
      <c r="G464" s="9">
        <f t="shared" si="87"/>
        <v>252.36314058068771</v>
      </c>
      <c r="H464" s="9">
        <f t="shared" si="87"/>
        <v>293.58031034599702</v>
      </c>
      <c r="I464" s="9">
        <f t="shared" si="87"/>
        <v>202.01980023335614</v>
      </c>
      <c r="J464" s="9">
        <f t="shared" si="87"/>
        <v>35.349927115141298</v>
      </c>
      <c r="K464" s="9">
        <f t="shared" si="87"/>
        <v>1.9206044733115157</v>
      </c>
      <c r="L464" s="9">
        <f t="shared" si="95"/>
        <v>1060.2337827484937</v>
      </c>
      <c r="M464" s="2">
        <v>0</v>
      </c>
      <c r="N464" s="2">
        <f t="shared" si="92"/>
        <v>252.36320161355155</v>
      </c>
      <c r="O464" s="2">
        <f t="shared" si="88"/>
        <v>293.58036567348023</v>
      </c>
      <c r="P464" s="2">
        <f t="shared" si="89"/>
        <v>202.01981145230724</v>
      </c>
      <c r="Q464" s="2">
        <f t="shared" si="90"/>
        <v>35.349927116602082</v>
      </c>
      <c r="R464" s="2">
        <f t="shared" si="91"/>
        <v>1.9206044733115157</v>
      </c>
      <c r="S464" s="2">
        <f t="shared" si="93"/>
        <v>1060.2339103292527</v>
      </c>
    </row>
    <row r="465" spans="5:19" x14ac:dyDescent="0.3">
      <c r="E465" s="3">
        <f t="shared" si="94"/>
        <v>2209</v>
      </c>
      <c r="F465" s="4">
        <f>F464*SUM(economy!Z255:AB255)/SUM(economy!Z254:AB254)</f>
        <v>15860.504391280965</v>
      </c>
      <c r="G465" s="9">
        <f t="shared" si="87"/>
        <v>253.33515736360161</v>
      </c>
      <c r="H465" s="9">
        <f t="shared" si="87"/>
        <v>294.26807256959717</v>
      </c>
      <c r="I465" s="9">
        <f t="shared" si="87"/>
        <v>201.70082274720181</v>
      </c>
      <c r="J465" s="9">
        <f t="shared" si="87"/>
        <v>35.199759958159163</v>
      </c>
      <c r="K465" s="9">
        <f t="shared" si="87"/>
        <v>1.9126107158707453</v>
      </c>
      <c r="L465" s="9">
        <f t="shared" si="95"/>
        <v>1061.4164233544307</v>
      </c>
      <c r="M465" s="2">
        <v>0</v>
      </c>
      <c r="N465" s="2">
        <f t="shared" si="92"/>
        <v>253.33521839646545</v>
      </c>
      <c r="O465" s="2">
        <f t="shared" si="88"/>
        <v>294.2681277448728</v>
      </c>
      <c r="P465" s="2">
        <f t="shared" si="89"/>
        <v>201.70083381556523</v>
      </c>
      <c r="Q465" s="2">
        <f t="shared" si="90"/>
        <v>35.199759959536493</v>
      </c>
      <c r="R465" s="2">
        <f t="shared" si="91"/>
        <v>1.9126107158707453</v>
      </c>
      <c r="S465" s="2">
        <f t="shared" si="93"/>
        <v>1061.4165506323106</v>
      </c>
    </row>
    <row r="466" spans="5:19" x14ac:dyDescent="0.3">
      <c r="E466" s="3">
        <f t="shared" si="94"/>
        <v>2210</v>
      </c>
      <c r="F466" s="4">
        <f>F465*SUM(economy!Z256:AB256)/SUM(economy!Z255:AB255)</f>
        <v>15795.427049852151</v>
      </c>
      <c r="G466" s="9">
        <f t="shared" si="87"/>
        <v>254.30316936870327</v>
      </c>
      <c r="H466" s="9">
        <f t="shared" si="87"/>
        <v>294.9477815421223</v>
      </c>
      <c r="I466" s="9">
        <f t="shared" si="87"/>
        <v>201.37626885870986</v>
      </c>
      <c r="J466" s="9">
        <f t="shared" si="87"/>
        <v>35.050469882958886</v>
      </c>
      <c r="K466" s="9">
        <f t="shared" si="87"/>
        <v>1.9046816585795008</v>
      </c>
      <c r="L466" s="9">
        <f t="shared" si="95"/>
        <v>1062.582371311074</v>
      </c>
      <c r="M466" s="2">
        <v>0</v>
      </c>
      <c r="N466" s="2">
        <f t="shared" si="92"/>
        <v>254.30323040156711</v>
      </c>
      <c r="O466" s="2">
        <f t="shared" si="88"/>
        <v>294.94783656560907</v>
      </c>
      <c r="P466" s="2">
        <f t="shared" si="89"/>
        <v>201.3762797785069</v>
      </c>
      <c r="Q466" s="2">
        <f t="shared" si="90"/>
        <v>35.050469884257531</v>
      </c>
      <c r="R466" s="2">
        <f t="shared" si="91"/>
        <v>1.9046816585795008</v>
      </c>
      <c r="S466" s="2">
        <f t="shared" si="93"/>
        <v>1062.5824982885201</v>
      </c>
    </row>
    <row r="467" spans="5:19" x14ac:dyDescent="0.3">
      <c r="E467" s="3">
        <f t="shared" si="94"/>
        <v>2211</v>
      </c>
      <c r="F467" s="4">
        <f>F466*SUM(economy!Z257:AB257)/SUM(economy!Z256:AB256)</f>
        <v>15730.887349099752</v>
      </c>
      <c r="G467" s="9">
        <f t="shared" si="87"/>
        <v>255.26720951728578</v>
      </c>
      <c r="H467" s="9">
        <f t="shared" si="87"/>
        <v>295.61951006645006</v>
      </c>
      <c r="I467" s="9">
        <f t="shared" si="87"/>
        <v>201.04629445481618</v>
      </c>
      <c r="J467" s="9">
        <f t="shared" si="87"/>
        <v>34.902070094794759</v>
      </c>
      <c r="K467" s="9">
        <f t="shared" si="87"/>
        <v>1.8968171679842587</v>
      </c>
      <c r="L467" s="9">
        <f t="shared" si="95"/>
        <v>1063.7319013013312</v>
      </c>
      <c r="M467" s="2">
        <v>0</v>
      </c>
      <c r="N467" s="2">
        <f t="shared" si="92"/>
        <v>255.26727055014962</v>
      </c>
      <c r="O467" s="2">
        <f t="shared" si="88"/>
        <v>295.61956493856559</v>
      </c>
      <c r="P467" s="2">
        <f t="shared" si="89"/>
        <v>201.04630522804098</v>
      </c>
      <c r="Q467" s="2">
        <f t="shared" si="90"/>
        <v>34.902070096019216</v>
      </c>
      <c r="R467" s="2">
        <f t="shared" si="91"/>
        <v>1.8968171679842587</v>
      </c>
      <c r="S467" s="2">
        <f t="shared" si="93"/>
        <v>1063.7320279807595</v>
      </c>
    </row>
    <row r="468" spans="5:19" x14ac:dyDescent="0.3">
      <c r="E468" s="3">
        <f t="shared" si="94"/>
        <v>2212</v>
      </c>
      <c r="F468" s="4">
        <f>F467*SUM(economy!Z258:AB258)/SUM(economy!Z257:AB257)</f>
        <v>15666.883304571174</v>
      </c>
      <c r="G468" s="9">
        <f t="shared" si="87"/>
        <v>256.22731062309936</v>
      </c>
      <c r="H468" s="9">
        <f t="shared" si="87"/>
        <v>296.28333057972475</v>
      </c>
      <c r="I468" s="9">
        <f t="shared" si="87"/>
        <v>200.71105306532516</v>
      </c>
      <c r="J468" s="9">
        <f t="shared" si="87"/>
        <v>34.754572837733122</v>
      </c>
      <c r="K468" s="9">
        <f t="shared" si="87"/>
        <v>1.8890170804160491</v>
      </c>
      <c r="L468" s="9">
        <f t="shared" si="95"/>
        <v>1064.8652841862984</v>
      </c>
      <c r="M468" s="2">
        <v>0</v>
      </c>
      <c r="N468" s="2">
        <f t="shared" si="92"/>
        <v>256.22737165596322</v>
      </c>
      <c r="O468" s="2">
        <f t="shared" si="88"/>
        <v>296.28338530088547</v>
      </c>
      <c r="P468" s="2">
        <f t="shared" si="89"/>
        <v>200.71106369394511</v>
      </c>
      <c r="Q468" s="2">
        <f t="shared" si="90"/>
        <v>34.754572838887626</v>
      </c>
      <c r="R468" s="2">
        <f t="shared" si="91"/>
        <v>1.8890170804160491</v>
      </c>
      <c r="S468" s="2">
        <f t="shared" si="93"/>
        <v>1064.8654105700975</v>
      </c>
    </row>
    <row r="469" spans="5:19" x14ac:dyDescent="0.3">
      <c r="E469" s="3">
        <f t="shared" si="94"/>
        <v>2213</v>
      </c>
      <c r="F469" s="4">
        <f>F468*SUM(economy!Z259:AB259)/SUM(economy!Z258:AB258)</f>
        <v>15603.412720703052</v>
      </c>
      <c r="G469" s="9">
        <f t="shared" si="87"/>
        <v>257.1835053787774</v>
      </c>
      <c r="H469" s="9">
        <f t="shared" si="87"/>
        <v>296.93931513348025</v>
      </c>
      <c r="I469" s="9">
        <f t="shared" si="87"/>
        <v>200.37069586113589</v>
      </c>
      <c r="J469" s="9">
        <f t="shared" si="87"/>
        <v>34.607989423458314</v>
      </c>
      <c r="K469" s="9">
        <f t="shared" si="87"/>
        <v>1.881281203437835</v>
      </c>
      <c r="L469" s="9">
        <f t="shared" si="95"/>
        <v>1065.9827870002898</v>
      </c>
      <c r="M469" s="2">
        <v>0</v>
      </c>
      <c r="N469" s="2">
        <f t="shared" si="92"/>
        <v>257.18356641164127</v>
      </c>
      <c r="O469" s="2">
        <f t="shared" si="88"/>
        <v>296.93936970410147</v>
      </c>
      <c r="P469" s="2">
        <f t="shared" si="89"/>
        <v>200.37070634709195</v>
      </c>
      <c r="Q469" s="2">
        <f t="shared" si="90"/>
        <v>34.607989424546865</v>
      </c>
      <c r="R469" s="2">
        <f t="shared" si="91"/>
        <v>1.881281203437835</v>
      </c>
      <c r="S469" s="2">
        <f t="shared" si="93"/>
        <v>1065.9829130908195</v>
      </c>
    </row>
    <row r="470" spans="5:19" x14ac:dyDescent="0.3">
      <c r="E470" s="3">
        <f t="shared" si="94"/>
        <v>2214</v>
      </c>
      <c r="F470" s="4">
        <f>F469*SUM(economy!Z260:AB260)/SUM(economy!Z259:AB259)</f>
        <v>15540.473201790046</v>
      </c>
      <c r="G470" s="9">
        <f t="shared" si="87"/>
        <v>258.13582634295176</v>
      </c>
      <c r="H470" s="9">
        <f t="shared" si="87"/>
        <v>297.58753537487831</v>
      </c>
      <c r="I470" s="9">
        <f t="shared" si="87"/>
        <v>200.02537165418866</v>
      </c>
      <c r="J470" s="9">
        <f t="shared" si="87"/>
        <v>34.462330259758488</v>
      </c>
      <c r="K470" s="9">
        <f t="shared" si="87"/>
        <v>1.8736093172525616</v>
      </c>
      <c r="L470" s="9">
        <f t="shared" si="95"/>
        <v>1067.0846729490299</v>
      </c>
      <c r="M470" s="2">
        <v>0</v>
      </c>
      <c r="N470" s="2">
        <f t="shared" si="92"/>
        <v>258.13588737581563</v>
      </c>
      <c r="O470" s="2">
        <f t="shared" si="88"/>
        <v>297.58758979537413</v>
      </c>
      <c r="P470" s="2">
        <f t="shared" si="89"/>
        <v>200.02538199939576</v>
      </c>
      <c r="Q470" s="2">
        <f t="shared" si="90"/>
        <v>34.462330260784853</v>
      </c>
      <c r="R470" s="2">
        <f t="shared" si="91"/>
        <v>1.8736093172525616</v>
      </c>
      <c r="S470" s="2">
        <f t="shared" si="93"/>
        <v>1067.0847987486229</v>
      </c>
    </row>
    <row r="471" spans="5:19" x14ac:dyDescent="0.3">
      <c r="E471" s="3">
        <f t="shared" si="94"/>
        <v>2215</v>
      </c>
      <c r="F471" s="4">
        <f>F470*SUM(economy!Z261:AB261)/SUM(economy!Z260:AB260)</f>
        <v>15478.062162632883</v>
      </c>
      <c r="G471" s="9">
        <f t="shared" ref="G471:K486" si="96">G470*(1-G$5)+G$4*$F470*$L$4/1000</f>
        <v>259.08430592803751</v>
      </c>
      <c r="H471" s="9">
        <f t="shared" si="96"/>
        <v>298.22806252902842</v>
      </c>
      <c r="I471" s="9">
        <f t="shared" si="96"/>
        <v>199.67522689906008</v>
      </c>
      <c r="J471" s="9">
        <f t="shared" si="96"/>
        <v>34.31760487867151</v>
      </c>
      <c r="K471" s="9">
        <f t="shared" si="96"/>
        <v>1.8660011760721462</v>
      </c>
      <c r="L471" s="9">
        <f t="shared" si="95"/>
        <v>1068.1712014108698</v>
      </c>
      <c r="M471" s="2">
        <v>0</v>
      </c>
      <c r="N471" s="2">
        <f t="shared" si="92"/>
        <v>259.08436696090138</v>
      </c>
      <c r="O471" s="2">
        <f t="shared" si="88"/>
        <v>298.22811679981186</v>
      </c>
      <c r="P471" s="2">
        <f t="shared" si="89"/>
        <v>199.6752371054074</v>
      </c>
      <c r="Q471" s="2">
        <f t="shared" si="90"/>
        <v>34.317604879639241</v>
      </c>
      <c r="R471" s="2">
        <f t="shared" si="91"/>
        <v>1.8660011760721462</v>
      </c>
      <c r="S471" s="2">
        <f t="shared" si="93"/>
        <v>1068.1713269218321</v>
      </c>
    </row>
    <row r="472" spans="5:19" x14ac:dyDescent="0.3">
      <c r="E472" s="3">
        <f t="shared" si="94"/>
        <v>2216</v>
      </c>
      <c r="F472" s="4">
        <f>F471*SUM(economy!Z262:AB262)/SUM(economy!Z261:AB261)</f>
        <v>15416.176838869378</v>
      </c>
      <c r="G472" s="9">
        <f t="shared" si="96"/>
        <v>260.02897638866767</v>
      </c>
      <c r="H472" s="9">
        <f t="shared" si="96"/>
        <v>298.86096738235591</v>
      </c>
      <c r="I472" s="9">
        <f t="shared" si="96"/>
        <v>199.32040569613642</v>
      </c>
      <c r="J472" s="9">
        <f t="shared" si="96"/>
        <v>34.17382196427274</v>
      </c>
      <c r="K472" s="9">
        <f t="shared" si="96"/>
        <v>1.8584565094477241</v>
      </c>
      <c r="L472" s="9">
        <f t="shared" si="95"/>
        <v>1069.2426279408805</v>
      </c>
      <c r="M472" s="2">
        <v>0</v>
      </c>
      <c r="N472" s="2">
        <f t="shared" si="92"/>
        <v>260.02903742153154</v>
      </c>
      <c r="O472" s="2">
        <f t="shared" si="88"/>
        <v>298.8610215038388</v>
      </c>
      <c r="P472" s="2">
        <f t="shared" si="89"/>
        <v>199.32041576548787</v>
      </c>
      <c r="Q472" s="2">
        <f t="shared" si="90"/>
        <v>34.173821965185184</v>
      </c>
      <c r="R472" s="2">
        <f t="shared" si="91"/>
        <v>1.8584565094477241</v>
      </c>
      <c r="S472" s="2">
        <f t="shared" si="93"/>
        <v>1069.2427531654912</v>
      </c>
    </row>
    <row r="473" spans="5:19" x14ac:dyDescent="0.3">
      <c r="E473" s="3">
        <f t="shared" si="94"/>
        <v>2217</v>
      </c>
      <c r="F473" s="4">
        <f>F472*SUM(economy!Z263:AB263)/SUM(economy!Z262:AB262)</f>
        <v>15354.81429699217</v>
      </c>
      <c r="G473" s="9">
        <f t="shared" si="96"/>
        <v>260.96986981075827</v>
      </c>
      <c r="H473" s="9">
        <f t="shared" si="96"/>
        <v>299.48632026698601</v>
      </c>
      <c r="I473" s="9">
        <f t="shared" si="96"/>
        <v>198.96104979629666</v>
      </c>
      <c r="J473" s="9">
        <f t="shared" si="96"/>
        <v>34.030989380087966</v>
      </c>
      <c r="K473" s="9">
        <f t="shared" si="96"/>
        <v>1.8509750235615041</v>
      </c>
      <c r="L473" s="9">
        <f t="shared" si="95"/>
        <v>1070.2992042776905</v>
      </c>
      <c r="M473" s="2">
        <v>0</v>
      </c>
      <c r="N473" s="2">
        <f t="shared" si="92"/>
        <v>260.96993084362214</v>
      </c>
      <c r="O473" s="2">
        <f t="shared" si="88"/>
        <v>299.48637423957911</v>
      </c>
      <c r="P473" s="2">
        <f t="shared" si="89"/>
        <v>198.96105973049106</v>
      </c>
      <c r="Q473" s="2">
        <f t="shared" si="90"/>
        <v>34.030989380948284</v>
      </c>
      <c r="R473" s="2">
        <f t="shared" si="91"/>
        <v>1.8509750235615041</v>
      </c>
      <c r="S473" s="2">
        <f t="shared" si="93"/>
        <v>1070.2993292182023</v>
      </c>
    </row>
    <row r="474" spans="5:19" x14ac:dyDescent="0.3">
      <c r="E474" s="3">
        <f t="shared" si="94"/>
        <v>2218</v>
      </c>
      <c r="F474" s="4">
        <f>F473*SUM(economy!Z264:AB264)/SUM(economy!Z263:AB263)</f>
        <v>15293.971444056948</v>
      </c>
      <c r="G474" s="9">
        <f t="shared" si="96"/>
        <v>261.90701810118503</v>
      </c>
      <c r="H474" s="9">
        <f t="shared" si="96"/>
        <v>300.10419104611145</v>
      </c>
      <c r="I474" s="9">
        <f t="shared" si="96"/>
        <v>198.5972986070374</v>
      </c>
      <c r="J474" s="9">
        <f t="shared" si="96"/>
        <v>33.889114196116083</v>
      </c>
      <c r="K474" s="9">
        <f t="shared" si="96"/>
        <v>1.8435564024806372</v>
      </c>
      <c r="L474" s="9">
        <f t="shared" si="95"/>
        <v>1071.3411783529307</v>
      </c>
      <c r="M474" s="2">
        <v>0</v>
      </c>
      <c r="N474" s="2">
        <f t="shared" si="92"/>
        <v>261.9070791340489</v>
      </c>
      <c r="O474" s="2">
        <f t="shared" si="88"/>
        <v>300.10424487022431</v>
      </c>
      <c r="P474" s="2">
        <f t="shared" si="89"/>
        <v>198.59730840788893</v>
      </c>
      <c r="Q474" s="2">
        <f t="shared" si="90"/>
        <v>33.889114196927252</v>
      </c>
      <c r="R474" s="2">
        <f t="shared" si="91"/>
        <v>1.8435564024806372</v>
      </c>
      <c r="S474" s="2">
        <f t="shared" si="93"/>
        <v>1071.3413030115701</v>
      </c>
    </row>
    <row r="475" spans="5:19" x14ac:dyDescent="0.3">
      <c r="E475" s="3">
        <f t="shared" si="94"/>
        <v>2219</v>
      </c>
      <c r="F475" s="4">
        <f>F474*SUM(economy!Z265:AB265)/SUM(economy!Z264:AB264)</f>
        <v>15233.645037085902</v>
      </c>
      <c r="G475" s="9">
        <f t="shared" si="96"/>
        <v>262.84045297805238</v>
      </c>
      <c r="H475" s="9">
        <f t="shared" si="96"/>
        <v>300.71464910031193</v>
      </c>
      <c r="I475" s="9">
        <f t="shared" si="96"/>
        <v>198.22928919997429</v>
      </c>
      <c r="J475" s="9">
        <f t="shared" si="96"/>
        <v>33.748202715447547</v>
      </c>
      <c r="K475" s="9">
        <f t="shared" si="96"/>
        <v>1.8362003093735111</v>
      </c>
      <c r="L475" s="9">
        <f t="shared" si="95"/>
        <v>1072.3687943031598</v>
      </c>
      <c r="M475" s="2">
        <v>0</v>
      </c>
      <c r="N475" s="2">
        <f t="shared" si="92"/>
        <v>262.84051401091625</v>
      </c>
      <c r="O475" s="2">
        <f t="shared" si="88"/>
        <v>300.71470277635308</v>
      </c>
      <c r="P475" s="2">
        <f t="shared" si="89"/>
        <v>198.22929886927275</v>
      </c>
      <c r="Q475" s="2">
        <f t="shared" si="90"/>
        <v>33.748202716212376</v>
      </c>
      <c r="R475" s="2">
        <f t="shared" si="91"/>
        <v>1.8362003093735111</v>
      </c>
      <c r="S475" s="2">
        <f t="shared" si="93"/>
        <v>1072.368918682128</v>
      </c>
    </row>
    <row r="476" spans="5:19" x14ac:dyDescent="0.3">
      <c r="E476" s="3">
        <f t="shared" si="94"/>
        <v>2220</v>
      </c>
      <c r="F476" s="4">
        <f>F475*SUM(economy!Z266:AB266)/SUM(economy!Z265:AB265)</f>
        <v>15173.83169217059</v>
      </c>
      <c r="G476" s="9">
        <f t="shared" si="96"/>
        <v>263.77020596153648</v>
      </c>
      <c r="H476" s="9">
        <f t="shared" si="96"/>
        <v>301.31776331479421</v>
      </c>
      <c r="I476" s="9">
        <f t="shared" si="96"/>
        <v>197.85715631965542</v>
      </c>
      <c r="J476" s="9">
        <f t="shared" si="96"/>
        <v>33.608260500465882</v>
      </c>
      <c r="K476" s="9">
        <f t="shared" si="96"/>
        <v>1.8289063876889466</v>
      </c>
      <c r="L476" s="9">
        <f t="shared" si="95"/>
        <v>1073.3822924841411</v>
      </c>
      <c r="M476" s="2">
        <v>0</v>
      </c>
      <c r="N476" s="2">
        <f t="shared" si="92"/>
        <v>263.77026699440034</v>
      </c>
      <c r="O476" s="2">
        <f t="shared" si="88"/>
        <v>301.31781684317093</v>
      </c>
      <c r="P476" s="2">
        <f t="shared" si="89"/>
        <v>197.85716585916663</v>
      </c>
      <c r="Q476" s="2">
        <f t="shared" si="90"/>
        <v>33.608260501187019</v>
      </c>
      <c r="R476" s="2">
        <f t="shared" si="91"/>
        <v>1.8289063876889466</v>
      </c>
      <c r="S476" s="2">
        <f t="shared" si="93"/>
        <v>1073.3824165856138</v>
      </c>
    </row>
    <row r="477" spans="5:19" x14ac:dyDescent="0.3">
      <c r="E477" s="3">
        <f t="shared" si="94"/>
        <v>2221</v>
      </c>
      <c r="F477" s="4">
        <f>F476*SUM(economy!Z267:AB267)/SUM(economy!Z266:AB266)</f>
        <v>15114.527893278837</v>
      </c>
      <c r="G477" s="9">
        <f t="shared" si="96"/>
        <v>264.69630836528398</v>
      </c>
      <c r="H477" s="9">
        <f t="shared" si="96"/>
        <v>301.91360206752171</v>
      </c>
      <c r="I477" s="9">
        <f t="shared" si="96"/>
        <v>197.48103239362393</v>
      </c>
      <c r="J477" s="9">
        <f t="shared" si="96"/>
        <v>33.469292398620766</v>
      </c>
      <c r="K477" s="9">
        <f t="shared" si="96"/>
        <v>1.8216742622987807</v>
      </c>
      <c r="L477" s="9">
        <f t="shared" si="95"/>
        <v>1074.3819094873493</v>
      </c>
      <c r="M477" s="2">
        <v>0</v>
      </c>
      <c r="N477" s="2">
        <f t="shared" si="92"/>
        <v>264.69636939814785</v>
      </c>
      <c r="O477" s="2">
        <f t="shared" si="88"/>
        <v>301.91365544864027</v>
      </c>
      <c r="P477" s="2">
        <f t="shared" si="89"/>
        <v>197.48104180508994</v>
      </c>
      <c r="Q477" s="2">
        <f t="shared" si="90"/>
        <v>33.469292399300706</v>
      </c>
      <c r="R477" s="2">
        <f t="shared" si="91"/>
        <v>1.8216742622987807</v>
      </c>
      <c r="S477" s="2">
        <f t="shared" si="93"/>
        <v>1074.3820333134775</v>
      </c>
    </row>
    <row r="478" spans="5:19" x14ac:dyDescent="0.3">
      <c r="E478" s="3">
        <f t="shared" si="94"/>
        <v>2222</v>
      </c>
      <c r="F478" s="4">
        <f>F477*SUM(economy!Z268:AB268)/SUM(economy!Z267:AB267)</f>
        <v>15055.730000770893</v>
      </c>
      <c r="G478" s="9">
        <f t="shared" si="96"/>
        <v>265.61879128834795</v>
      </c>
      <c r="H478" s="9">
        <f t="shared" si="96"/>
        <v>302.50223321820442</v>
      </c>
      <c r="I478" s="9">
        <f t="shared" si="96"/>
        <v>197.10104754366873</v>
      </c>
      <c r="J478" s="9">
        <f t="shared" si="96"/>
        <v>33.331302567762492</v>
      </c>
      <c r="K478" s="9">
        <f t="shared" si="96"/>
        <v>1.8145035406043477</v>
      </c>
      <c r="L478" s="9">
        <f t="shared" si="95"/>
        <v>1075.3678781585882</v>
      </c>
      <c r="M478" s="2">
        <v>0</v>
      </c>
      <c r="N478" s="2">
        <f t="shared" si="92"/>
        <v>265.61885232121182</v>
      </c>
      <c r="O478" s="2">
        <f t="shared" si="88"/>
        <v>302.50228645246995</v>
      </c>
      <c r="P478" s="2">
        <f t="shared" si="89"/>
        <v>197.10105682880825</v>
      </c>
      <c r="Q478" s="2">
        <f t="shared" si="90"/>
        <v>33.331302568403586</v>
      </c>
      <c r="R478" s="2">
        <f t="shared" si="91"/>
        <v>1.8145035406043477</v>
      </c>
      <c r="S478" s="2">
        <f t="shared" si="93"/>
        <v>1075.368001711498</v>
      </c>
    </row>
    <row r="479" spans="5:19" x14ac:dyDescent="0.3">
      <c r="E479" s="3">
        <f t="shared" si="94"/>
        <v>2223</v>
      </c>
      <c r="F479" s="4">
        <f>F478*SUM(economy!Z269:AB269)/SUM(economy!Z268:AB268)</f>
        <v>14997.434259629319</v>
      </c>
      <c r="G479" s="9">
        <f t="shared" si="96"/>
        <v>266.53768560764382</v>
      </c>
      <c r="H479" s="9">
        <f t="shared" si="96"/>
        <v>303.0837240981179</v>
      </c>
      <c r="I479" s="9">
        <f t="shared" si="96"/>
        <v>196.71732959820361</v>
      </c>
      <c r="J479" s="9">
        <f t="shared" si="96"/>
        <v>33.194294501028665</v>
      </c>
      <c r="K479" s="9">
        <f t="shared" si="96"/>
        <v>1.807393813607415</v>
      </c>
      <c r="L479" s="9">
        <f t="shared" si="95"/>
        <v>1076.3404276186016</v>
      </c>
      <c r="M479" s="2">
        <v>0</v>
      </c>
      <c r="N479" s="2">
        <f t="shared" si="92"/>
        <v>266.53774664050769</v>
      </c>
      <c r="O479" s="2">
        <f t="shared" si="88"/>
        <v>303.08377718593437</v>
      </c>
      <c r="P479" s="2">
        <f t="shared" si="89"/>
        <v>196.71733875871229</v>
      </c>
      <c r="Q479" s="2">
        <f t="shared" si="90"/>
        <v>33.194294501633131</v>
      </c>
      <c r="R479" s="2">
        <f t="shared" si="91"/>
        <v>1.807393813607415</v>
      </c>
      <c r="S479" s="2">
        <f t="shared" si="93"/>
        <v>1076.3405509003951</v>
      </c>
    </row>
    <row r="480" spans="5:19" x14ac:dyDescent="0.3">
      <c r="E480" s="3">
        <f t="shared" si="94"/>
        <v>2224</v>
      </c>
      <c r="F480" s="4">
        <f>F479*SUM(economy!Z270:AB270)/SUM(economy!Z269:AB269)</f>
        <v>14939.636807408127</v>
      </c>
      <c r="G480" s="9">
        <f t="shared" si="96"/>
        <v>267.45302197090757</v>
      </c>
      <c r="H480" s="9">
        <f t="shared" si="96"/>
        <v>303.6581415007235</v>
      </c>
      <c r="I480" s="9">
        <f t="shared" si="96"/>
        <v>196.33000410571654</v>
      </c>
      <c r="J480" s="9">
        <f t="shared" si="96"/>
        <v>33.058271051275185</v>
      </c>
      <c r="K480" s="9">
        <f t="shared" si="96"/>
        <v>1.8003446569461157</v>
      </c>
      <c r="L480" s="9">
        <f t="shared" si="95"/>
        <v>1077.2997832855688</v>
      </c>
      <c r="M480" s="2">
        <v>0</v>
      </c>
      <c r="N480" s="2">
        <f t="shared" si="92"/>
        <v>267.45308300377144</v>
      </c>
      <c r="O480" s="2">
        <f t="shared" si="88"/>
        <v>303.65819444249382</v>
      </c>
      <c r="P480" s="2">
        <f t="shared" si="89"/>
        <v>196.33001314326725</v>
      </c>
      <c r="Q480" s="2">
        <f t="shared" si="90"/>
        <v>33.058271051845118</v>
      </c>
      <c r="R480" s="2">
        <f t="shared" si="91"/>
        <v>1.8003446569461157</v>
      </c>
      <c r="S480" s="2">
        <f t="shared" si="93"/>
        <v>1077.2999062983238</v>
      </c>
    </row>
    <row r="481" spans="5:19" x14ac:dyDescent="0.3">
      <c r="E481" s="3">
        <f t="shared" si="94"/>
        <v>2225</v>
      </c>
      <c r="F481" s="4">
        <f>F480*SUM(economy!Z271:AB271)/SUM(economy!Z270:AB270)</f>
        <v>14882.333681906357</v>
      </c>
      <c r="G481" s="9">
        <f t="shared" si="96"/>
        <v>268.36483079013908</v>
      </c>
      <c r="H481" s="9">
        <f t="shared" si="96"/>
        <v>304.22555167306092</v>
      </c>
      <c r="I481" s="9">
        <f t="shared" si="96"/>
        <v>195.93919434923288</v>
      </c>
      <c r="J481" s="9">
        <f t="shared" si="96"/>
        <v>32.923234455044515</v>
      </c>
      <c r="K481" s="9">
        <f t="shared" si="96"/>
        <v>1.7933556318964745</v>
      </c>
      <c r="L481" s="9">
        <f t="shared" si="95"/>
        <v>1078.2461668993737</v>
      </c>
      <c r="M481" s="2">
        <v>0</v>
      </c>
      <c r="N481" s="2">
        <f t="shared" si="92"/>
        <v>268.36489182300295</v>
      </c>
      <c r="O481" s="2">
        <f t="shared" si="88"/>
        <v>304.22560446918681</v>
      </c>
      <c r="P481" s="2">
        <f t="shared" si="89"/>
        <v>195.93920326547601</v>
      </c>
      <c r="Q481" s="2">
        <f t="shared" si="90"/>
        <v>32.923234455581891</v>
      </c>
      <c r="R481" s="2">
        <f t="shared" si="91"/>
        <v>1.7933556318964745</v>
      </c>
      <c r="S481" s="2">
        <f t="shared" si="93"/>
        <v>1078.2462896451441</v>
      </c>
    </row>
    <row r="482" spans="5:19" x14ac:dyDescent="0.3">
      <c r="E482" s="3">
        <f t="shared" si="94"/>
        <v>2226</v>
      </c>
      <c r="F482" s="4">
        <f>F481*SUM(economy!Z272:AB272)/SUM(economy!Z271:AB271)</f>
        <v>14825.520828571136</v>
      </c>
      <c r="G482" s="9">
        <f t="shared" si="96"/>
        <v>269.27314223551366</v>
      </c>
      <c r="H482" s="9">
        <f t="shared" si="96"/>
        <v>304.78602030788443</v>
      </c>
      <c r="I482" s="9">
        <f t="shared" si="96"/>
        <v>195.54502136173699</v>
      </c>
      <c r="J482" s="9">
        <f t="shared" si="96"/>
        <v>32.789186356065436</v>
      </c>
      <c r="K482" s="9">
        <f t="shared" si="96"/>
        <v>1.7864262863401248</v>
      </c>
      <c r="L482" s="9">
        <f t="shared" si="95"/>
        <v>1079.1797965475407</v>
      </c>
      <c r="M482" s="2">
        <v>0</v>
      </c>
      <c r="N482" s="2">
        <f t="shared" si="92"/>
        <v>269.27320326837753</v>
      </c>
      <c r="O482" s="2">
        <f t="shared" si="88"/>
        <v>304.78607295876662</v>
      </c>
      <c r="P482" s="2">
        <f t="shared" si="89"/>
        <v>195.54503015830079</v>
      </c>
      <c r="Q482" s="2">
        <f t="shared" si="90"/>
        <v>32.789186356572117</v>
      </c>
      <c r="R482" s="2">
        <f t="shared" si="91"/>
        <v>1.7864262863401248</v>
      </c>
      <c r="S482" s="2">
        <f t="shared" si="93"/>
        <v>1079.1799190283573</v>
      </c>
    </row>
    <row r="483" spans="5:19" x14ac:dyDescent="0.3">
      <c r="E483" s="3">
        <f t="shared" si="94"/>
        <v>2227</v>
      </c>
      <c r="F483" s="4">
        <f>F482*SUM(economy!Z273:AB273)/SUM(economy!Z272:AB272)</f>
        <v>14769.194107636049</v>
      </c>
      <c r="G483" s="9">
        <f t="shared" si="96"/>
        <v>270.17798622974573</v>
      </c>
      <c r="H483" s="9">
        <f t="shared" si="96"/>
        <v>305.33961253651665</v>
      </c>
      <c r="I483" s="9">
        <f t="shared" si="96"/>
        <v>195.14760394249922</v>
      </c>
      <c r="J483" s="9">
        <f t="shared" si="96"/>
        <v>32.656127828279175</v>
      </c>
      <c r="K483" s="9">
        <f t="shared" si="96"/>
        <v>1.7795561556988204</v>
      </c>
      <c r="L483" s="9">
        <f t="shared" si="95"/>
        <v>1080.1008866927396</v>
      </c>
      <c r="M483" s="2">
        <v>0</v>
      </c>
      <c r="N483" s="2">
        <f t="shared" si="92"/>
        <v>270.1780472626096</v>
      </c>
      <c r="O483" s="2">
        <f t="shared" si="88"/>
        <v>305.33966504255466</v>
      </c>
      <c r="P483" s="2">
        <f t="shared" si="89"/>
        <v>195.14761262099012</v>
      </c>
      <c r="Q483" s="2">
        <f t="shared" si="90"/>
        <v>32.656127828756908</v>
      </c>
      <c r="R483" s="2">
        <f t="shared" si="91"/>
        <v>1.7795561556988204</v>
      </c>
      <c r="S483" s="2">
        <f t="shared" si="93"/>
        <v>1080.1010089106101</v>
      </c>
    </row>
    <row r="484" spans="5:19" x14ac:dyDescent="0.3">
      <c r="E484" s="3">
        <f t="shared" si="94"/>
        <v>2228</v>
      </c>
      <c r="F484" s="4">
        <f>F483*SUM(economy!Z274:AB274)/SUM(economy!Z273:AB273)</f>
        <v>14713.349300999918</v>
      </c>
      <c r="G484" s="9">
        <f t="shared" si="96"/>
        <v>271.07939244288781</v>
      </c>
      <c r="H484" s="9">
        <f t="shared" si="96"/>
        <v>305.88639292239128</v>
      </c>
      <c r="I484" s="9">
        <f t="shared" si="96"/>
        <v>194.74705867425629</v>
      </c>
      <c r="J484" s="9">
        <f t="shared" si="96"/>
        <v>32.524059398387998</v>
      </c>
      <c r="K484" s="9">
        <f t="shared" si="96"/>
        <v>1.7727447638363802</v>
      </c>
      <c r="L484" s="9">
        <f t="shared" si="95"/>
        <v>1081.0096482017598</v>
      </c>
      <c r="M484" s="2">
        <v>0</v>
      </c>
      <c r="N484" s="2">
        <f t="shared" si="92"/>
        <v>271.07945347575168</v>
      </c>
      <c r="O484" s="2">
        <f t="shared" si="88"/>
        <v>305.88644528398356</v>
      </c>
      <c r="P484" s="2">
        <f t="shared" si="89"/>
        <v>194.74706723625914</v>
      </c>
      <c r="Q484" s="2">
        <f t="shared" si="90"/>
        <v>32.524059398838439</v>
      </c>
      <c r="R484" s="2">
        <f t="shared" si="91"/>
        <v>1.7727447638363802</v>
      </c>
      <c r="S484" s="2">
        <f t="shared" si="93"/>
        <v>1081.0097701586692</v>
      </c>
    </row>
    <row r="485" spans="5:19" x14ac:dyDescent="0.3">
      <c r="E485" s="3">
        <f t="shared" si="94"/>
        <v>2229</v>
      </c>
      <c r="F485" s="4">
        <f>F484*SUM(economy!Z275:AB275)/SUM(economy!Z274:AB274)</f>
        <v>14657.982118851898</v>
      </c>
      <c r="G485" s="9">
        <f t="shared" si="96"/>
        <v>271.97739028754978</v>
      </c>
      <c r="H485" s="9">
        <f t="shared" si="96"/>
        <v>306.4264254552603</v>
      </c>
      <c r="I485" s="9">
        <f t="shared" si="96"/>
        <v>194.34349994119427</v>
      </c>
      <c r="J485" s="9">
        <f t="shared" si="96"/>
        <v>32.392981067923031</v>
      </c>
      <c r="K485" s="9">
        <f t="shared" si="96"/>
        <v>1.7659916239286939</v>
      </c>
      <c r="L485" s="9">
        <f t="shared" si="95"/>
        <v>1081.9062883758561</v>
      </c>
      <c r="M485" s="2">
        <v>0</v>
      </c>
      <c r="N485" s="2">
        <f t="shared" si="92"/>
        <v>271.97745132041365</v>
      </c>
      <c r="O485" s="2">
        <f t="shared" si="88"/>
        <v>306.42647767280425</v>
      </c>
      <c r="P485" s="2">
        <f t="shared" si="89"/>
        <v>194.34350838827265</v>
      </c>
      <c r="Q485" s="2">
        <f t="shared" si="90"/>
        <v>32.392981068347737</v>
      </c>
      <c r="R485" s="2">
        <f t="shared" si="91"/>
        <v>1.7659916239286939</v>
      </c>
      <c r="S485" s="2">
        <f t="shared" si="93"/>
        <v>1081.9064100737669</v>
      </c>
    </row>
    <row r="486" spans="5:19" x14ac:dyDescent="0.3">
      <c r="E486" s="3">
        <f t="shared" si="94"/>
        <v>2230</v>
      </c>
      <c r="F486" s="4">
        <f>F485*SUM(economy!Z276:AB276)/SUM(economy!Z275:AB275)</f>
        <v>14603.088206048154</v>
      </c>
      <c r="G486" s="9">
        <f t="shared" si="96"/>
        <v>272.87200891452198</v>
      </c>
      <c r="H486" s="9">
        <f t="shared" si="96"/>
        <v>306.95977354603889</v>
      </c>
      <c r="I486" s="9">
        <f t="shared" si="96"/>
        <v>193.93703994768558</v>
      </c>
      <c r="J486" s="9">
        <f t="shared" si="96"/>
        <v>32.262892334828997</v>
      </c>
      <c r="K486" s="9">
        <f t="shared" si="96"/>
        <v>1.7592962393024414</v>
      </c>
      <c r="L486" s="9">
        <f t="shared" si="95"/>
        <v>1082.7910109823779</v>
      </c>
      <c r="M486" s="2">
        <v>0</v>
      </c>
      <c r="N486" s="2">
        <f t="shared" si="92"/>
        <v>272.87206994738585</v>
      </c>
      <c r="O486" s="2">
        <f t="shared" si="88"/>
        <v>306.95982561993083</v>
      </c>
      <c r="P486" s="2">
        <f t="shared" si="89"/>
        <v>193.93704828138206</v>
      </c>
      <c r="Q486" s="2">
        <f t="shared" si="90"/>
        <v>32.262892335229438</v>
      </c>
      <c r="R486" s="2">
        <f t="shared" si="91"/>
        <v>1.7592962393024414</v>
      </c>
      <c r="S486" s="2">
        <f t="shared" si="93"/>
        <v>1082.7911324232307</v>
      </c>
    </row>
    <row r="487" spans="5:19" x14ac:dyDescent="0.3">
      <c r="E487" s="3">
        <f t="shared" si="94"/>
        <v>2231</v>
      </c>
      <c r="F487" s="4">
        <f>F486*SUM(economy!Z277:AB277)/SUM(economy!Z276:AB276)</f>
        <v>14548.663148245814</v>
      </c>
      <c r="G487" s="9">
        <f t="shared" ref="G487:K502" si="97">G486*(1-G$5)+G$4*$F486*$L$4/1000</f>
        <v>273.76327720878783</v>
      </c>
      <c r="H487" s="9">
        <f t="shared" si="97"/>
        <v>307.48650002226316</v>
      </c>
      <c r="I487" s="9">
        <f t="shared" si="97"/>
        <v>193.52778873773255</v>
      </c>
      <c r="J487" s="9">
        <f t="shared" si="97"/>
        <v>32.133792214564352</v>
      </c>
      <c r="K487" s="9">
        <f t="shared" si="97"/>
        <v>1.7526581042431801</v>
      </c>
      <c r="L487" s="9">
        <f t="shared" si="95"/>
        <v>1083.664016287591</v>
      </c>
      <c r="M487" s="2">
        <v>0</v>
      </c>
      <c r="N487" s="2">
        <f t="shared" si="92"/>
        <v>273.7633382416517</v>
      </c>
      <c r="O487" s="2">
        <f t="shared" si="88"/>
        <v>307.48655195289831</v>
      </c>
      <c r="P487" s="2">
        <f t="shared" si="89"/>
        <v>193.52779695956903</v>
      </c>
      <c r="Q487" s="2">
        <f t="shared" si="90"/>
        <v>32.13379221494192</v>
      </c>
      <c r="R487" s="2">
        <f t="shared" si="91"/>
        <v>1.7526581042431801</v>
      </c>
      <c r="S487" s="2">
        <f t="shared" si="93"/>
        <v>1083.6641374733042</v>
      </c>
    </row>
    <row r="488" spans="5:19" x14ac:dyDescent="0.3">
      <c r="E488" s="3">
        <f t="shared" si="94"/>
        <v>2232</v>
      </c>
      <c r="F488" s="4">
        <f>F487*SUM(economy!Z278:AB278)/SUM(economy!Z277:AB277)</f>
        <v>14494.702477800136</v>
      </c>
      <c r="G488" s="9">
        <f t="shared" si="97"/>
        <v>274.65122378591082</v>
      </c>
      <c r="H488" s="9">
        <f t="shared" si="97"/>
        <v>308.00666712413658</v>
      </c>
      <c r="I488" s="9">
        <f t="shared" si="97"/>
        <v>193.11585421507144</v>
      </c>
      <c r="J488" s="9">
        <f t="shared" si="97"/>
        <v>32.005679260715951</v>
      </c>
      <c r="K488" s="9">
        <f t="shared" si="97"/>
        <v>1.7460767047734511</v>
      </c>
      <c r="L488" s="9">
        <f t="shared" si="95"/>
        <v>1084.5255010906083</v>
      </c>
      <c r="M488" s="2">
        <v>0</v>
      </c>
      <c r="N488" s="2">
        <f t="shared" si="92"/>
        <v>274.65128481877468</v>
      </c>
      <c r="O488" s="2">
        <f t="shared" si="88"/>
        <v>308.00671891190905</v>
      </c>
      <c r="P488" s="2">
        <f t="shared" si="89"/>
        <v>193.11586232654938</v>
      </c>
      <c r="Q488" s="2">
        <f t="shared" si="90"/>
        <v>32.005679261071947</v>
      </c>
      <c r="R488" s="2">
        <f t="shared" si="91"/>
        <v>1.7460767047734511</v>
      </c>
      <c r="S488" s="2">
        <f t="shared" si="93"/>
        <v>1084.5256220230785</v>
      </c>
    </row>
    <row r="489" spans="5:19" x14ac:dyDescent="0.3">
      <c r="E489" s="3">
        <f t="shared" si="94"/>
        <v>2233</v>
      </c>
      <c r="F489" s="4">
        <f>F488*SUM(economy!Z279:AB279)/SUM(economy!Z278:AB278)</f>
        <v>14441.201679429816</v>
      </c>
      <c r="G489" s="9">
        <f t="shared" si="97"/>
        <v>275.53587698878124</v>
      </c>
      <c r="H489" s="9">
        <f t="shared" si="97"/>
        <v>308.52033650114072</v>
      </c>
      <c r="I489" s="9">
        <f t="shared" si="97"/>
        <v>192.70134216389272</v>
      </c>
      <c r="J489" s="9">
        <f t="shared" si="97"/>
        <v>31.878551585128232</v>
      </c>
      <c r="K489" s="9">
        <f t="shared" si="97"/>
        <v>1.7395515194015876</v>
      </c>
      <c r="L489" s="9">
        <f t="shared" si="95"/>
        <v>1085.3756587583443</v>
      </c>
      <c r="M489" s="2">
        <v>0</v>
      </c>
      <c r="N489" s="2">
        <f t="shared" si="92"/>
        <v>275.53593802164511</v>
      </c>
      <c r="O489" s="2">
        <f t="shared" si="88"/>
        <v>308.52038814644351</v>
      </c>
      <c r="P489" s="2">
        <f t="shared" si="89"/>
        <v>192.7013501664934</v>
      </c>
      <c r="Q489" s="2">
        <f t="shared" si="90"/>
        <v>31.878551585463892</v>
      </c>
      <c r="R489" s="2">
        <f t="shared" si="91"/>
        <v>1.7395515194015876</v>
      </c>
      <c r="S489" s="2">
        <f t="shared" si="93"/>
        <v>1085.3757794394476</v>
      </c>
    </row>
    <row r="490" spans="5:19" x14ac:dyDescent="0.3">
      <c r="E490" s="3">
        <f t="shared" si="94"/>
        <v>2234</v>
      </c>
      <c r="F490" s="4">
        <f>F489*SUM(economy!Z280:AB280)/SUM(economy!Z279:AB279)</f>
        <v>14388.156195656931</v>
      </c>
      <c r="G490" s="9">
        <f t="shared" si="97"/>
        <v>276.41726488470886</v>
      </c>
      <c r="H490" s="9">
        <f t="shared" si="97"/>
        <v>309.02756920918756</v>
      </c>
      <c r="I490" s="9">
        <f t="shared" si="97"/>
        <v>192.28435627013414</v>
      </c>
      <c r="J490" s="9">
        <f t="shared" si="97"/>
        <v>31.752406877547436</v>
      </c>
      <c r="K490" s="9">
        <f t="shared" si="97"/>
        <v>1.7330820198418677</v>
      </c>
      <c r="L490" s="9">
        <f t="shared" si="95"/>
        <v>1086.2146792614199</v>
      </c>
      <c r="M490" s="2">
        <v>0</v>
      </c>
      <c r="N490" s="2">
        <f t="shared" si="92"/>
        <v>276.41732591757273</v>
      </c>
      <c r="O490" s="2">
        <f t="shared" si="88"/>
        <v>309.02762071241261</v>
      </c>
      <c r="P490" s="2">
        <f t="shared" si="89"/>
        <v>192.284364165319</v>
      </c>
      <c r="Q490" s="2">
        <f t="shared" si="90"/>
        <v>31.752406877863919</v>
      </c>
      <c r="R490" s="2">
        <f t="shared" si="91"/>
        <v>1.7330820198418677</v>
      </c>
      <c r="S490" s="2">
        <f t="shared" si="93"/>
        <v>1086.2147996930103</v>
      </c>
    </row>
    <row r="491" spans="5:19" x14ac:dyDescent="0.3">
      <c r="E491" s="3">
        <f t="shared" si="94"/>
        <v>2235</v>
      </c>
      <c r="F491" s="4">
        <f>F490*SUM(economy!Z281:AB281)/SUM(economy!Z280:AB280)</f>
        <v>14335.561432026449</v>
      </c>
      <c r="G491" s="9">
        <f t="shared" si="97"/>
        <v>277.29541526284754</v>
      </c>
      <c r="H491" s="9">
        <f t="shared" si="97"/>
        <v>309.52842570829017</v>
      </c>
      <c r="I491" s="9">
        <f t="shared" si="97"/>
        <v>191.86499814330546</v>
      </c>
      <c r="J491" s="9">
        <f t="shared" si="97"/>
        <v>31.627242424782086</v>
      </c>
      <c r="K491" s="9">
        <f t="shared" si="97"/>
        <v>1.7266676717067035</v>
      </c>
      <c r="L491" s="9">
        <f t="shared" si="95"/>
        <v>1087.042749210932</v>
      </c>
      <c r="M491" s="2">
        <v>0</v>
      </c>
      <c r="N491" s="2">
        <f t="shared" si="92"/>
        <v>277.29547629571141</v>
      </c>
      <c r="O491" s="2">
        <f t="shared" si="88"/>
        <v>309.52847706982828</v>
      </c>
      <c r="P491" s="2">
        <f t="shared" si="89"/>
        <v>191.86500593251628</v>
      </c>
      <c r="Q491" s="2">
        <f t="shared" si="90"/>
        <v>31.627242425080489</v>
      </c>
      <c r="R491" s="2">
        <f t="shared" si="91"/>
        <v>1.7266676717067035</v>
      </c>
      <c r="S491" s="2">
        <f t="shared" si="93"/>
        <v>1087.0428693948429</v>
      </c>
    </row>
    <row r="492" spans="5:19" x14ac:dyDescent="0.3">
      <c r="E492" s="3">
        <f t="shared" si="94"/>
        <v>2236</v>
      </c>
      <c r="F492" s="4">
        <f>F491*SUM(economy!Z282:AB282)/SUM(economy!Z281:AB281)</f>
        <v>14283.412762111195</v>
      </c>
      <c r="G492" s="9">
        <f t="shared" si="97"/>
        <v>278.17035563193838</v>
      </c>
      <c r="H492" s="9">
        <f t="shared" si="97"/>
        <v>310.02296586073015</v>
      </c>
      <c r="I492" s="9">
        <f t="shared" si="97"/>
        <v>191.44336733880414</v>
      </c>
      <c r="J492" s="9">
        <f t="shared" si="97"/>
        <v>31.503055129381519</v>
      </c>
      <c r="K492" s="9">
        <f t="shared" si="97"/>
        <v>1.7203079351715251</v>
      </c>
      <c r="L492" s="9">
        <f t="shared" si="95"/>
        <v>1087.8600518960257</v>
      </c>
      <c r="M492" s="2">
        <v>0</v>
      </c>
      <c r="N492" s="2">
        <f t="shared" si="92"/>
        <v>278.17041666480225</v>
      </c>
      <c r="O492" s="2">
        <f t="shared" si="88"/>
        <v>310.02301708097116</v>
      </c>
      <c r="P492" s="2">
        <f t="shared" si="89"/>
        <v>191.44337502346337</v>
      </c>
      <c r="Q492" s="2">
        <f t="shared" si="90"/>
        <v>31.503055129662876</v>
      </c>
      <c r="R492" s="2">
        <f t="shared" si="91"/>
        <v>1.7203079351715251</v>
      </c>
      <c r="S492" s="2">
        <f t="shared" si="93"/>
        <v>1087.860171834071</v>
      </c>
    </row>
    <row r="493" spans="5:19" x14ac:dyDescent="0.3">
      <c r="E493" s="3">
        <f t="shared" si="94"/>
        <v>2237</v>
      </c>
      <c r="F493" s="4">
        <f>F492*SUM(economy!Z283:AB283)/SUM(economy!Z282:AB282)</f>
        <v>14231.705532308011</v>
      </c>
      <c r="G493" s="9">
        <f t="shared" si="97"/>
        <v>279.04211321835834</v>
      </c>
      <c r="H493" s="9">
        <f t="shared" si="97"/>
        <v>310.51124892969989</v>
      </c>
      <c r="I493" s="9">
        <f t="shared" si="97"/>
        <v>191.0195613806838</v>
      </c>
      <c r="J493" s="9">
        <f t="shared" si="97"/>
        <v>31.379841527834806</v>
      </c>
      <c r="K493" s="9">
        <f t="shared" si="97"/>
        <v>1.7140022656130265</v>
      </c>
      <c r="L493" s="9">
        <f t="shared" si="95"/>
        <v>1088.6667673221898</v>
      </c>
      <c r="M493" s="2">
        <v>0</v>
      </c>
      <c r="N493" s="2">
        <f t="shared" si="92"/>
        <v>279.04217425122221</v>
      </c>
      <c r="O493" s="2">
        <f t="shared" si="88"/>
        <v>310.51130000903248</v>
      </c>
      <c r="P493" s="2">
        <f t="shared" si="89"/>
        <v>191.01956896219482</v>
      </c>
      <c r="Q493" s="2">
        <f t="shared" si="90"/>
        <v>31.379841528100091</v>
      </c>
      <c r="R493" s="2">
        <f t="shared" si="91"/>
        <v>1.7140022656130265</v>
      </c>
      <c r="S493" s="2">
        <f t="shared" si="93"/>
        <v>1088.6668870161625</v>
      </c>
    </row>
    <row r="494" spans="5:19" x14ac:dyDescent="0.3">
      <c r="E494" s="3">
        <f t="shared" si="94"/>
        <v>2238</v>
      </c>
      <c r="F494" s="4">
        <f>F493*SUM(economy!Z284:AB284)/SUM(economy!Z283:AB283)</f>
        <v>14180.43506643008</v>
      </c>
      <c r="G494" s="9">
        <f t="shared" si="97"/>
        <v>279.91071496446165</v>
      </c>
      <c r="H494" s="9">
        <f t="shared" si="97"/>
        <v>310.99333357839879</v>
      </c>
      <c r="I494" s="9">
        <f t="shared" si="97"/>
        <v>190.59367578483725</v>
      </c>
      <c r="J494" s="9">
        <f t="shared" si="97"/>
        <v>31.257597808292953</v>
      </c>
      <c r="K494" s="9">
        <f t="shared" si="97"/>
        <v>1.7077501142214526</v>
      </c>
      <c r="L494" s="9">
        <f t="shared" si="95"/>
        <v>1089.463072250212</v>
      </c>
      <c r="M494" s="2">
        <v>0</v>
      </c>
      <c r="N494" s="2">
        <f t="shared" si="92"/>
        <v>279.91077599732552</v>
      </c>
      <c r="O494" s="2">
        <f t="shared" si="88"/>
        <v>310.99338451721064</v>
      </c>
      <c r="P494" s="2">
        <f t="shared" si="89"/>
        <v>190.59368326458457</v>
      </c>
      <c r="Q494" s="2">
        <f t="shared" si="90"/>
        <v>31.257597808543085</v>
      </c>
      <c r="R494" s="2">
        <f t="shared" si="91"/>
        <v>1.7077501142214526</v>
      </c>
      <c r="S494" s="2">
        <f t="shared" si="93"/>
        <v>1089.4631917018853</v>
      </c>
    </row>
    <row r="495" spans="5:19" x14ac:dyDescent="0.3">
      <c r="E495" s="3">
        <f t="shared" si="94"/>
        <v>2239</v>
      </c>
      <c r="F495" s="4">
        <f>F494*SUM(economy!Z285:AB285)/SUM(economy!Z284:AB284)</f>
        <v>14129.596670101699</v>
      </c>
      <c r="G495" s="9">
        <f t="shared" si="97"/>
        <v>280.7761875272015</v>
      </c>
      <c r="H495" s="9">
        <f t="shared" si="97"/>
        <v>311.46927786956365</v>
      </c>
      <c r="I495" s="9">
        <f t="shared" si="97"/>
        <v>190.1658040825584</v>
      </c>
      <c r="J495" s="9">
        <f t="shared" si="97"/>
        <v>31.136319827817704</v>
      </c>
      <c r="K495" s="9">
        <f t="shared" si="97"/>
        <v>1.7015509285875736</v>
      </c>
      <c r="L495" s="9">
        <f t="shared" si="95"/>
        <v>1090.2491402357291</v>
      </c>
      <c r="M495" s="2">
        <v>0</v>
      </c>
      <c r="N495" s="2">
        <f t="shared" si="92"/>
        <v>280.77624856006537</v>
      </c>
      <c r="O495" s="2">
        <f t="shared" si="88"/>
        <v>311.4693286682413</v>
      </c>
      <c r="P495" s="2">
        <f t="shared" si="89"/>
        <v>190.16581146190796</v>
      </c>
      <c r="Q495" s="2">
        <f t="shared" si="90"/>
        <v>31.136319828053548</v>
      </c>
      <c r="R495" s="2">
        <f t="shared" si="91"/>
        <v>1.7015509285875736</v>
      </c>
      <c r="S495" s="2">
        <f t="shared" si="93"/>
        <v>1090.2492594468558</v>
      </c>
    </row>
    <row r="496" spans="5:19" x14ac:dyDescent="0.3">
      <c r="E496" s="3">
        <f t="shared" si="94"/>
        <v>2240</v>
      </c>
      <c r="F496" s="4">
        <f>F495*SUM(economy!Z286:AB286)/SUM(economy!Z285:AB285)</f>
        <v>14079.185634960124</v>
      </c>
      <c r="G496" s="9">
        <f t="shared" si="97"/>
        <v>281.63855727701991</v>
      </c>
      <c r="H496" s="9">
        <f t="shared" si="97"/>
        <v>311.93913926541234</v>
      </c>
      <c r="I496" s="9">
        <f t="shared" si="97"/>
        <v>189.73603784444828</v>
      </c>
      <c r="J496" s="9">
        <f t="shared" si="97"/>
        <v>31.016003129160769</v>
      </c>
      <c r="K496" s="9">
        <f t="shared" si="97"/>
        <v>1.6954041532650295</v>
      </c>
      <c r="L496" s="9">
        <f t="shared" si="95"/>
        <v>1091.0251416693063</v>
      </c>
      <c r="M496" s="2">
        <v>0</v>
      </c>
      <c r="N496" s="2">
        <f t="shared" si="92"/>
        <v>281.63861830988378</v>
      </c>
      <c r="O496" s="2">
        <f t="shared" si="88"/>
        <v>311.93918992434129</v>
      </c>
      <c r="P496" s="2">
        <f t="shared" si="89"/>
        <v>189.73604512474768</v>
      </c>
      <c r="Q496" s="2">
        <f t="shared" si="90"/>
        <v>31.01600312938314</v>
      </c>
      <c r="R496" s="2">
        <f t="shared" si="91"/>
        <v>1.6954041532650295</v>
      </c>
      <c r="S496" s="2">
        <f t="shared" si="93"/>
        <v>1091.0252606416211</v>
      </c>
    </row>
    <row r="497" spans="5:19" x14ac:dyDescent="0.3">
      <c r="E497" s="3">
        <f t="shared" si="94"/>
        <v>2241</v>
      </c>
      <c r="F497" s="4">
        <f>F496*SUM(economy!Z287:AB287)/SUM(economy!Z286:AB286)</f>
        <v>14029.19724267058</v>
      </c>
      <c r="G497" s="9">
        <f t="shared" si="97"/>
        <v>282.49785029699399</v>
      </c>
      <c r="H497" s="9">
        <f t="shared" si="97"/>
        <v>312.40297462798276</v>
      </c>
      <c r="I497" s="9">
        <f t="shared" si="97"/>
        <v>189.30446670463115</v>
      </c>
      <c r="J497" s="9">
        <f t="shared" si="97"/>
        <v>30.896642957077709</v>
      </c>
      <c r="K497" s="9">
        <f t="shared" si="97"/>
        <v>1.6893092303086785</v>
      </c>
      <c r="L497" s="9">
        <f t="shared" si="95"/>
        <v>1091.7912438169942</v>
      </c>
      <c r="M497" s="2">
        <v>0</v>
      </c>
      <c r="N497" s="2">
        <f t="shared" si="92"/>
        <v>282.49791132985786</v>
      </c>
      <c r="O497" s="2">
        <f t="shared" si="88"/>
        <v>312.40302514754745</v>
      </c>
      <c r="P497" s="2">
        <f t="shared" si="89"/>
        <v>189.30447388720989</v>
      </c>
      <c r="Q497" s="2">
        <f t="shared" si="90"/>
        <v>30.896642957287376</v>
      </c>
      <c r="R497" s="2">
        <f t="shared" si="91"/>
        <v>1.6893092303086785</v>
      </c>
      <c r="S497" s="2">
        <f t="shared" si="93"/>
        <v>1091.7913625522115</v>
      </c>
    </row>
    <row r="498" spans="5:19" x14ac:dyDescent="0.3">
      <c r="E498" s="3">
        <f t="shared" si="94"/>
        <v>2242</v>
      </c>
      <c r="F498" s="4">
        <f>F497*SUM(economy!Z288:AB288)/SUM(economy!Z287:AB287)</f>
        <v>13979.626768759279</v>
      </c>
      <c r="G498" s="9">
        <f t="shared" si="97"/>
        <v>283.35409238222741</v>
      </c>
      <c r="H498" s="9">
        <f t="shared" si="97"/>
        <v>312.86084021984738</v>
      </c>
      <c r="I498" s="9">
        <f t="shared" si="97"/>
        <v>188.87117838524915</v>
      </c>
      <c r="J498" s="9">
        <f t="shared" si="97"/>
        <v>30.778234274181088</v>
      </c>
      <c r="K498" s="9">
        <f t="shared" si="97"/>
        <v>1.683265599789622</v>
      </c>
      <c r="L498" s="9">
        <f t="shared" si="95"/>
        <v>1092.5476108612947</v>
      </c>
      <c r="M498" s="2">
        <v>0</v>
      </c>
      <c r="N498" s="2">
        <f t="shared" si="92"/>
        <v>283.35415341509128</v>
      </c>
      <c r="O498" s="2">
        <f t="shared" si="88"/>
        <v>312.86089060043122</v>
      </c>
      <c r="P498" s="2">
        <f t="shared" si="89"/>
        <v>188.8711854714189</v>
      </c>
      <c r="Q498" s="2">
        <f t="shared" si="90"/>
        <v>30.778234274378775</v>
      </c>
      <c r="R498" s="2">
        <f t="shared" si="91"/>
        <v>1.683265599789622</v>
      </c>
      <c r="S498" s="2">
        <f t="shared" si="93"/>
        <v>1092.5477293611098</v>
      </c>
    </row>
    <row r="499" spans="5:19" x14ac:dyDescent="0.3">
      <c r="E499" s="3">
        <f t="shared" si="94"/>
        <v>2243</v>
      </c>
      <c r="F499" s="4">
        <f>F498*SUM(economy!Z289:AB289)/SUM(economy!Z288:AB288)</f>
        <v>13930.4694862699</v>
      </c>
      <c r="G499" s="9">
        <f t="shared" si="97"/>
        <v>284.2073090394756</v>
      </c>
      <c r="H499" s="9">
        <f t="shared" si="97"/>
        <v>313.31279170518627</v>
      </c>
      <c r="I499" s="9">
        <f t="shared" si="97"/>
        <v>188.43625872120361</v>
      </c>
      <c r="J499" s="9">
        <f t="shared" si="97"/>
        <v>30.660771776337871</v>
      </c>
      <c r="K499" s="9">
        <f t="shared" si="97"/>
        <v>1.6772727002875341</v>
      </c>
      <c r="L499" s="9">
        <f t="shared" si="95"/>
        <v>1093.294403942491</v>
      </c>
      <c r="M499" s="2">
        <v>0</v>
      </c>
      <c r="N499" s="2">
        <f t="shared" si="92"/>
        <v>284.20737007233947</v>
      </c>
      <c r="O499" s="2">
        <f t="shared" si="88"/>
        <v>313.31284194717165</v>
      </c>
      <c r="P499" s="2">
        <f t="shared" si="89"/>
        <v>188.43626571225843</v>
      </c>
      <c r="Q499" s="2">
        <f t="shared" si="90"/>
        <v>30.660771776524264</v>
      </c>
      <c r="R499" s="2">
        <f t="shared" si="91"/>
        <v>1.6772727002875341</v>
      </c>
      <c r="S499" s="2">
        <f t="shared" si="93"/>
        <v>1093.2945222085814</v>
      </c>
    </row>
    <row r="500" spans="5:19" x14ac:dyDescent="0.3">
      <c r="E500" s="3">
        <f t="shared" si="94"/>
        <v>2244</v>
      </c>
      <c r="F500" s="4">
        <f>F499*SUM(economy!Z290:AB290)/SUM(economy!Z289:AB289)</f>
        <v>13881.720669248858</v>
      </c>
      <c r="G500" s="9">
        <f t="shared" si="97"/>
        <v>285.05752548699445</v>
      </c>
      <c r="H500" s="9">
        <f t="shared" si="97"/>
        <v>313.75888415119988</v>
      </c>
      <c r="I500" s="9">
        <f t="shared" si="97"/>
        <v>187.99979168511396</v>
      </c>
      <c r="J500" s="9">
        <f t="shared" si="97"/>
        <v>30.54424990761639</v>
      </c>
      <c r="K500" s="9">
        <f t="shared" si="97"/>
        <v>1.6713299693609422</v>
      </c>
      <c r="L500" s="9">
        <f t="shared" si="95"/>
        <v>1094.0317812002854</v>
      </c>
      <c r="M500" s="2">
        <v>0</v>
      </c>
      <c r="N500" s="2">
        <f t="shared" si="92"/>
        <v>285.05758651985832</v>
      </c>
      <c r="O500" s="2">
        <f t="shared" si="88"/>
        <v>313.7589342549681</v>
      </c>
      <c r="P500" s="2">
        <f t="shared" si="89"/>
        <v>187.99979858233056</v>
      </c>
      <c r="Q500" s="2">
        <f t="shared" si="90"/>
        <v>30.544249907792135</v>
      </c>
      <c r="R500" s="2">
        <f t="shared" si="91"/>
        <v>1.6713299693609422</v>
      </c>
      <c r="S500" s="2">
        <f t="shared" si="93"/>
        <v>1094.03189923431</v>
      </c>
    </row>
    <row r="501" spans="5:19" x14ac:dyDescent="0.3">
      <c r="E501" s="3">
        <f t="shared" si="94"/>
        <v>2245</v>
      </c>
      <c r="F501" s="4">
        <f>F500*SUM(economy!Z291:AB291)/SUM(economy!Z290:AB290)</f>
        <v>13833.375596064125</v>
      </c>
      <c r="G501" s="9">
        <f t="shared" si="97"/>
        <v>285.90476665460119</v>
      </c>
      <c r="H501" s="9">
        <f t="shared" si="97"/>
        <v>314.19917202984567</v>
      </c>
      <c r="I501" s="9">
        <f t="shared" si="97"/>
        <v>187.56185941246497</v>
      </c>
      <c r="J501" s="9">
        <f t="shared" si="97"/>
        <v>30.428662874788504</v>
      </c>
      <c r="K501" s="9">
        <f t="shared" si="97"/>
        <v>1.665436843996094</v>
      </c>
      <c r="L501" s="9">
        <f t="shared" si="95"/>
        <v>1094.7598978156964</v>
      </c>
      <c r="M501" s="2">
        <v>0</v>
      </c>
      <c r="N501" s="2">
        <f t="shared" si="92"/>
        <v>285.90482768746506</v>
      </c>
      <c r="O501" s="2">
        <f t="shared" si="88"/>
        <v>314.1992219957769</v>
      </c>
      <c r="P501" s="2">
        <f t="shared" si="89"/>
        <v>187.56186621710287</v>
      </c>
      <c r="Q501" s="2">
        <f t="shared" si="90"/>
        <v>30.42866287495421</v>
      </c>
      <c r="R501" s="2">
        <f t="shared" si="91"/>
        <v>1.665436843996094</v>
      </c>
      <c r="S501" s="2">
        <f t="shared" si="93"/>
        <v>1094.7600156192952</v>
      </c>
    </row>
    <row r="502" spans="5:19" x14ac:dyDescent="0.3">
      <c r="E502" s="3">
        <f t="shared" si="94"/>
        <v>2246</v>
      </c>
      <c r="F502" s="4">
        <f>F501*SUM(economy!Z292:AB292)/SUM(economy!Z291:AB291)</f>
        <v>13785.429552563075</v>
      </c>
      <c r="G502" s="9">
        <f t="shared" si="97"/>
        <v>286.74905718393842</v>
      </c>
      <c r="H502" s="9">
        <f t="shared" si="97"/>
        <v>314.63370921988144</v>
      </c>
      <c r="I502" s="9">
        <f t="shared" si="97"/>
        <v>187.12254222691516</v>
      </c>
      <c r="J502" s="9">
        <f t="shared" si="97"/>
        <v>30.314004661392815</v>
      </c>
      <c r="K502" s="9">
        <f t="shared" si="97"/>
        <v>1.659592761035021</v>
      </c>
      <c r="L502" s="9">
        <f t="shared" si="95"/>
        <v>1095.478906053163</v>
      </c>
      <c r="M502" s="2">
        <v>0</v>
      </c>
      <c r="N502" s="2">
        <f t="shared" si="92"/>
        <v>286.74911821680229</v>
      </c>
      <c r="O502" s="2">
        <f t="shared" si="88"/>
        <v>314.63375904835488</v>
      </c>
      <c r="P502" s="2">
        <f t="shared" si="89"/>
        <v>187.12254894021703</v>
      </c>
      <c r="Q502" s="2">
        <f t="shared" si="90"/>
        <v>30.314004661549056</v>
      </c>
      <c r="R502" s="2">
        <f t="shared" si="91"/>
        <v>1.659592761035021</v>
      </c>
      <c r="S502" s="2">
        <f t="shared" si="93"/>
        <v>1095.4790236279582</v>
      </c>
    </row>
    <row r="503" spans="5:19" x14ac:dyDescent="0.3">
      <c r="E503" s="3">
        <f t="shared" si="94"/>
        <v>2247</v>
      </c>
      <c r="F503" s="4">
        <f>F502*SUM(economy!Z293:AB293)/SUM(economy!Z292:AB292)</f>
        <v>13737.877835073954</v>
      </c>
      <c r="G503" s="9">
        <f t="shared" ref="G503:K518" si="98">G502*(1-G$5)+G$4*$F502*$L$4/1000</f>
        <v>287.59042142893054</v>
      </c>
      <c r="H503" s="9">
        <f t="shared" si="98"/>
        <v>315.06254900919942</v>
      </c>
      <c r="I503" s="9">
        <f t="shared" si="98"/>
        <v>186.68191866573991</v>
      </c>
      <c r="J503" s="9">
        <f t="shared" si="98"/>
        <v>30.200269041365146</v>
      </c>
      <c r="K503" s="9">
        <f t="shared" si="98"/>
        <v>1.6537971575834303</v>
      </c>
      <c r="L503" s="9">
        <f t="shared" si="95"/>
        <v>1096.1889553028184</v>
      </c>
      <c r="M503" s="2">
        <v>0</v>
      </c>
      <c r="N503" s="2">
        <f t="shared" si="92"/>
        <v>287.59048246179441</v>
      </c>
      <c r="O503" s="2">
        <f t="shared" si="88"/>
        <v>315.06259870059324</v>
      </c>
      <c r="P503" s="2">
        <f t="shared" si="89"/>
        <v>186.68192528893172</v>
      </c>
      <c r="Q503" s="2">
        <f t="shared" si="90"/>
        <v>30.200269041512463</v>
      </c>
      <c r="R503" s="2">
        <f t="shared" si="91"/>
        <v>1.6537971575834303</v>
      </c>
      <c r="S503" s="2">
        <f t="shared" si="93"/>
        <v>1096.1890726504153</v>
      </c>
    </row>
    <row r="504" spans="5:19" x14ac:dyDescent="0.3">
      <c r="E504" s="3">
        <f t="shared" si="94"/>
        <v>2248</v>
      </c>
      <c r="F504" s="4">
        <f>F503*SUM(economy!Z294:AB294)/SUM(economy!Z293:AB293)</f>
        <v>13690.715753256165</v>
      </c>
      <c r="G504" s="9">
        <f t="shared" si="98"/>
        <v>288.42888345642331</v>
      </c>
      <c r="H504" s="9">
        <f t="shared" si="98"/>
        <v>315.48574409743594</v>
      </c>
      <c r="I504" s="9">
        <f t="shared" si="98"/>
        <v>186.24006550538411</v>
      </c>
      <c r="J504" s="9">
        <f t="shared" si="98"/>
        <v>30.087449592242656</v>
      </c>
      <c r="K504" s="9">
        <f t="shared" si="98"/>
        <v>1.6480494713990148</v>
      </c>
      <c r="L504" s="9">
        <f t="shared" si="95"/>
        <v>1096.8901921228849</v>
      </c>
      <c r="M504" s="2">
        <v>0</v>
      </c>
      <c r="N504" s="2">
        <f t="shared" si="92"/>
        <v>288.42894448928718</v>
      </c>
      <c r="O504" s="2">
        <f t="shared" si="88"/>
        <v>315.48579365212726</v>
      </c>
      <c r="P504" s="2">
        <f t="shared" si="89"/>
        <v>186.24007203967534</v>
      </c>
      <c r="Q504" s="2">
        <f t="shared" si="90"/>
        <v>30.087449592381553</v>
      </c>
      <c r="R504" s="2">
        <f t="shared" si="91"/>
        <v>1.6480494713990148</v>
      </c>
      <c r="S504" s="2">
        <f t="shared" si="93"/>
        <v>1096.8903092448702</v>
      </c>
    </row>
    <row r="505" spans="5:19" x14ac:dyDescent="0.3">
      <c r="E505" s="3">
        <f t="shared" si="94"/>
        <v>2249</v>
      </c>
      <c r="F505" s="4">
        <f>F504*SUM(economy!Z295:AB295)/SUM(economy!Z294:AB294)</f>
        <v>13643.938632803884</v>
      </c>
      <c r="G505" s="9">
        <f t="shared" si="98"/>
        <v>289.26446704699765</v>
      </c>
      <c r="H505" s="9">
        <f t="shared" si="98"/>
        <v>315.90334659884144</v>
      </c>
      <c r="I505" s="9">
        <f t="shared" si="98"/>
        <v>185.79705778709967</v>
      </c>
      <c r="J505" s="9">
        <f t="shared" si="98"/>
        <v>29.97553970794814</v>
      </c>
      <c r="K505" s="9">
        <f t="shared" si="98"/>
        <v>1.6423491412607936</v>
      </c>
      <c r="L505" s="9">
        <f t="shared" si="95"/>
        <v>1097.5827602821475</v>
      </c>
      <c r="M505" s="2">
        <v>0</v>
      </c>
      <c r="N505" s="2">
        <f t="shared" si="92"/>
        <v>289.26452807986152</v>
      </c>
      <c r="O505" s="2">
        <f t="shared" si="88"/>
        <v>315.90339601720632</v>
      </c>
      <c r="P505" s="2">
        <f t="shared" si="89"/>
        <v>185.79706423368364</v>
      </c>
      <c r="Q505" s="2">
        <f t="shared" si="90"/>
        <v>29.975539708079104</v>
      </c>
      <c r="R505" s="2">
        <f t="shared" si="91"/>
        <v>1.6423491412607936</v>
      </c>
      <c r="S505" s="2">
        <f t="shared" si="93"/>
        <v>1097.5828771800911</v>
      </c>
    </row>
    <row r="506" spans="5:19" x14ac:dyDescent="0.3">
      <c r="E506" s="3">
        <f t="shared" si="94"/>
        <v>2250</v>
      </c>
      <c r="F506" s="4">
        <f>F505*SUM(economy!Z296:AB296)/SUM(economy!Z295:AB295)</f>
        <v>13597.541818008074</v>
      </c>
      <c r="G506" s="9">
        <f t="shared" si="98"/>
        <v>290.09719569594813</v>
      </c>
      <c r="H506" s="9">
        <f t="shared" si="98"/>
        <v>316.31540804539668</v>
      </c>
      <c r="I506" s="9">
        <f t="shared" si="98"/>
        <v>185.35296884264557</v>
      </c>
      <c r="J506" s="9">
        <f t="shared" si="98"/>
        <v>29.86453261116138</v>
      </c>
      <c r="K506" s="9">
        <f t="shared" si="98"/>
        <v>1.6366956073200567</v>
      </c>
      <c r="L506" s="9">
        <f t="shared" si="95"/>
        <v>1098.2668008024718</v>
      </c>
      <c r="M506" s="2">
        <v>0</v>
      </c>
      <c r="N506" s="2">
        <f t="shared" si="92"/>
        <v>290.097256728812</v>
      </c>
      <c r="O506" s="2">
        <f t="shared" si="88"/>
        <v>316.31545732781018</v>
      </c>
      <c r="P506" s="2">
        <f t="shared" si="89"/>
        <v>185.35297520269953</v>
      </c>
      <c r="Q506" s="2">
        <f t="shared" si="90"/>
        <v>29.864532611284861</v>
      </c>
      <c r="R506" s="2">
        <f t="shared" si="91"/>
        <v>1.6366956073200567</v>
      </c>
      <c r="S506" s="2">
        <f t="shared" si="93"/>
        <v>1098.2669174779267</v>
      </c>
    </row>
    <row r="507" spans="5:19" x14ac:dyDescent="0.3">
      <c r="E507" s="3">
        <f t="shared" si="94"/>
        <v>2251</v>
      </c>
      <c r="F507" s="4">
        <f>F506*SUM(economy!Z297:AB297)/SUM(economy!Z296:AB296)</f>
        <v>13551.520674181013</v>
      </c>
      <c r="G507" s="9">
        <f t="shared" si="98"/>
        <v>290.92709261441809</v>
      </c>
      <c r="H507" s="9">
        <f t="shared" si="98"/>
        <v>316.72197939016047</v>
      </c>
      <c r="I507" s="9">
        <f t="shared" si="98"/>
        <v>184.90787032002748</v>
      </c>
      <c r="J507" s="9">
        <f t="shared" si="98"/>
        <v>29.754421365284429</v>
      </c>
      <c r="K507" s="9">
        <f t="shared" si="98"/>
        <v>1.6310883114335082</v>
      </c>
      <c r="L507" s="9">
        <f t="shared" si="95"/>
        <v>1098.942452001324</v>
      </c>
      <c r="M507" s="2">
        <v>0</v>
      </c>
      <c r="N507" s="2">
        <f t="shared" si="92"/>
        <v>290.92715364728195</v>
      </c>
      <c r="O507" s="2">
        <f t="shared" si="88"/>
        <v>316.72202853699656</v>
      </c>
      <c r="P507" s="2">
        <f t="shared" si="89"/>
        <v>184.90787659471289</v>
      </c>
      <c r="Q507" s="2">
        <f t="shared" si="90"/>
        <v>29.754421365400859</v>
      </c>
      <c r="R507" s="2">
        <f t="shared" si="91"/>
        <v>1.6310883114335082</v>
      </c>
      <c r="S507" s="2">
        <f t="shared" si="93"/>
        <v>1098.9425684558257</v>
      </c>
    </row>
    <row r="508" spans="5:19" x14ac:dyDescent="0.3">
      <c r="E508" s="3">
        <f t="shared" si="94"/>
        <v>2252</v>
      </c>
      <c r="F508" s="4">
        <f>F507*SUM(economy!Z298:AB298)/SUM(economy!Z297:AB297)</f>
        <v>13505.870589948463</v>
      </c>
      <c r="G508" s="9">
        <f t="shared" si="98"/>
        <v>291.75418073068266</v>
      </c>
      <c r="H508" s="9">
        <f t="shared" si="98"/>
        <v>317.1231110108364</v>
      </c>
      <c r="I508" s="9">
        <f t="shared" si="98"/>
        <v>184.46183220925636</v>
      </c>
      <c r="J508" s="9">
        <f t="shared" si="98"/>
        <v>29.645198886007947</v>
      </c>
      <c r="K508" s="9">
        <f t="shared" si="98"/>
        <v>1.6255266974791531</v>
      </c>
      <c r="L508" s="9">
        <f t="shared" si="95"/>
        <v>1099.6098495342626</v>
      </c>
      <c r="M508" s="2">
        <v>0</v>
      </c>
      <c r="N508" s="2">
        <f t="shared" si="92"/>
        <v>291.75424176354653</v>
      </c>
      <c r="O508" s="2">
        <f t="shared" si="88"/>
        <v>317.12316002246808</v>
      </c>
      <c r="P508" s="2">
        <f t="shared" si="89"/>
        <v>184.46183839971906</v>
      </c>
      <c r="Q508" s="2">
        <f t="shared" si="90"/>
        <v>29.645198886117726</v>
      </c>
      <c r="R508" s="2">
        <f t="shared" si="91"/>
        <v>1.6255266974791531</v>
      </c>
      <c r="S508" s="2">
        <f t="shared" si="93"/>
        <v>1099.6099657693303</v>
      </c>
    </row>
    <row r="509" spans="5:19" x14ac:dyDescent="0.3">
      <c r="E509" s="3">
        <f t="shared" si="94"/>
        <v>2253</v>
      </c>
      <c r="F509" s="4">
        <f>F508*SUM(economy!Z299:AB299)/SUM(economy!Z298:AB298)</f>
        <v>13460.586979413543</v>
      </c>
      <c r="G509" s="9">
        <f t="shared" si="98"/>
        <v>292.57848269157154</v>
      </c>
      <c r="H509" s="9">
        <f t="shared" si="98"/>
        <v>317.51885271354456</v>
      </c>
      <c r="I509" s="9">
        <f t="shared" si="98"/>
        <v>184.0149228681054</v>
      </c>
      <c r="J509" s="9">
        <f t="shared" si="98"/>
        <v>29.5368579524858</v>
      </c>
      <c r="K509" s="9">
        <f t="shared" si="98"/>
        <v>1.6200102116555086</v>
      </c>
      <c r="L509" s="9">
        <f t="shared" si="95"/>
        <v>1100.269126437363</v>
      </c>
      <c r="M509" s="2">
        <v>0</v>
      </c>
      <c r="N509" s="2">
        <f t="shared" si="92"/>
        <v>292.57854372443541</v>
      </c>
      <c r="O509" s="2">
        <f t="shared" si="88"/>
        <v>317.51890159034383</v>
      </c>
      <c r="P509" s="2">
        <f t="shared" si="89"/>
        <v>184.0149289754759</v>
      </c>
      <c r="Q509" s="2">
        <f t="shared" si="90"/>
        <v>29.536857952589308</v>
      </c>
      <c r="R509" s="2">
        <f t="shared" si="91"/>
        <v>1.6200102116555086</v>
      </c>
      <c r="S509" s="2">
        <f t="shared" si="93"/>
        <v>1100.2692424544998</v>
      </c>
    </row>
    <row r="510" spans="5:19" x14ac:dyDescent="0.3">
      <c r="E510" s="3">
        <f t="shared" si="94"/>
        <v>2254</v>
      </c>
      <c r="F510" s="4">
        <f>F509*SUM(economy!Z300:AB300)/SUM(economy!Z299:AB299)</f>
        <v>13415.665284196675</v>
      </c>
      <c r="G510" s="9">
        <f t="shared" si="98"/>
        <v>293.40002086402399</v>
      </c>
      <c r="H510" s="9">
        <f t="shared" si="98"/>
        <v>317.90925373678624</v>
      </c>
      <c r="I510" s="9">
        <f t="shared" si="98"/>
        <v>183.56720904784669</v>
      </c>
      <c r="J510" s="9">
        <f t="shared" si="98"/>
        <v>29.429391218125286</v>
      </c>
      <c r="K510" s="9">
        <f t="shared" si="98"/>
        <v>1.6145383027646725</v>
      </c>
      <c r="L510" s="9">
        <f t="shared" si="95"/>
        <v>1100.9204131695469</v>
      </c>
      <c r="M510" s="2">
        <v>0</v>
      </c>
      <c r="N510" s="2">
        <f t="shared" si="92"/>
        <v>293.40008189688785</v>
      </c>
      <c r="O510" s="2">
        <f t="shared" si="88"/>
        <v>317.90930247912399</v>
      </c>
      <c r="P510" s="2">
        <f t="shared" si="89"/>
        <v>183.56721507324028</v>
      </c>
      <c r="Q510" s="2">
        <f t="shared" si="90"/>
        <v>29.429391218222882</v>
      </c>
      <c r="R510" s="2">
        <f t="shared" si="91"/>
        <v>1.6145383027646725</v>
      </c>
      <c r="S510" s="2">
        <f t="shared" si="93"/>
        <v>1100.9205289702397</v>
      </c>
    </row>
    <row r="511" spans="5:19" x14ac:dyDescent="0.3">
      <c r="E511" s="3">
        <f t="shared" si="94"/>
        <v>2255</v>
      </c>
      <c r="F511" s="4">
        <f>F510*SUM(economy!Z301:AB301)/SUM(economy!Z300:AB300)</f>
        <v>13371.100975356088</v>
      </c>
      <c r="G511" s="9">
        <f t="shared" si="98"/>
        <v>294.21881733676838</v>
      </c>
      <c r="H511" s="9">
        <f t="shared" si="98"/>
        <v>318.29436275558936</v>
      </c>
      <c r="I511" s="9">
        <f t="shared" si="98"/>
        <v>183.11875591894864</v>
      </c>
      <c r="J511" s="9">
        <f t="shared" si="98"/>
        <v>29.322791221000372</v>
      </c>
      <c r="K511" s="9">
        <f t="shared" si="98"/>
        <v>1.6091104224797861</v>
      </c>
      <c r="L511" s="9">
        <f t="shared" si="95"/>
        <v>1101.5638376547865</v>
      </c>
      <c r="M511" s="2">
        <v>0</v>
      </c>
      <c r="N511" s="2">
        <f t="shared" si="92"/>
        <v>294.21887836963225</v>
      </c>
      <c r="O511" s="2">
        <f t="shared" si="88"/>
        <v>318.29441136383548</v>
      </c>
      <c r="P511" s="2">
        <f t="shared" si="89"/>
        <v>183.11876186346566</v>
      </c>
      <c r="Q511" s="2">
        <f t="shared" si="90"/>
        <v>29.322791221092395</v>
      </c>
      <c r="R511" s="2">
        <f t="shared" si="91"/>
        <v>1.6091104224797861</v>
      </c>
      <c r="S511" s="2">
        <f t="shared" si="93"/>
        <v>1101.5639532405057</v>
      </c>
    </row>
    <row r="512" spans="5:19" x14ac:dyDescent="0.3">
      <c r="E512" s="3">
        <f t="shared" si="94"/>
        <v>2256</v>
      </c>
      <c r="F512" s="4">
        <f>F511*SUM(economy!Z302:AB302)/SUM(economy!Z301:AB301)</f>
        <v>13326.889555192798</v>
      </c>
      <c r="G512" s="9">
        <f t="shared" si="98"/>
        <v>295.03489392211873</v>
      </c>
      <c r="H512" s="9">
        <f t="shared" si="98"/>
        <v>318.67422788582252</v>
      </c>
      <c r="I512" s="9">
        <f t="shared" si="98"/>
        <v>182.66962709671714</v>
      </c>
      <c r="J512" s="9">
        <f t="shared" si="98"/>
        <v>29.217050393895462</v>
      </c>
      <c r="K512" s="9">
        <f t="shared" si="98"/>
        <v>1.6037260255974248</v>
      </c>
      <c r="L512" s="9">
        <f t="shared" si="95"/>
        <v>1102.1995253241512</v>
      </c>
      <c r="M512" s="2">
        <v>0</v>
      </c>
      <c r="N512" s="2">
        <f t="shared" si="92"/>
        <v>295.0349549549826</v>
      </c>
      <c r="O512" s="2">
        <f t="shared" si="88"/>
        <v>318.67427636034591</v>
      </c>
      <c r="P512" s="2">
        <f t="shared" si="89"/>
        <v>182.6696329614432</v>
      </c>
      <c r="Q512" s="2">
        <f t="shared" si="90"/>
        <v>29.217050393982227</v>
      </c>
      <c r="R512" s="2">
        <f t="shared" si="91"/>
        <v>1.6037260255974248</v>
      </c>
      <c r="S512" s="2">
        <f t="shared" si="93"/>
        <v>1102.1996406963513</v>
      </c>
    </row>
    <row r="513" spans="5:19" x14ac:dyDescent="0.3">
      <c r="E513" s="3">
        <f t="shared" si="94"/>
        <v>2257</v>
      </c>
      <c r="F513" s="4">
        <f>F512*SUM(economy!Z303:AB303)/SUM(economy!Z302:AB302)</f>
        <v>13283.026558944317</v>
      </c>
      <c r="G513" s="9">
        <f t="shared" si="98"/>
        <v>295.84827215788169</v>
      </c>
      <c r="H513" s="9">
        <f t="shared" si="98"/>
        <v>319.04889668866713</v>
      </c>
      <c r="I513" s="9">
        <f t="shared" si="98"/>
        <v>182.21988466686355</v>
      </c>
      <c r="J513" s="9">
        <f t="shared" si="98"/>
        <v>29.112161073987259</v>
      </c>
      <c r="K513" s="9">
        <f t="shared" si="98"/>
        <v>1.5983845702754187</v>
      </c>
      <c r="L513" s="9">
        <f t="shared" si="95"/>
        <v>1102.8275991576752</v>
      </c>
      <c r="M513" s="2">
        <v>0</v>
      </c>
      <c r="N513" s="2">
        <f t="shared" si="92"/>
        <v>295.84833319074556</v>
      </c>
      <c r="O513" s="2">
        <f t="shared" si="88"/>
        <v>319.04894502983564</v>
      </c>
      <c r="P513" s="2">
        <f t="shared" si="89"/>
        <v>182.21989045286963</v>
      </c>
      <c r="Q513" s="2">
        <f t="shared" si="90"/>
        <v>29.112161074069068</v>
      </c>
      <c r="R513" s="2">
        <f t="shared" si="91"/>
        <v>1.5983845702754187</v>
      </c>
      <c r="S513" s="2">
        <f t="shared" si="93"/>
        <v>1102.8277143177954</v>
      </c>
    </row>
    <row r="514" spans="5:19" x14ac:dyDescent="0.3">
      <c r="E514" s="3">
        <f t="shared" si="94"/>
        <v>2258</v>
      </c>
      <c r="F514" s="4">
        <f>F513*SUM(economy!Z304:AB304)/SUM(economy!Z303:AB303)</f>
        <v>13239.507556370949</v>
      </c>
      <c r="G514" s="9">
        <f t="shared" si="98"/>
        <v>296.65897330936656</v>
      </c>
      <c r="H514" s="9">
        <f t="shared" si="98"/>
        <v>319.41841617523562</v>
      </c>
      <c r="I514" s="9">
        <f t="shared" si="98"/>
        <v>181.76958921098415</v>
      </c>
      <c r="J514" s="9">
        <f t="shared" si="98"/>
        <v>29.008115512172314</v>
      </c>
      <c r="K514" s="9">
        <f t="shared" si="98"/>
        <v>1.5930855182566166</v>
      </c>
      <c r="L514" s="9">
        <f t="shared" si="95"/>
        <v>1103.4481797260155</v>
      </c>
      <c r="M514" s="2">
        <v>0</v>
      </c>
      <c r="N514" s="2">
        <f t="shared" si="92"/>
        <v>296.65903434223043</v>
      </c>
      <c r="O514" s="2">
        <f t="shared" si="88"/>
        <v>319.41846438341611</v>
      </c>
      <c r="P514" s="2">
        <f t="shared" si="89"/>
        <v>181.76959491932689</v>
      </c>
      <c r="Q514" s="2">
        <f t="shared" si="90"/>
        <v>29.00811551224945</v>
      </c>
      <c r="R514" s="2">
        <f t="shared" si="91"/>
        <v>1.5930855182566166</v>
      </c>
      <c r="S514" s="2">
        <f t="shared" si="93"/>
        <v>1103.4482946754797</v>
      </c>
    </row>
    <row r="515" spans="5:19" x14ac:dyDescent="0.3">
      <c r="E515" s="3">
        <f t="shared" si="94"/>
        <v>2259</v>
      </c>
      <c r="F515" s="4">
        <f>F514*SUM(economy!Z305:AB305)/SUM(economy!Z304:AB304)</f>
        <v>13196.328153238708</v>
      </c>
      <c r="G515" s="9">
        <f t="shared" si="98"/>
        <v>297.46701837149249</v>
      </c>
      <c r="H515" s="9">
        <f t="shared" si="98"/>
        <v>319.78283281132673</v>
      </c>
      <c r="I515" s="9">
        <f t="shared" si="98"/>
        <v>181.31879983193585</v>
      </c>
      <c r="J515" s="9">
        <f t="shared" si="98"/>
        <v>28.904905882047903</v>
      </c>
      <c r="K515" s="9">
        <f t="shared" si="98"/>
        <v>1.5878283350790792</v>
      </c>
      <c r="L515" s="9">
        <f t="shared" si="95"/>
        <v>1104.061385231882</v>
      </c>
      <c r="M515" s="2">
        <v>0</v>
      </c>
      <c r="N515" s="2">
        <f t="shared" si="92"/>
        <v>297.46707940435635</v>
      </c>
      <c r="O515" s="2">
        <f t="shared" si="88"/>
        <v>319.78288088688504</v>
      </c>
      <c r="P515" s="2">
        <f t="shared" si="89"/>
        <v>181.3188054636577</v>
      </c>
      <c r="Q515" s="2">
        <f t="shared" si="90"/>
        <v>28.904905882120634</v>
      </c>
      <c r="R515" s="2">
        <f t="shared" si="91"/>
        <v>1.5878283350790792</v>
      </c>
      <c r="S515" s="2">
        <f t="shared" si="93"/>
        <v>1104.0614999720988</v>
      </c>
    </row>
    <row r="516" spans="5:19" x14ac:dyDescent="0.3">
      <c r="E516" s="3">
        <f t="shared" si="94"/>
        <v>2260</v>
      </c>
      <c r="F516" s="4">
        <f>F515*SUM(economy!Z306:AB306)/SUM(economy!Z305:AB305)</f>
        <v>13153.483992702375</v>
      </c>
      <c r="G516" s="9">
        <f t="shared" si="98"/>
        <v>298.27242807098594</v>
      </c>
      <c r="H516" s="9">
        <f t="shared" si="98"/>
        <v>320.14219252230606</v>
      </c>
      <c r="I516" s="9">
        <f t="shared" si="98"/>
        <v>180.86757417909399</v>
      </c>
      <c r="J516" s="9">
        <f t="shared" si="98"/>
        <v>28.802524288553933</v>
      </c>
      <c r="K516" s="9">
        <f t="shared" si="98"/>
        <v>1.5826124902731897</v>
      </c>
      <c r="L516" s="9">
        <f t="shared" si="95"/>
        <v>1104.667331551213</v>
      </c>
      <c r="M516" s="2">
        <v>0</v>
      </c>
      <c r="N516" s="2">
        <f t="shared" si="92"/>
        <v>298.27248910384981</v>
      </c>
      <c r="O516" s="2">
        <f t="shared" si="88"/>
        <v>320.14224046560707</v>
      </c>
      <c r="P516" s="2">
        <f t="shared" si="89"/>
        <v>180.86757973522342</v>
      </c>
      <c r="Q516" s="2">
        <f t="shared" si="90"/>
        <v>28.802524288622507</v>
      </c>
      <c r="R516" s="2">
        <f t="shared" si="91"/>
        <v>1.5826124902731897</v>
      </c>
      <c r="S516" s="2">
        <f t="shared" si="93"/>
        <v>1104.6674460835761</v>
      </c>
    </row>
    <row r="517" spans="5:19" x14ac:dyDescent="0.3">
      <c r="E517" s="3">
        <f t="shared" si="94"/>
        <v>2261</v>
      </c>
      <c r="F517" s="4">
        <f>F516*SUM(economy!Z307:AB307)/SUM(economy!Z306:AB306)</f>
        <v>13110.970756592811</v>
      </c>
      <c r="G517" s="9">
        <f t="shared" si="98"/>
        <v>299.07522286866259</v>
      </c>
      <c r="H517" s="9">
        <f t="shared" si="98"/>
        <v>320.4965406981039</v>
      </c>
      <c r="I517" s="9">
        <f t="shared" si="98"/>
        <v>180.41596847347893</v>
      </c>
      <c r="J517" s="9">
        <f t="shared" si="98"/>
        <v>28.700962776283454</v>
      </c>
      <c r="K517" s="9">
        <f t="shared" si="98"/>
        <v>1.5774374575461367</v>
      </c>
      <c r="L517" s="9">
        <f t="shared" si="95"/>
        <v>1105.2661322740751</v>
      </c>
      <c r="M517" s="2">
        <v>0</v>
      </c>
      <c r="N517" s="2">
        <f t="shared" si="92"/>
        <v>299.07528390152646</v>
      </c>
      <c r="O517" s="2">
        <f t="shared" si="88"/>
        <v>320.49658850951147</v>
      </c>
      <c r="P517" s="2">
        <f t="shared" si="89"/>
        <v>180.41597395503058</v>
      </c>
      <c r="Q517" s="2">
        <f t="shared" si="90"/>
        <v>28.70096277634811</v>
      </c>
      <c r="R517" s="2">
        <f t="shared" si="91"/>
        <v>1.5774374575461367</v>
      </c>
      <c r="S517" s="2">
        <f t="shared" si="93"/>
        <v>1105.2662465999629</v>
      </c>
    </row>
    <row r="518" spans="5:19" x14ac:dyDescent="0.3">
      <c r="E518" s="3">
        <f t="shared" si="94"/>
        <v>2262</v>
      </c>
      <c r="F518" s="4">
        <f>F517*SUM(economy!Z308:AB308)/SUM(economy!Z307:AB307)</f>
        <v>13068.784166611666</v>
      </c>
      <c r="G518" s="9">
        <f t="shared" si="98"/>
        <v>299.87542296178799</v>
      </c>
      <c r="H518" s="9">
        <f t="shared" si="98"/>
        <v>320.8459221983195</v>
      </c>
      <c r="I518" s="9">
        <f t="shared" si="98"/>
        <v>179.9640375327389</v>
      </c>
      <c r="J518" s="9">
        <f t="shared" si="98"/>
        <v>28.600213337469548</v>
      </c>
      <c r="K518" s="9">
        <f t="shared" si="98"/>
        <v>1.572302714954249</v>
      </c>
      <c r="L518" s="9">
        <f t="shared" si="95"/>
        <v>1105.8578987452702</v>
      </c>
      <c r="M518" s="2">
        <v>0</v>
      </c>
      <c r="N518" s="2">
        <f t="shared" si="92"/>
        <v>299.87548399465186</v>
      </c>
      <c r="O518" s="2">
        <f t="shared" si="88"/>
        <v>320.84596987819646</v>
      </c>
      <c r="P518" s="2">
        <f t="shared" si="89"/>
        <v>179.96404294071377</v>
      </c>
      <c r="Q518" s="2">
        <f t="shared" si="90"/>
        <v>28.600213337530512</v>
      </c>
      <c r="R518" s="2">
        <f t="shared" si="91"/>
        <v>1.572302714954249</v>
      </c>
      <c r="S518" s="2">
        <f t="shared" si="93"/>
        <v>1105.8580128660469</v>
      </c>
    </row>
    <row r="519" spans="5:19" x14ac:dyDescent="0.3">
      <c r="E519" s="3">
        <f t="shared" si="94"/>
        <v>2263</v>
      </c>
      <c r="F519" s="4">
        <f>F518*SUM(economy!Z309:AB309)/SUM(economy!Z308:AB308)</f>
        <v>13026.919985437391</v>
      </c>
      <c r="G519" s="9">
        <f t="shared" ref="G519:K534" si="99">G518*(1-G$5)+G$4*$F518*$L$4/1000</f>
        <v>300.67304828651078</v>
      </c>
      <c r="H519" s="9">
        <f t="shared" si="99"/>
        <v>321.1903813574238</v>
      </c>
      <c r="I519" s="9">
        <f t="shared" si="99"/>
        <v>179.51183479597682</v>
      </c>
      <c r="J519" s="9">
        <f t="shared" si="99"/>
        <v>28.500267919656149</v>
      </c>
      <c r="K519" s="9">
        <f t="shared" si="99"/>
        <v>1.5672077450636097</v>
      </c>
      <c r="L519" s="9">
        <f t="shared" si="95"/>
        <v>1106.442740104631</v>
      </c>
      <c r="M519" s="2">
        <v>0</v>
      </c>
      <c r="N519" s="2">
        <f t="shared" si="92"/>
        <v>300.67310931937465</v>
      </c>
      <c r="O519" s="2">
        <f t="shared" ref="O519:O556" si="100">O518*(1-O$5)+O$4*($F518+$M518)*$L$4/1000</f>
        <v>321.19042890613201</v>
      </c>
      <c r="P519" s="2">
        <f t="shared" ref="P519:P556" si="101">P518*(1-P$5)+P$4*($F518+$M518)*$L$4/1000</f>
        <v>179.5118401313625</v>
      </c>
      <c r="Q519" s="2">
        <f t="shared" ref="Q519:Q556" si="102">Q518*(1-Q$5)+Q$4*($F518+$M518)*$L$4/1000</f>
        <v>28.500267919713629</v>
      </c>
      <c r="R519" s="2">
        <f t="shared" ref="R519:R556" si="103">R518*(1-R$5)+R$4*($F518+$M518)*$L$4/1000</f>
        <v>1.5672077450636097</v>
      </c>
      <c r="S519" s="2">
        <f t="shared" si="93"/>
        <v>1106.4428540216463</v>
      </c>
    </row>
    <row r="520" spans="5:19" x14ac:dyDescent="0.3">
      <c r="E520" s="3">
        <f t="shared" si="94"/>
        <v>2264</v>
      </c>
      <c r="F520" s="4">
        <f>F519*SUM(economy!Z310:AB310)/SUM(economy!Z309:AB309)</f>
        <v>12985.374017745722</v>
      </c>
      <c r="G520" s="9">
        <f t="shared" si="99"/>
        <v>301.46811852036376</v>
      </c>
      <c r="H520" s="9">
        <f t="shared" si="99"/>
        <v>321.52996199005185</v>
      </c>
      <c r="I520" s="9">
        <f t="shared" si="99"/>
        <v>179.05941234841012</v>
      </c>
      <c r="J520" s="9">
        <f t="shared" si="99"/>
        <v>28.401118433060482</v>
      </c>
      <c r="K520" s="9">
        <f t="shared" si="99"/>
        <v>1.5621520350994</v>
      </c>
      <c r="L520" s="9">
        <f t="shared" si="95"/>
        <v>1107.0207633269856</v>
      </c>
      <c r="M520" s="2">
        <v>0</v>
      </c>
      <c r="N520" s="2">
        <f t="shared" ref="N520:N556" si="104">N519*(1-N$5)+N$4*($F519+$M519)*$L$4/1000</f>
        <v>301.46817955322763</v>
      </c>
      <c r="O520" s="2">
        <f t="shared" si="100"/>
        <v>321.53000940795215</v>
      </c>
      <c r="P520" s="2">
        <f t="shared" si="101"/>
        <v>179.05941761218097</v>
      </c>
      <c r="Q520" s="2">
        <f t="shared" si="102"/>
        <v>28.401118433114679</v>
      </c>
      <c r="R520" s="2">
        <f t="shared" si="103"/>
        <v>1.5621520350994</v>
      </c>
      <c r="S520" s="2">
        <f t="shared" ref="S520:S556" si="105">SUM(N520:R520,S$5)</f>
        <v>1107.0208770415747</v>
      </c>
    </row>
    <row r="521" spans="5:19" x14ac:dyDescent="0.3">
      <c r="E521" s="3">
        <f t="shared" si="94"/>
        <v>2265</v>
      </c>
      <c r="F521" s="4">
        <f>F520*SUM(economy!Z311:AB311)/SUM(economy!Z310:AB310)</f>
        <v>12944.142111148079</v>
      </c>
      <c r="G521" s="9">
        <f t="shared" si="99"/>
        <v>302.26065308482714</v>
      </c>
      <c r="H521" s="9">
        <f t="shared" si="99"/>
        <v>321.86470739637605</v>
      </c>
      <c r="I521" s="9">
        <f t="shared" si="99"/>
        <v>178.60682094585292</v>
      </c>
      <c r="J521" s="9">
        <f t="shared" si="99"/>
        <v>28.302756757634675</v>
      </c>
      <c r="K521" s="9">
        <f t="shared" si="99"/>
        <v>1.5571350770843906</v>
      </c>
      <c r="L521" s="9">
        <f t="shared" si="95"/>
        <v>1107.5920732617751</v>
      </c>
      <c r="M521" s="2">
        <v>0</v>
      </c>
      <c r="N521" s="2">
        <f t="shared" si="104"/>
        <v>302.26071411769101</v>
      </c>
      <c r="O521" s="2">
        <f t="shared" si="100"/>
        <v>321.86475468382827</v>
      </c>
      <c r="P521" s="2">
        <f t="shared" si="101"/>
        <v>178.60682613897021</v>
      </c>
      <c r="Q521" s="2">
        <f t="shared" si="102"/>
        <v>28.302756757685774</v>
      </c>
      <c r="R521" s="2">
        <f t="shared" si="103"/>
        <v>1.5571350770843906</v>
      </c>
      <c r="S521" s="2">
        <f t="shared" si="105"/>
        <v>1107.5921867752595</v>
      </c>
    </row>
    <row r="522" spans="5:19" x14ac:dyDescent="0.3">
      <c r="E522" s="3">
        <f t="shared" ref="E522:E556" si="106">1+E521</f>
        <v>2266</v>
      </c>
      <c r="F522" s="4">
        <f>F521*SUM(economy!Z312:AB312)/SUM(economy!Z311:AB311)</f>
        <v>12903.220157051119</v>
      </c>
      <c r="G522" s="9">
        <f t="shared" si="99"/>
        <v>303.05067114794883</v>
      </c>
      <c r="H522" s="9">
        <f t="shared" si="99"/>
        <v>322.19466036755313</v>
      </c>
      <c r="I522" s="9">
        <f t="shared" si="99"/>
        <v>178.15411003901056</v>
      </c>
      <c r="J522" s="9">
        <f t="shared" si="99"/>
        <v>28.205174749834111</v>
      </c>
      <c r="K522" s="9">
        <f t="shared" si="99"/>
        <v>1.5521563679669961</v>
      </c>
      <c r="L522" s="9">
        <f t="shared" ref="L522:L556" si="107">SUM(G522:K522,L$5)</f>
        <v>1108.1567726723135</v>
      </c>
      <c r="M522" s="2">
        <v>0</v>
      </c>
      <c r="N522" s="2">
        <f t="shared" si="104"/>
        <v>303.0507321808127</v>
      </c>
      <c r="O522" s="2">
        <f t="shared" si="100"/>
        <v>322.19470752491617</v>
      </c>
      <c r="P522" s="2">
        <f t="shared" si="101"/>
        <v>178.15411516242264</v>
      </c>
      <c r="Q522" s="2">
        <f t="shared" si="102"/>
        <v>28.205174749882289</v>
      </c>
      <c r="R522" s="2">
        <f t="shared" si="103"/>
        <v>1.5521563679669961</v>
      </c>
      <c r="S522" s="2">
        <f t="shared" si="105"/>
        <v>1108.1568859860008</v>
      </c>
    </row>
    <row r="523" spans="5:19" x14ac:dyDescent="0.3">
      <c r="E523" s="3">
        <f t="shared" si="106"/>
        <v>2267</v>
      </c>
      <c r="F523" s="4">
        <f>F522*SUM(economy!Z313:AB313)/SUM(economy!Z312:AB312)</f>
        <v>12862.604091440562</v>
      </c>
      <c r="G523" s="9">
        <f t="shared" si="99"/>
        <v>303.83819162701769</v>
      </c>
      <c r="H523" s="9">
        <f t="shared" si="99"/>
        <v>322.51986319123671</v>
      </c>
      <c r="I523" s="9">
        <f t="shared" si="99"/>
        <v>177.70132779757705</v>
      </c>
      <c r="J523" s="9">
        <f t="shared" si="99"/>
        <v>28.108364249100006</v>
      </c>
      <c r="K523" s="9">
        <f t="shared" si="99"/>
        <v>1.5472154097393007</v>
      </c>
      <c r="L523" s="9">
        <f t="shared" si="107"/>
        <v>1108.7149622746708</v>
      </c>
      <c r="M523" s="2">
        <v>0</v>
      </c>
      <c r="N523" s="2">
        <f t="shared" si="104"/>
        <v>303.83825265988156</v>
      </c>
      <c r="O523" s="2">
        <f t="shared" si="100"/>
        <v>322.51991021886846</v>
      </c>
      <c r="P523" s="2">
        <f t="shared" si="101"/>
        <v>177.70133285221954</v>
      </c>
      <c r="Q523" s="2">
        <f t="shared" si="102"/>
        <v>28.108364249145435</v>
      </c>
      <c r="R523" s="2">
        <f t="shared" si="103"/>
        <v>1.5472154097393007</v>
      </c>
      <c r="S523" s="2">
        <f t="shared" si="105"/>
        <v>1108.7150753898543</v>
      </c>
    </row>
    <row r="524" spans="5:19" x14ac:dyDescent="0.3">
      <c r="E524" s="3">
        <f t="shared" si="106"/>
        <v>2268</v>
      </c>
      <c r="F524" s="4">
        <f>F523*SUM(economy!Z314:AB314)/SUM(economy!Z313:AB313)</f>
        <v>12822.289895592274</v>
      </c>
      <c r="G524" s="9">
        <f t="shared" si="99"/>
        <v>304.62323319128404</v>
      </c>
      <c r="H524" s="9">
        <f t="shared" si="99"/>
        <v>322.84035765714816</v>
      </c>
      <c r="I524" s="9">
        <f t="shared" si="99"/>
        <v>177.24852113412697</v>
      </c>
      <c r="J524" s="9">
        <f t="shared" si="99"/>
        <v>28.012317084063675</v>
      </c>
      <c r="K524" s="9">
        <f t="shared" si="99"/>
        <v>1.5423117095454424</v>
      </c>
      <c r="L524" s="9">
        <f t="shared" si="107"/>
        <v>1109.2667407761683</v>
      </c>
      <c r="M524" s="2">
        <v>0</v>
      </c>
      <c r="N524" s="2">
        <f t="shared" si="104"/>
        <v>304.62329422414791</v>
      </c>
      <c r="O524" s="2">
        <f t="shared" si="100"/>
        <v>322.84040455540548</v>
      </c>
      <c r="P524" s="2">
        <f t="shared" si="101"/>
        <v>177.24852612092295</v>
      </c>
      <c r="Q524" s="2">
        <f t="shared" si="102"/>
        <v>28.012317084106506</v>
      </c>
      <c r="R524" s="2">
        <f t="shared" si="103"/>
        <v>1.5423117095454424</v>
      </c>
      <c r="S524" s="2">
        <f t="shared" si="105"/>
        <v>1109.2668536941283</v>
      </c>
    </row>
    <row r="525" spans="5:19" x14ac:dyDescent="0.3">
      <c r="E525" s="3">
        <f t="shared" si="106"/>
        <v>2269</v>
      </c>
      <c r="F525" s="4">
        <f>F524*SUM(economy!Z315:AB315)/SUM(economy!Z314:AB314)</f>
        <v>12782.273596713905</v>
      </c>
      <c r="G525" s="9">
        <f t="shared" si="99"/>
        <v>305.40581426472397</v>
      </c>
      <c r="H525" s="9">
        <f t="shared" si="99"/>
        <v>323.15618506269908</v>
      </c>
      <c r="I525" s="9">
        <f t="shared" si="99"/>
        <v>176.79573572779347</v>
      </c>
      <c r="J525" s="9">
        <f t="shared" si="99"/>
        <v>27.917025078479785</v>
      </c>
      <c r="K525" s="9">
        <f t="shared" si="99"/>
        <v>1.5374447797807353</v>
      </c>
      <c r="L525" s="9">
        <f t="shared" si="107"/>
        <v>1109.8122049134772</v>
      </c>
      <c r="M525" s="2">
        <v>0</v>
      </c>
      <c r="N525" s="2">
        <f t="shared" si="104"/>
        <v>305.40587529758784</v>
      </c>
      <c r="O525" s="2">
        <f t="shared" si="100"/>
        <v>323.15623183193787</v>
      </c>
      <c r="P525" s="2">
        <f t="shared" si="101"/>
        <v>176.79574064765359</v>
      </c>
      <c r="Q525" s="2">
        <f t="shared" si="102"/>
        <v>27.917025078520172</v>
      </c>
      <c r="R525" s="2">
        <f t="shared" si="103"/>
        <v>1.5374447797807353</v>
      </c>
      <c r="S525" s="2">
        <f t="shared" si="105"/>
        <v>1109.8123176354802</v>
      </c>
    </row>
    <row r="526" spans="5:19" x14ac:dyDescent="0.3">
      <c r="E526" s="3">
        <f t="shared" si="106"/>
        <v>2270</v>
      </c>
      <c r="F526" s="4">
        <f>F525*SUM(economy!Z316:AB316)/SUM(economy!Z315:AB315)</f>
        <v>12742.551268519459</v>
      </c>
      <c r="G526" s="9">
        <f t="shared" si="99"/>
        <v>306.18595302884268</v>
      </c>
      <c r="H526" s="9">
        <f t="shared" si="99"/>
        <v>323.46738621865853</v>
      </c>
      <c r="I526" s="9">
        <f t="shared" si="99"/>
        <v>176.3430160477248</v>
      </c>
      <c r="J526" s="9">
        <f t="shared" si="99"/>
        <v>27.822480056896026</v>
      </c>
      <c r="K526" s="9">
        <f t="shared" si="99"/>
        <v>1.5326141381819145</v>
      </c>
      <c r="L526" s="9">
        <f t="shared" si="107"/>
        <v>1110.3514494903038</v>
      </c>
      <c r="M526" s="2">
        <v>0</v>
      </c>
      <c r="N526" s="2">
        <f t="shared" si="104"/>
        <v>306.18601406170654</v>
      </c>
      <c r="O526" s="2">
        <f t="shared" si="100"/>
        <v>323.46743285923372</v>
      </c>
      <c r="P526" s="2">
        <f t="shared" si="101"/>
        <v>176.34302090154753</v>
      </c>
      <c r="Q526" s="2">
        <f t="shared" si="102"/>
        <v>27.822480056934104</v>
      </c>
      <c r="R526" s="2">
        <f t="shared" si="103"/>
        <v>1.5326141381819145</v>
      </c>
      <c r="S526" s="2">
        <f t="shared" si="105"/>
        <v>1110.3515620176038</v>
      </c>
    </row>
    <row r="527" spans="5:19" x14ac:dyDescent="0.3">
      <c r="E527" s="3">
        <f t="shared" si="106"/>
        <v>2271</v>
      </c>
      <c r="F527" s="4">
        <f>F526*SUM(economy!Z317:AB317)/SUM(economy!Z316:AB316)</f>
        <v>12703.119031740109</v>
      </c>
      <c r="G527" s="9">
        <f t="shared" si="99"/>
        <v>306.96366742551288</v>
      </c>
      <c r="H527" s="9">
        <f t="shared" si="99"/>
        <v>323.77400145485859</v>
      </c>
      <c r="I527" s="9">
        <f t="shared" si="99"/>
        <v>175.89040537631232</v>
      </c>
      <c r="J527" s="9">
        <f t="shared" si="99"/>
        <v>27.728673850066276</v>
      </c>
      <c r="K527" s="9">
        <f t="shared" si="99"/>
        <v>1.5278193079088487</v>
      </c>
      <c r="L527" s="9">
        <f t="shared" si="107"/>
        <v>1110.8845674146589</v>
      </c>
      <c r="M527" s="2">
        <v>0</v>
      </c>
      <c r="N527" s="2">
        <f t="shared" si="104"/>
        <v>306.96372845837675</v>
      </c>
      <c r="O527" s="2">
        <f t="shared" si="100"/>
        <v>323.77404796712415</v>
      </c>
      <c r="P527" s="2">
        <f t="shared" si="101"/>
        <v>175.89041016498405</v>
      </c>
      <c r="Q527" s="2">
        <f t="shared" si="102"/>
        <v>27.728673850102176</v>
      </c>
      <c r="R527" s="2">
        <f t="shared" si="103"/>
        <v>1.5278193079088487</v>
      </c>
      <c r="S527" s="2">
        <f t="shared" si="105"/>
        <v>1110.884679748496</v>
      </c>
    </row>
    <row r="528" spans="5:19" x14ac:dyDescent="0.3">
      <c r="E528" s="3">
        <f t="shared" si="106"/>
        <v>2272</v>
      </c>
      <c r="F528" s="4">
        <f>F527*SUM(economy!Z318:AB318)/SUM(economy!Z317:AB317)</f>
        <v>12663.973054573695</v>
      </c>
      <c r="G528" s="9">
        <f t="shared" si="99"/>
        <v>307.73897515984441</v>
      </c>
      <c r="H528" s="9">
        <f t="shared" si="99"/>
        <v>324.07607062593218</v>
      </c>
      <c r="I528" s="9">
        <f t="shared" si="99"/>
        <v>175.43794583218354</v>
      </c>
      <c r="J528" s="9">
        <f t="shared" si="99"/>
        <v>27.635598300114516</v>
      </c>
      <c r="K528" s="9">
        <f t="shared" si="99"/>
        <v>1.5230598176180807</v>
      </c>
      <c r="L528" s="9">
        <f t="shared" si="107"/>
        <v>1111.4116497356929</v>
      </c>
      <c r="M528" s="2">
        <v>0</v>
      </c>
      <c r="N528" s="2">
        <f t="shared" si="104"/>
        <v>307.73903619270828</v>
      </c>
      <c r="O528" s="2">
        <f t="shared" si="100"/>
        <v>324.07611701024109</v>
      </c>
      <c r="P528" s="2">
        <f t="shared" si="101"/>
        <v>175.43795055657878</v>
      </c>
      <c r="Q528" s="2">
        <f t="shared" si="102"/>
        <v>27.635598300148366</v>
      </c>
      <c r="R528" s="2">
        <f t="shared" si="103"/>
        <v>1.5230598176180807</v>
      </c>
      <c r="S528" s="2">
        <f t="shared" si="105"/>
        <v>1111.4117618772948</v>
      </c>
    </row>
    <row r="529" spans="5:19" x14ac:dyDescent="0.3">
      <c r="E529" s="3">
        <f t="shared" si="106"/>
        <v>2273</v>
      </c>
      <c r="F529" s="4">
        <f>F528*SUM(economy!Z319:AB319)/SUM(economy!Z318:AB318)</f>
        <v>12625.109553075548</v>
      </c>
      <c r="G529" s="9">
        <f t="shared" si="99"/>
        <v>308.51189370308128</v>
      </c>
      <c r="H529" s="9">
        <f t="shared" si="99"/>
        <v>324.37363311707725</v>
      </c>
      <c r="I529" s="9">
        <f t="shared" si="99"/>
        <v>174.98567839295404</v>
      </c>
      <c r="J529" s="9">
        <f t="shared" si="99"/>
        <v>27.543245265456513</v>
      </c>
      <c r="K529" s="9">
        <f t="shared" si="99"/>
        <v>1.5183352015285378</v>
      </c>
      <c r="L529" s="9">
        <f t="shared" si="107"/>
        <v>1111.9327856800976</v>
      </c>
      <c r="M529" s="2">
        <v>0</v>
      </c>
      <c r="N529" s="2">
        <f t="shared" si="104"/>
        <v>308.51195473594515</v>
      </c>
      <c r="O529" s="2">
        <f t="shared" si="100"/>
        <v>324.37367937378156</v>
      </c>
      <c r="P529" s="2">
        <f t="shared" si="101"/>
        <v>174.98568305393553</v>
      </c>
      <c r="Q529" s="2">
        <f t="shared" si="102"/>
        <v>27.543245265488427</v>
      </c>
      <c r="R529" s="2">
        <f t="shared" si="103"/>
        <v>1.5183352015285378</v>
      </c>
      <c r="S529" s="2">
        <f t="shared" si="105"/>
        <v>1111.9328976306792</v>
      </c>
    </row>
    <row r="530" spans="5:19" x14ac:dyDescent="0.3">
      <c r="E530" s="3">
        <f t="shared" si="106"/>
        <v>2274</v>
      </c>
      <c r="F530" s="4">
        <f>F529*SUM(economy!Z320:AB320)/SUM(economy!Z319:AB319)</f>
        <v>12586.524791493383</v>
      </c>
      <c r="G530" s="9">
        <f t="shared" si="99"/>
        <v>309.28244029552252</v>
      </c>
      <c r="H530" s="9">
        <f t="shared" si="99"/>
        <v>324.666727849842</v>
      </c>
      <c r="I530" s="9">
        <f t="shared" si="99"/>
        <v>174.53364291773264</v>
      </c>
      <c r="J530" s="9">
        <f t="shared" si="99"/>
        <v>27.451606625486175</v>
      </c>
      <c r="K530" s="9">
        <f t="shared" si="99"/>
        <v>1.5136449994797343</v>
      </c>
      <c r="L530" s="9">
        <f t="shared" si="107"/>
        <v>1112.4480626880631</v>
      </c>
      <c r="M530" s="2">
        <v>0</v>
      </c>
      <c r="N530" s="2">
        <f t="shared" si="104"/>
        <v>309.28250132838639</v>
      </c>
      <c r="O530" s="2">
        <f t="shared" si="100"/>
        <v>324.66677397929271</v>
      </c>
      <c r="P530" s="2">
        <f t="shared" si="101"/>
        <v>174.53364751615155</v>
      </c>
      <c r="Q530" s="2">
        <f t="shared" si="102"/>
        <v>27.451606625516263</v>
      </c>
      <c r="R530" s="2">
        <f t="shared" si="103"/>
        <v>1.5136449994797343</v>
      </c>
      <c r="S530" s="2">
        <f t="shared" si="105"/>
        <v>1112.4481744488266</v>
      </c>
    </row>
    <row r="531" spans="5:19" x14ac:dyDescent="0.3">
      <c r="E531" s="3">
        <f t="shared" si="106"/>
        <v>2275</v>
      </c>
      <c r="F531" s="4">
        <f>F530*SUM(economy!Z321:AB321)/SUM(economy!Z320:AB320)</f>
        <v>12548.21508254863</v>
      </c>
      <c r="G531" s="9">
        <f t="shared" si="99"/>
        <v>310.05063194946342</v>
      </c>
      <c r="H531" s="9">
        <f t="shared" si="99"/>
        <v>324.95539328792535</v>
      </c>
      <c r="I531" s="9">
        <f t="shared" si="99"/>
        <v>174.08187816937482</v>
      </c>
      <c r="J531" s="9">
        <f t="shared" si="99"/>
        <v>27.360674285033525</v>
      </c>
      <c r="K531" s="9">
        <f t="shared" si="99"/>
        <v>1.5089887569827956</v>
      </c>
      <c r="L531" s="9">
        <f t="shared" si="107"/>
        <v>1112.9575664487797</v>
      </c>
      <c r="M531" s="2">
        <v>0</v>
      </c>
      <c r="N531" s="2">
        <f t="shared" si="104"/>
        <v>310.05069298232729</v>
      </c>
      <c r="O531" s="2">
        <f t="shared" si="100"/>
        <v>324.95543929047255</v>
      </c>
      <c r="P531" s="2">
        <f t="shared" si="101"/>
        <v>174.08188270607093</v>
      </c>
      <c r="Q531" s="2">
        <f t="shared" si="102"/>
        <v>27.36067428506189</v>
      </c>
      <c r="R531" s="2">
        <f t="shared" si="103"/>
        <v>1.5089887569827956</v>
      </c>
      <c r="S531" s="2">
        <f t="shared" si="105"/>
        <v>1112.9576780209154</v>
      </c>
    </row>
    <row r="532" spans="5:19" x14ac:dyDescent="0.3">
      <c r="E532" s="3">
        <f t="shared" si="106"/>
        <v>2276</v>
      </c>
      <c r="F532" s="4">
        <f>F531*SUM(economy!Z322:AB322)/SUM(economy!Z321:AB321)</f>
        <v>12510.176787666463</v>
      </c>
      <c r="G532" s="9">
        <f t="shared" si="99"/>
        <v>310.81648545215421</v>
      </c>
      <c r="H532" s="9">
        <f t="shared" si="99"/>
        <v>325.23966744298815</v>
      </c>
      <c r="I532" s="9">
        <f t="shared" si="99"/>
        <v>173.63042183647985</v>
      </c>
      <c r="J532" s="9">
        <f t="shared" si="99"/>
        <v>27.270440178601028</v>
      </c>
      <c r="K532" s="9">
        <f t="shared" si="99"/>
        <v>1.5043660252646152</v>
      </c>
      <c r="L532" s="9">
        <f t="shared" si="107"/>
        <v>1113.4613809354878</v>
      </c>
      <c r="M532" s="2">
        <v>0</v>
      </c>
      <c r="N532" s="2">
        <f t="shared" si="104"/>
        <v>310.81654648501808</v>
      </c>
      <c r="O532" s="2">
        <f t="shared" si="100"/>
        <v>325.23971331898093</v>
      </c>
      <c r="P532" s="2">
        <f t="shared" si="101"/>
        <v>173.63042631228163</v>
      </c>
      <c r="Q532" s="2">
        <f t="shared" si="102"/>
        <v>27.270440178627773</v>
      </c>
      <c r="R532" s="2">
        <f t="shared" si="103"/>
        <v>1.5043660252646152</v>
      </c>
      <c r="S532" s="2">
        <f t="shared" si="105"/>
        <v>1113.461492320173</v>
      </c>
    </row>
    <row r="533" spans="5:19" x14ac:dyDescent="0.3">
      <c r="E533" s="3">
        <f t="shared" si="106"/>
        <v>2277</v>
      </c>
      <c r="F533" s="4">
        <f>F532*SUM(economy!Z323:AB323)/SUM(economy!Z322:AB322)</f>
        <v>12472.406317157236</v>
      </c>
      <c r="G533" s="9">
        <f t="shared" si="99"/>
        <v>311.58001736877236</v>
      </c>
      <c r="H533" s="9">
        <f t="shared" si="99"/>
        <v>325.51958788046977</v>
      </c>
      <c r="I533" s="9">
        <f t="shared" si="99"/>
        <v>173.17931055512705</v>
      </c>
      <c r="J533" s="9">
        <f t="shared" si="99"/>
        <v>27.180896274384889</v>
      </c>
      <c r="K533" s="9">
        <f t="shared" si="99"/>
        <v>1.4997763613054353</v>
      </c>
      <c r="L533" s="9">
        <f t="shared" si="107"/>
        <v>1113.9595884400594</v>
      </c>
      <c r="M533" s="2">
        <v>0</v>
      </c>
      <c r="N533" s="2">
        <f t="shared" si="104"/>
        <v>311.58007840163623</v>
      </c>
      <c r="O533" s="2">
        <f t="shared" si="100"/>
        <v>325.51963363025635</v>
      </c>
      <c r="P533" s="2">
        <f t="shared" si="101"/>
        <v>173.17931497085186</v>
      </c>
      <c r="Q533" s="2">
        <f t="shared" si="102"/>
        <v>27.180896274410106</v>
      </c>
      <c r="R533" s="2">
        <f t="shared" si="103"/>
        <v>1.4997763613054353</v>
      </c>
      <c r="S533" s="2">
        <f t="shared" si="105"/>
        <v>1113.9596996384598</v>
      </c>
    </row>
    <row r="534" spans="5:19" x14ac:dyDescent="0.3">
      <c r="E534" s="3">
        <f t="shared" si="106"/>
        <v>2278</v>
      </c>
      <c r="F534" s="4">
        <f>F533*SUM(economy!Z324:AB324)/SUM(economy!Z323:AB323)</f>
        <v>12434.900130351245</v>
      </c>
      <c r="G534" s="9">
        <f t="shared" si="99"/>
        <v>312.34124404540637</v>
      </c>
      <c r="H534" s="9">
        <f t="shared" si="99"/>
        <v>325.79519172540586</v>
      </c>
      <c r="I534" s="9">
        <f t="shared" si="99"/>
        <v>172.72857993034762</v>
      </c>
      <c r="J534" s="9">
        <f t="shared" si="99"/>
        <v>27.09203457808794</v>
      </c>
      <c r="K534" s="9">
        <f t="shared" si="99"/>
        <v>1.49521932787016</v>
      </c>
      <c r="L534" s="9">
        <f t="shared" si="107"/>
        <v>1114.4522696071178</v>
      </c>
      <c r="M534" s="2">
        <v>0</v>
      </c>
      <c r="N534" s="2">
        <f t="shared" si="104"/>
        <v>312.34130507827024</v>
      </c>
      <c r="O534" s="2">
        <f t="shared" si="100"/>
        <v>325.79523734933343</v>
      </c>
      <c r="P534" s="2">
        <f t="shared" si="101"/>
        <v>172.72858428680186</v>
      </c>
      <c r="Q534" s="2">
        <f t="shared" si="102"/>
        <v>27.092034578111718</v>
      </c>
      <c r="R534" s="2">
        <f t="shared" si="103"/>
        <v>1.49521932787016</v>
      </c>
      <c r="S534" s="2">
        <f t="shared" si="105"/>
        <v>1114.4523806203874</v>
      </c>
    </row>
    <row r="535" spans="5:19" x14ac:dyDescent="0.3">
      <c r="E535" s="3">
        <f t="shared" si="106"/>
        <v>2279</v>
      </c>
      <c r="F535" s="4">
        <f>F534*SUM(economy!Z325:AB325)/SUM(economy!Z324:AB324)</f>
        <v>12397.654735689059</v>
      </c>
      <c r="G535" s="9">
        <f t="shared" ref="G535:K550" si="108">G534*(1-G$5)+G$4*$F534*$L$4/1000</f>
        <v>313.10018161204755</v>
      </c>
      <c r="H535" s="9">
        <f t="shared" si="108"/>
        <v>326.0665156682428</v>
      </c>
      <c r="I535" s="9">
        <f t="shared" si="108"/>
        <v>172.2782645573285</v>
      </c>
      <c r="J535" s="9">
        <f t="shared" si="108"/>
        <v>27.003847136530521</v>
      </c>
      <c r="K535" s="9">
        <f t="shared" si="108"/>
        <v>1.490694493533673</v>
      </c>
      <c r="L535" s="9">
        <f t="shared" si="107"/>
        <v>1114.9395034676832</v>
      </c>
      <c r="M535" s="2">
        <v>0</v>
      </c>
      <c r="N535" s="2">
        <f t="shared" si="104"/>
        <v>313.10024264491142</v>
      </c>
      <c r="O535" s="2">
        <f t="shared" si="100"/>
        <v>326.06656116665761</v>
      </c>
      <c r="P535" s="2">
        <f t="shared" si="101"/>
        <v>172.27826885530772</v>
      </c>
      <c r="Q535" s="2">
        <f t="shared" si="102"/>
        <v>27.003847136552938</v>
      </c>
      <c r="R535" s="2">
        <f t="shared" si="103"/>
        <v>1.490694493533673</v>
      </c>
      <c r="S535" s="2">
        <f t="shared" si="105"/>
        <v>1114.9396142969633</v>
      </c>
    </row>
    <row r="536" spans="5:19" x14ac:dyDescent="0.3">
      <c r="E536" s="3">
        <f t="shared" si="106"/>
        <v>2280</v>
      </c>
      <c r="F536" s="4">
        <f>F535*SUM(economy!Z326:AB326)/SUM(economy!Z325:AB325)</f>
        <v>12360.666690769756</v>
      </c>
      <c r="G536" s="9">
        <f t="shared" si="108"/>
        <v>313.85684598558726</v>
      </c>
      <c r="H536" s="9">
        <f t="shared" si="108"/>
        <v>326.33359597064452</v>
      </c>
      <c r="I536" s="9">
        <f t="shared" si="108"/>
        <v>171.82839804234516</v>
      </c>
      <c r="J536" s="9">
        <f t="shared" si="108"/>
        <v>26.916326041065663</v>
      </c>
      <c r="K536" s="9">
        <f t="shared" si="108"/>
        <v>1.4862014327004363</v>
      </c>
      <c r="L536" s="9">
        <f t="shared" si="107"/>
        <v>1115.421367472343</v>
      </c>
      <c r="M536" s="2">
        <v>0</v>
      </c>
      <c r="N536" s="2">
        <f t="shared" si="104"/>
        <v>313.85690701845112</v>
      </c>
      <c r="O536" s="2">
        <f t="shared" si="100"/>
        <v>326.33364134389183</v>
      </c>
      <c r="P536" s="2">
        <f t="shared" si="101"/>
        <v>171.82840228263424</v>
      </c>
      <c r="Q536" s="2">
        <f t="shared" si="102"/>
        <v>26.916326041086801</v>
      </c>
      <c r="R536" s="2">
        <f t="shared" si="103"/>
        <v>1.4862014327004363</v>
      </c>
      <c r="S536" s="2">
        <f t="shared" si="105"/>
        <v>1115.4214781187643</v>
      </c>
    </row>
    <row r="537" spans="5:19" x14ac:dyDescent="0.3">
      <c r="E537" s="3">
        <f t="shared" si="106"/>
        <v>2281</v>
      </c>
      <c r="F537" s="4">
        <f>F536*SUM(economy!Z327:AB327)/SUM(economy!Z326:AB326)</f>
        <v>12323.932602358838</v>
      </c>
      <c r="G537" s="9">
        <f t="shared" si="108"/>
        <v>314.61125287281732</v>
      </c>
      <c r="H537" s="9">
        <f t="shared" si="108"/>
        <v>326.59646847128784</v>
      </c>
      <c r="I537" s="9">
        <f t="shared" si="108"/>
        <v>171.37901302342078</v>
      </c>
      <c r="J537" s="9">
        <f t="shared" si="108"/>
        <v>26.829463430804882</v>
      </c>
      <c r="K537" s="9">
        <f t="shared" si="108"/>
        <v>1.4817397256186404</v>
      </c>
      <c r="L537" s="9">
        <f t="shared" si="107"/>
        <v>1115.8979375239496</v>
      </c>
      <c r="M537" s="2">
        <v>0</v>
      </c>
      <c r="N537" s="2">
        <f t="shared" si="104"/>
        <v>314.61131390568119</v>
      </c>
      <c r="O537" s="2">
        <f t="shared" si="100"/>
        <v>326.59651371971199</v>
      </c>
      <c r="P537" s="2">
        <f t="shared" si="101"/>
        <v>171.37901720679412</v>
      </c>
      <c r="Q537" s="2">
        <f t="shared" si="102"/>
        <v>26.829463430824813</v>
      </c>
      <c r="R537" s="2">
        <f t="shared" si="103"/>
        <v>1.4817397256186404</v>
      </c>
      <c r="S537" s="2">
        <f t="shared" si="105"/>
        <v>1115.8980479886309</v>
      </c>
    </row>
    <row r="538" spans="5:19" x14ac:dyDescent="0.3">
      <c r="E538" s="3">
        <f t="shared" si="106"/>
        <v>2282</v>
      </c>
      <c r="F538" s="4">
        <f>F537*SUM(economy!Z328:AB328)/SUM(economy!Z327:AB327)</f>
        <v>12287.449126357924</v>
      </c>
      <c r="G538" s="9">
        <f t="shared" si="108"/>
        <v>315.36341777343074</v>
      </c>
      <c r="H538" s="9">
        <f t="shared" si="108"/>
        <v>326.85516859164272</v>
      </c>
      <c r="I538" s="9">
        <f t="shared" si="108"/>
        <v>170.93014119070918</v>
      </c>
      <c r="J538" s="9">
        <f t="shared" si="108"/>
        <v>26.743251495660573</v>
      </c>
      <c r="K538" s="9">
        <f t="shared" si="108"/>
        <v>1.4773089583891599</v>
      </c>
      <c r="L538" s="9">
        <f t="shared" si="107"/>
        <v>1116.3692880098324</v>
      </c>
      <c r="M538" s="2">
        <v>0</v>
      </c>
      <c r="N538" s="2">
        <f t="shared" si="104"/>
        <v>315.36347880629461</v>
      </c>
      <c r="O538" s="2">
        <f t="shared" si="100"/>
        <v>326.85521371558707</v>
      </c>
      <c r="P538" s="2">
        <f t="shared" si="101"/>
        <v>170.93014531793071</v>
      </c>
      <c r="Q538" s="2">
        <f t="shared" si="102"/>
        <v>26.743251495679363</v>
      </c>
      <c r="R538" s="2">
        <f t="shared" si="103"/>
        <v>1.4773089583891599</v>
      </c>
      <c r="S538" s="2">
        <f t="shared" si="105"/>
        <v>1116.3693982938807</v>
      </c>
    </row>
    <row r="539" spans="5:19" x14ac:dyDescent="0.3">
      <c r="E539" s="3">
        <f t="shared" si="106"/>
        <v>2283</v>
      </c>
      <c r="F539" s="4">
        <f>F538*SUM(economy!Z329:AB329)/SUM(economy!Z328:AB328)</f>
        <v>12251.212967738173</v>
      </c>
      <c r="G539" s="9">
        <f t="shared" si="108"/>
        <v>316.11335598302065</v>
      </c>
      <c r="H539" s="9">
        <f t="shared" si="108"/>
        <v>327.10973134173372</v>
      </c>
      <c r="I539" s="9">
        <f t="shared" si="108"/>
        <v>170.48181330659963</v>
      </c>
      <c r="J539" s="9">
        <f t="shared" si="108"/>
        <v>26.657682479211072</v>
      </c>
      <c r="K539" s="9">
        <f t="shared" si="108"/>
        <v>1.4729087229695605</v>
      </c>
      <c r="L539" s="9">
        <f t="shared" si="107"/>
        <v>1116.8354918335347</v>
      </c>
      <c r="M539" s="2">
        <v>0</v>
      </c>
      <c r="N539" s="2">
        <f t="shared" si="104"/>
        <v>316.11341701588452</v>
      </c>
      <c r="O539" s="2">
        <f t="shared" si="100"/>
        <v>327.10977634154074</v>
      </c>
      <c r="P539" s="2">
        <f t="shared" si="101"/>
        <v>170.48181737842307</v>
      </c>
      <c r="Q539" s="2">
        <f t="shared" si="102"/>
        <v>26.657682479228789</v>
      </c>
      <c r="R539" s="2">
        <f t="shared" si="103"/>
        <v>1.4729087229695605</v>
      </c>
      <c r="S539" s="2">
        <f t="shared" si="105"/>
        <v>1116.8356019380467</v>
      </c>
    </row>
    <row r="540" spans="5:19" x14ac:dyDescent="0.3">
      <c r="E540" s="3">
        <f t="shared" si="106"/>
        <v>2284</v>
      </c>
      <c r="F540" s="4">
        <f>F539*SUM(economy!Z330:AB330)/SUM(economy!Z329:AB329)</f>
        <v>12215.220880439154</v>
      </c>
      <c r="G540" s="9">
        <f t="shared" si="108"/>
        <v>316.86108259607511</v>
      </c>
      <c r="H540" s="9">
        <f t="shared" si="108"/>
        <v>327.36019132587955</v>
      </c>
      <c r="I540" s="9">
        <f t="shared" si="108"/>
        <v>170.03405922554191</v>
      </c>
      <c r="J540" s="9">
        <f t="shared" si="108"/>
        <v>26.572748681394227</v>
      </c>
      <c r="K540" s="9">
        <f t="shared" si="108"/>
        <v>1.4685386171734065</v>
      </c>
      <c r="L540" s="9">
        <f t="shared" si="107"/>
        <v>1117.2966204460643</v>
      </c>
      <c r="M540" s="2">
        <v>0</v>
      </c>
      <c r="N540" s="2">
        <f t="shared" si="104"/>
        <v>316.86114362893898</v>
      </c>
      <c r="O540" s="2">
        <f t="shared" si="100"/>
        <v>327.36023620189076</v>
      </c>
      <c r="P540" s="2">
        <f t="shared" si="101"/>
        <v>170.03406324271083</v>
      </c>
      <c r="Q540" s="2">
        <f t="shared" si="102"/>
        <v>26.572748681410932</v>
      </c>
      <c r="R540" s="2">
        <f t="shared" si="103"/>
        <v>1.4685386171734065</v>
      </c>
      <c r="S540" s="2">
        <f t="shared" si="105"/>
        <v>1117.296730372125</v>
      </c>
    </row>
    <row r="541" spans="5:19" x14ac:dyDescent="0.3">
      <c r="E541" s="3">
        <f t="shared" si="106"/>
        <v>2285</v>
      </c>
      <c r="F541" s="4">
        <f>F540*SUM(economy!Z331:AB331)/SUM(economy!Z330:AB330)</f>
        <v>12179.469667235117</v>
      </c>
      <c r="G541" s="9">
        <f t="shared" si="108"/>
        <v>317.60661250896578</v>
      </c>
      <c r="H541" s="9">
        <f t="shared" si="108"/>
        <v>327.60658274840682</v>
      </c>
      <c r="I541" s="9">
        <f t="shared" si="108"/>
        <v>169.58690791358987</v>
      </c>
      <c r="J541" s="9">
        <f t="shared" si="108"/>
        <v>26.48844246103522</v>
      </c>
      <c r="K541" s="9">
        <f t="shared" si="108"/>
        <v>1.4641982446650896</v>
      </c>
      <c r="L541" s="9">
        <f t="shared" si="107"/>
        <v>1117.7527438766629</v>
      </c>
      <c r="M541" s="2">
        <v>0</v>
      </c>
      <c r="N541" s="2">
        <f t="shared" si="104"/>
        <v>317.60667354182965</v>
      </c>
      <c r="O541" s="2">
        <f t="shared" si="100"/>
        <v>327.60662750096282</v>
      </c>
      <c r="P541" s="2">
        <f t="shared" si="101"/>
        <v>169.58691187683789</v>
      </c>
      <c r="Q541" s="2">
        <f t="shared" si="102"/>
        <v>26.488442461050973</v>
      </c>
      <c r="R541" s="2">
        <f t="shared" si="103"/>
        <v>1.4641982446650896</v>
      </c>
      <c r="S541" s="2">
        <f t="shared" si="105"/>
        <v>1117.7528536253465</v>
      </c>
    </row>
    <row r="542" spans="5:19" x14ac:dyDescent="0.3">
      <c r="E542" s="3">
        <f t="shared" si="106"/>
        <v>2286</v>
      </c>
      <c r="F542" s="4">
        <f>F541*SUM(economy!Z332:AB332)/SUM(economy!Z331:AB331)</f>
        <v>12143.95617957023</v>
      </c>
      <c r="G542" s="9">
        <f t="shared" si="108"/>
        <v>318.34996042292846</v>
      </c>
      <c r="H542" s="9">
        <f t="shared" si="108"/>
        <v>327.84893941933615</v>
      </c>
      <c r="I542" s="9">
        <f t="shared" si="108"/>
        <v>169.1403874676628</v>
      </c>
      <c r="J542" s="9">
        <f t="shared" si="108"/>
        <v>26.40475623821429</v>
      </c>
      <c r="K542" s="9">
        <f t="shared" si="108"/>
        <v>1.4598872149504172</v>
      </c>
      <c r="L542" s="9">
        <f t="shared" si="107"/>
        <v>1118.2039307630921</v>
      </c>
      <c r="M542" s="2">
        <v>0</v>
      </c>
      <c r="N542" s="2">
        <f t="shared" si="104"/>
        <v>318.35002145579233</v>
      </c>
      <c r="O542" s="2">
        <f t="shared" si="100"/>
        <v>327.84898404877652</v>
      </c>
      <c r="P542" s="2">
        <f t="shared" si="101"/>
        <v>169.14039137771366</v>
      </c>
      <c r="Q542" s="2">
        <f t="shared" si="102"/>
        <v>26.404756238229144</v>
      </c>
      <c r="R542" s="2">
        <f t="shared" si="103"/>
        <v>1.4598872149504172</v>
      </c>
      <c r="S542" s="2">
        <f t="shared" si="105"/>
        <v>1118.2040403354622</v>
      </c>
    </row>
    <row r="543" spans="5:19" x14ac:dyDescent="0.3">
      <c r="E543" s="3">
        <f t="shared" si="106"/>
        <v>2287</v>
      </c>
      <c r="F543" s="4">
        <f>F542*SUM(economy!Z333:AB333)/SUM(economy!Z332:AB332)</f>
        <v>12108.677317364618</v>
      </c>
      <c r="G543" s="9">
        <f t="shared" si="108"/>
        <v>319.09114084703367</v>
      </c>
      <c r="H543" s="9">
        <f t="shared" si="108"/>
        <v>328.08729476003668</v>
      </c>
      <c r="I543" s="9">
        <f t="shared" si="108"/>
        <v>168.69452513452336</v>
      </c>
      <c r="J543" s="9">
        <f t="shared" si="108"/>
        <v>26.321682496479855</v>
      </c>
      <c r="K543" s="9">
        <f t="shared" si="108"/>
        <v>1.4556051433631658</v>
      </c>
      <c r="L543" s="9">
        <f t="shared" si="107"/>
        <v>1118.6502483814368</v>
      </c>
      <c r="M543" s="2">
        <v>0</v>
      </c>
      <c r="N543" s="2">
        <f t="shared" si="104"/>
        <v>319.09120187989754</v>
      </c>
      <c r="O543" s="2">
        <f t="shared" si="100"/>
        <v>328.08733926670016</v>
      </c>
      <c r="P543" s="2">
        <f t="shared" si="101"/>
        <v>168.69452899209108</v>
      </c>
      <c r="Q543" s="2">
        <f t="shared" si="102"/>
        <v>26.32168249649386</v>
      </c>
      <c r="R543" s="2">
        <f t="shared" si="103"/>
        <v>1.4556051433631658</v>
      </c>
      <c r="S543" s="2">
        <f t="shared" si="105"/>
        <v>1118.6503577785456</v>
      </c>
    </row>
    <row r="544" spans="5:19" x14ac:dyDescent="0.3">
      <c r="E544" s="3">
        <f t="shared" si="106"/>
        <v>2288</v>
      </c>
      <c r="F544" s="4">
        <f>F543*SUM(economy!Z334:AB334)/SUM(economy!Z333:AB333)</f>
        <v>12073.63002879245</v>
      </c>
      <c r="G544" s="9">
        <f t="shared" si="108"/>
        <v>319.83016810114515</v>
      </c>
      <c r="H544" s="9">
        <f t="shared" si="108"/>
        <v>328.32168180884713</v>
      </c>
      <c r="I544" s="9">
        <f t="shared" si="108"/>
        <v>168.24934732947165</v>
      </c>
      <c r="J544" s="9">
        <f t="shared" si="108"/>
        <v>26.239213784912444</v>
      </c>
      <c r="K544" s="9">
        <f t="shared" si="108"/>
        <v>1.4513516510478213</v>
      </c>
      <c r="L544" s="9">
        <f t="shared" si="107"/>
        <v>1119.0917626754242</v>
      </c>
      <c r="M544" s="2">
        <v>0</v>
      </c>
      <c r="N544" s="2">
        <f t="shared" si="104"/>
        <v>319.83022913400902</v>
      </c>
      <c r="O544" s="2">
        <f t="shared" si="100"/>
        <v>328.32172619307141</v>
      </c>
      <c r="P544" s="2">
        <f t="shared" si="101"/>
        <v>168.24935113526072</v>
      </c>
      <c r="Q544" s="2">
        <f t="shared" si="102"/>
        <v>26.239213784925646</v>
      </c>
      <c r="R544" s="2">
        <f t="shared" si="103"/>
        <v>1.4513516510478213</v>
      </c>
      <c r="S544" s="2">
        <f t="shared" si="105"/>
        <v>1119.0918718983146</v>
      </c>
    </row>
    <row r="545" spans="5:19" x14ac:dyDescent="0.3">
      <c r="E545" s="3">
        <f t="shared" si="106"/>
        <v>2289</v>
      </c>
      <c r="F545" s="4">
        <f>F544*SUM(economy!Z335:AB335)/SUM(economy!Z334:AB334)</f>
        <v>12038.811310034265</v>
      </c>
      <c r="G545" s="9">
        <f t="shared" si="108"/>
        <v>320.5670563188649</v>
      </c>
      <c r="H545" s="9">
        <f t="shared" si="108"/>
        <v>328.55213322666015</v>
      </c>
      <c r="I545" s="9">
        <f t="shared" si="108"/>
        <v>167.8048796547551</v>
      </c>
      <c r="J545" s="9">
        <f t="shared" si="108"/>
        <v>26.15734272004466</v>
      </c>
      <c r="K545" s="9">
        <f t="shared" si="108"/>
        <v>1.447126364938691</v>
      </c>
      <c r="L545" s="9">
        <f t="shared" si="107"/>
        <v>1119.5285382852635</v>
      </c>
      <c r="M545" s="2">
        <v>0</v>
      </c>
      <c r="N545" s="2">
        <f t="shared" si="104"/>
        <v>320.56711735172877</v>
      </c>
      <c r="O545" s="2">
        <f t="shared" si="100"/>
        <v>328.55217748878209</v>
      </c>
      <c r="P545" s="2">
        <f t="shared" si="101"/>
        <v>167.80488340946053</v>
      </c>
      <c r="Q545" s="2">
        <f t="shared" si="102"/>
        <v>26.157342720057109</v>
      </c>
      <c r="R545" s="2">
        <f t="shared" si="103"/>
        <v>1.447126364938691</v>
      </c>
      <c r="S545" s="2">
        <f t="shared" si="105"/>
        <v>1119.5286473349672</v>
      </c>
    </row>
    <row r="546" spans="5:19" x14ac:dyDescent="0.3">
      <c r="E546" s="3">
        <f t="shared" si="106"/>
        <v>2290</v>
      </c>
      <c r="F546" s="4">
        <f>F545*SUM(economy!Z336:AB336)/SUM(economy!Z335:AB335)</f>
        <v>12004.218205004197</v>
      </c>
      <c r="G546" s="9">
        <f t="shared" si="108"/>
        <v>321.30181945046326</v>
      </c>
      <c r="H546" s="9">
        <f t="shared" si="108"/>
        <v>328.77868130246873</v>
      </c>
      <c r="I546" s="9">
        <f t="shared" si="108"/>
        <v>167.36114691769399</v>
      </c>
      <c r="J546" s="9">
        <f t="shared" si="108"/>
        <v>26.076061987642426</v>
      </c>
      <c r="K546" s="9">
        <f t="shared" si="108"/>
        <v>1.4429289177356059</v>
      </c>
      <c r="L546" s="9">
        <f t="shared" si="107"/>
        <v>1119.9606385760039</v>
      </c>
      <c r="M546" s="2">
        <v>0</v>
      </c>
      <c r="N546" s="2">
        <f t="shared" si="104"/>
        <v>321.30188048332712</v>
      </c>
      <c r="O546" s="2">
        <f t="shared" si="100"/>
        <v>328.77872544282428</v>
      </c>
      <c r="P546" s="2">
        <f t="shared" si="101"/>
        <v>167.36115062200145</v>
      </c>
      <c r="Q546" s="2">
        <f t="shared" si="102"/>
        <v>26.076061987654164</v>
      </c>
      <c r="R546" s="2">
        <f t="shared" si="103"/>
        <v>1.4429289177356059</v>
      </c>
      <c r="S546" s="2">
        <f t="shared" si="105"/>
        <v>1119.9607474535426</v>
      </c>
    </row>
    <row r="547" spans="5:19" x14ac:dyDescent="0.3">
      <c r="E547" s="3">
        <f t="shared" si="106"/>
        <v>2291</v>
      </c>
      <c r="F547" s="4">
        <f>F546*SUM(economy!Z337:AB337)/SUM(economy!Z336:AB336)</f>
        <v>11969.847805054371</v>
      </c>
      <c r="G547" s="9">
        <f t="shared" si="108"/>
        <v>322.03447126579215</v>
      </c>
      <c r="H547" s="9">
        <f t="shared" si="108"/>
        <v>329.00135795887098</v>
      </c>
      <c r="I547" s="9">
        <f t="shared" si="108"/>
        <v>166.91817314852261</v>
      </c>
      <c r="J547" s="9">
        <f t="shared" si="108"/>
        <v>25.995364344352428</v>
      </c>
      <c r="K547" s="9">
        <f t="shared" si="108"/>
        <v>1.4387589478763783</v>
      </c>
      <c r="L547" s="9">
        <f t="shared" si="107"/>
        <v>1120.3881256654145</v>
      </c>
      <c r="M547" s="2">
        <v>0</v>
      </c>
      <c r="N547" s="2">
        <f t="shared" si="104"/>
        <v>322.03453229865602</v>
      </c>
      <c r="O547" s="2">
        <f t="shared" si="100"/>
        <v>329.00140197779513</v>
      </c>
      <c r="P547" s="2">
        <f t="shared" si="101"/>
        <v>166.91817680310857</v>
      </c>
      <c r="Q547" s="2">
        <f t="shared" si="102"/>
        <v>25.995364344363495</v>
      </c>
      <c r="R547" s="2">
        <f t="shared" si="103"/>
        <v>1.4387589478763783</v>
      </c>
      <c r="S547" s="2">
        <f t="shared" si="105"/>
        <v>1120.3882343717996</v>
      </c>
    </row>
    <row r="548" spans="5:19" x14ac:dyDescent="0.3">
      <c r="E548" s="3">
        <f t="shared" si="106"/>
        <v>2292</v>
      </c>
      <c r="F548" s="4">
        <f>F547*SUM(economy!Z338:AB338)/SUM(economy!Z337:AB337)</f>
        <v>11935.697248657174</v>
      </c>
      <c r="G548" s="9">
        <f t="shared" si="108"/>
        <v>322.76502535718043</v>
      </c>
      <c r="H548" s="9">
        <f t="shared" si="108"/>
        <v>329.22019475753268</v>
      </c>
      <c r="I548" s="9">
        <f t="shared" si="108"/>
        <v>166.47598161794676</v>
      </c>
      <c r="J548" s="9">
        <f t="shared" si="108"/>
        <v>25.915242619220756</v>
      </c>
      <c r="K548" s="9">
        <f t="shared" si="108"/>
        <v>1.434616099506218</v>
      </c>
      <c r="L548" s="9">
        <f t="shared" si="107"/>
        <v>1120.8110604513868</v>
      </c>
      <c r="M548" s="2">
        <v>0</v>
      </c>
      <c r="N548" s="2">
        <f t="shared" si="104"/>
        <v>322.7650863900443</v>
      </c>
      <c r="O548" s="2">
        <f t="shared" si="100"/>
        <v>329.22023865535948</v>
      </c>
      <c r="P548" s="2">
        <f t="shared" si="101"/>
        <v>166.47598522347863</v>
      </c>
      <c r="Q548" s="2">
        <f t="shared" si="102"/>
        <v>25.91524261923119</v>
      </c>
      <c r="R548" s="2">
        <f t="shared" si="103"/>
        <v>1.434616099506218</v>
      </c>
      <c r="S548" s="2">
        <f t="shared" si="105"/>
        <v>1120.81116898762</v>
      </c>
    </row>
    <row r="549" spans="5:19" x14ac:dyDescent="0.3">
      <c r="E549" s="3">
        <f t="shared" si="106"/>
        <v>2293</v>
      </c>
      <c r="F549" s="4">
        <f>F548*SUM(economy!Z339:AB339)/SUM(economy!Z338:AB338)</f>
        <v>11901.763721067144</v>
      </c>
      <c r="G549" s="9">
        <f t="shared" si="108"/>
        <v>323.49349514230977</v>
      </c>
      <c r="H549" s="9">
        <f t="shared" si="108"/>
        <v>329.43522290460436</v>
      </c>
      <c r="I549" s="9">
        <f t="shared" si="108"/>
        <v>166.03459485441758</v>
      </c>
      <c r="J549" s="9">
        <f t="shared" si="108"/>
        <v>25.835689715087501</v>
      </c>
      <c r="K549" s="9">
        <f t="shared" si="108"/>
        <v>1.4305000224442646</v>
      </c>
      <c r="L549" s="9">
        <f t="shared" si="107"/>
        <v>1121.2295026388633</v>
      </c>
      <c r="M549" s="2">
        <v>0</v>
      </c>
      <c r="N549" s="2">
        <f t="shared" si="104"/>
        <v>323.49355617517364</v>
      </c>
      <c r="O549" s="2">
        <f t="shared" si="100"/>
        <v>329.43526668166692</v>
      </c>
      <c r="P549" s="2">
        <f t="shared" si="101"/>
        <v>166.03459841155379</v>
      </c>
      <c r="Q549" s="2">
        <f t="shared" si="102"/>
        <v>25.835689715097338</v>
      </c>
      <c r="R549" s="2">
        <f t="shared" si="103"/>
        <v>1.4305000224442646</v>
      </c>
      <c r="S549" s="2">
        <f t="shared" si="105"/>
        <v>1121.229611005936</v>
      </c>
    </row>
    <row r="550" spans="5:19" x14ac:dyDescent="0.3">
      <c r="E550" s="3">
        <f t="shared" si="106"/>
        <v>2294</v>
      </c>
      <c r="F550" s="4">
        <f>F549*SUM(economy!Z340:AB340)/SUM(economy!Z339:AB339)</f>
        <v>11868.044453963628</v>
      </c>
      <c r="G550" s="9">
        <f t="shared" si="108"/>
        <v>324.21989386706974</v>
      </c>
      <c r="H550" s="9">
        <f t="shared" si="108"/>
        <v>329.64647325609212</v>
      </c>
      <c r="I550" s="9">
        <f t="shared" si="108"/>
        <v>165.59403466112292</v>
      </c>
      <c r="J550" s="9">
        <f t="shared" si="108"/>
        <v>25.756698609862006</v>
      </c>
      <c r="K550" s="9">
        <f t="shared" si="108"/>
        <v>1.4264103721474155</v>
      </c>
      <c r="L550" s="9">
        <f t="shared" si="107"/>
        <v>1121.6435107662942</v>
      </c>
      <c r="M550" s="2">
        <v>0</v>
      </c>
      <c r="N550" s="2">
        <f t="shared" si="104"/>
        <v>324.21995489993361</v>
      </c>
      <c r="O550" s="2">
        <f t="shared" si="100"/>
        <v>329.64651691272269</v>
      </c>
      <c r="P550" s="2">
        <f t="shared" si="101"/>
        <v>165.59403817051304</v>
      </c>
      <c r="Q550" s="2">
        <f t="shared" si="102"/>
        <v>25.756698609871282</v>
      </c>
      <c r="R550" s="2">
        <f t="shared" si="103"/>
        <v>1.4264103721474155</v>
      </c>
      <c r="S550" s="2">
        <f t="shared" si="105"/>
        <v>1121.6436189651881</v>
      </c>
    </row>
    <row r="551" spans="5:19" x14ac:dyDescent="0.3">
      <c r="E551" s="3">
        <f t="shared" si="106"/>
        <v>2295</v>
      </c>
      <c r="F551" s="4">
        <f>F550*SUM(economy!Z341:AB341)/SUM(economy!Z340:AB340)</f>
        <v>11834.536725075486</v>
      </c>
      <c r="G551" s="9">
        <f t="shared" ref="G551:K556" si="109">G550*(1-G$5)+G$4*$F550*$L$4/1000</f>
        <v>324.94423460839147</v>
      </c>
      <c r="H551" s="9">
        <f t="shared" si="109"/>
        <v>329.85397632318018</v>
      </c>
      <c r="I551" s="9">
        <f t="shared" si="109"/>
        <v>165.15432213269688</v>
      </c>
      <c r="J551" s="9">
        <f t="shared" si="109"/>
        <v>25.678262357683316</v>
      </c>
      <c r="K551" s="9">
        <f t="shared" si="109"/>
        <v>1.4223468096716101</v>
      </c>
      <c r="L551" s="9">
        <f t="shared" si="107"/>
        <v>1122.0531422316235</v>
      </c>
      <c r="M551" s="2">
        <v>0</v>
      </c>
      <c r="N551" s="2">
        <f t="shared" si="104"/>
        <v>324.94429564125534</v>
      </c>
      <c r="O551" s="2">
        <f t="shared" si="100"/>
        <v>329.85401985971004</v>
      </c>
      <c r="P551" s="2">
        <f t="shared" si="101"/>
        <v>165.1543255949818</v>
      </c>
      <c r="Q551" s="2">
        <f t="shared" si="102"/>
        <v>25.678262357692059</v>
      </c>
      <c r="R551" s="2">
        <f t="shared" si="103"/>
        <v>1.4223468096716101</v>
      </c>
      <c r="S551" s="2">
        <f t="shared" si="105"/>
        <v>1122.0532502633109</v>
      </c>
    </row>
    <row r="552" spans="5:19" x14ac:dyDescent="0.3">
      <c r="E552" s="3">
        <f t="shared" si="106"/>
        <v>2296</v>
      </c>
      <c r="F552" s="4">
        <f>F551*SUM(economy!Z342:AB342)/SUM(economy!Z341:AB341)</f>
        <v>11801.237857788896</v>
      </c>
      <c r="G552" s="9">
        <f t="shared" si="109"/>
        <v>325.66653027705803</v>
      </c>
      <c r="H552" s="9">
        <f t="shared" si="109"/>
        <v>330.05776227750312</v>
      </c>
      <c r="I552" s="9">
        <f t="shared" si="109"/>
        <v>164.71547767164864</v>
      </c>
      <c r="J552" s="9">
        <f t="shared" si="109"/>
        <v>25.600374089970277</v>
      </c>
      <c r="K552" s="9">
        <f t="shared" si="109"/>
        <v>1.4183090016307265</v>
      </c>
      <c r="L552" s="9">
        <f t="shared" si="107"/>
        <v>1122.4584533178108</v>
      </c>
      <c r="M552" s="2">
        <v>0</v>
      </c>
      <c r="N552" s="2">
        <f t="shared" si="104"/>
        <v>325.6665913099219</v>
      </c>
      <c r="O552" s="2">
        <f t="shared" si="100"/>
        <v>330.0578056942627</v>
      </c>
      <c r="P552" s="2">
        <f t="shared" si="101"/>
        <v>164.71548108746066</v>
      </c>
      <c r="Q552" s="2">
        <f t="shared" si="102"/>
        <v>25.600374089978519</v>
      </c>
      <c r="R552" s="2">
        <f t="shared" si="103"/>
        <v>1.4183090016307265</v>
      </c>
      <c r="S552" s="2">
        <f t="shared" si="105"/>
        <v>1122.4585611832545</v>
      </c>
    </row>
    <row r="553" spans="5:19" x14ac:dyDescent="0.3">
      <c r="E553" s="3">
        <f t="shared" si="106"/>
        <v>2297</v>
      </c>
      <c r="F553" s="4">
        <f>F552*SUM(economy!Z343:AB343)/SUM(economy!Z342:AB342)</f>
        <v>11768.145220739572</v>
      </c>
      <c r="G553" s="9">
        <f t="shared" si="109"/>
        <v>326.38679362049118</v>
      </c>
      <c r="H553" s="9">
        <f t="shared" si="109"/>
        <v>330.25786095636732</v>
      </c>
      <c r="I553" s="9">
        <f t="shared" si="109"/>
        <v>164.27752100451204</v>
      </c>
      <c r="J553" s="9">
        <f t="shared" si="109"/>
        <v>25.523027016365631</v>
      </c>
      <c r="K553" s="9">
        <f t="shared" si="109"/>
        <v>1.4142966201532396</v>
      </c>
      <c r="L553" s="9">
        <f t="shared" si="107"/>
        <v>1122.8594992178894</v>
      </c>
      <c r="M553" s="2">
        <v>0</v>
      </c>
      <c r="N553" s="2">
        <f t="shared" si="104"/>
        <v>326.38685465335504</v>
      </c>
      <c r="O553" s="2">
        <f t="shared" si="100"/>
        <v>330.25790425368609</v>
      </c>
      <c r="P553" s="2">
        <f t="shared" si="101"/>
        <v>164.27752437447492</v>
      </c>
      <c r="Q553" s="2">
        <f t="shared" si="102"/>
        <v>25.523027016373401</v>
      </c>
      <c r="R553" s="2">
        <f t="shared" si="103"/>
        <v>1.4142966201532396</v>
      </c>
      <c r="S553" s="2">
        <f t="shared" si="105"/>
        <v>1122.8596069180426</v>
      </c>
    </row>
    <row r="554" spans="5:19" x14ac:dyDescent="0.3">
      <c r="E554" s="3">
        <f t="shared" si="106"/>
        <v>2298</v>
      </c>
      <c r="F554" s="4">
        <f>F553*SUM(economy!Z344:AB344)/SUM(economy!Z343:AB343)</f>
        <v>11735.256227390513</v>
      </c>
      <c r="G554" s="9">
        <f t="shared" si="109"/>
        <v>327.10503722551283</v>
      </c>
      <c r="H554" s="9">
        <f t="shared" si="109"/>
        <v>330.45430186791936</v>
      </c>
      <c r="I554" s="9">
        <f t="shared" si="109"/>
        <v>163.84047119771685</v>
      </c>
      <c r="J554" s="9">
        <f t="shared" si="109"/>
        <v>25.446214425578312</v>
      </c>
      <c r="K554" s="9">
        <f t="shared" si="109"/>
        <v>1.4103093428367877</v>
      </c>
      <c r="L554" s="9">
        <f t="shared" si="107"/>
        <v>1123.2563340595641</v>
      </c>
      <c r="M554" s="2">
        <v>0</v>
      </c>
      <c r="N554" s="2">
        <f t="shared" si="104"/>
        <v>327.1050982583767</v>
      </c>
      <c r="O554" s="2">
        <f t="shared" si="100"/>
        <v>330.45434504612587</v>
      </c>
      <c r="P554" s="2">
        <f t="shared" si="101"/>
        <v>163.84047452244602</v>
      </c>
      <c r="Q554" s="2">
        <f t="shared" si="102"/>
        <v>25.446214425585637</v>
      </c>
      <c r="R554" s="2">
        <f t="shared" si="103"/>
        <v>1.4103093428367877</v>
      </c>
      <c r="S554" s="2">
        <f t="shared" si="105"/>
        <v>1123.2564415953709</v>
      </c>
    </row>
    <row r="555" spans="5:19" x14ac:dyDescent="0.3">
      <c r="E555" s="3">
        <f t="shared" si="106"/>
        <v>2299</v>
      </c>
      <c r="F555" s="4">
        <f>F554*SUM(economy!Z345:AB345)/SUM(economy!Z344:AB344)</f>
        <v>11702.568335596045</v>
      </c>
      <c r="G555" s="9">
        <f t="shared" si="109"/>
        <v>327.82127352108125</v>
      </c>
      <c r="H555" s="9">
        <f t="shared" si="109"/>
        <v>330.64711419626065</v>
      </c>
      <c r="I555" s="9">
        <f t="shared" si="109"/>
        <v>163.40434667318371</v>
      </c>
      <c r="J555" s="9">
        <f t="shared" si="109"/>
        <v>25.369929686128053</v>
      </c>
      <c r="K555" s="9">
        <f t="shared" si="109"/>
        <v>1.4063468527007914</v>
      </c>
      <c r="L555" s="9">
        <f t="shared" si="107"/>
        <v>1123.6490109293545</v>
      </c>
      <c r="M555" s="2">
        <v>0</v>
      </c>
      <c r="N555" s="2">
        <f t="shared" si="104"/>
        <v>327.82133455394512</v>
      </c>
      <c r="O555" s="2">
        <f t="shared" si="100"/>
        <v>330.6471572556826</v>
      </c>
      <c r="P555" s="2">
        <f t="shared" si="101"/>
        <v>163.40434995328633</v>
      </c>
      <c r="Q555" s="2">
        <f t="shared" si="102"/>
        <v>25.369929686134959</v>
      </c>
      <c r="R555" s="2">
        <f t="shared" si="103"/>
        <v>1.4063468527007914</v>
      </c>
      <c r="S555" s="2">
        <f t="shared" si="105"/>
        <v>1123.6491183017497</v>
      </c>
    </row>
    <row r="556" spans="5:19" x14ac:dyDescent="0.3">
      <c r="E556" s="3">
        <f t="shared" si="106"/>
        <v>2300</v>
      </c>
      <c r="F556" s="4">
        <f>F555*SUM(economy!Z346:AB346)/SUM(economy!Z345:AB345)</f>
        <v>11670.079047153627</v>
      </c>
      <c r="G556" s="9">
        <f t="shared" si="109"/>
        <v>328.53551478100024</v>
      </c>
      <c r="H556" s="9">
        <f t="shared" si="109"/>
        <v>330.83632680650715</v>
      </c>
      <c r="I556" s="9">
        <f t="shared" si="109"/>
        <v>162.96916522364438</v>
      </c>
      <c r="J556" s="9">
        <f t="shared" si="109"/>
        <v>25.294166246996308</v>
      </c>
      <c r="K556" s="9">
        <f t="shared" si="109"/>
        <v>1.4024088381372484</v>
      </c>
      <c r="L556" s="9">
        <f t="shared" si="107"/>
        <v>1124.0375818962852</v>
      </c>
      <c r="M556" s="2">
        <v>0</v>
      </c>
      <c r="N556" s="2">
        <f t="shared" si="104"/>
        <v>328.53557581386411</v>
      </c>
      <c r="O556" s="2">
        <f t="shared" si="100"/>
        <v>330.83636974747134</v>
      </c>
      <c r="P556" s="2">
        <f t="shared" si="101"/>
        <v>162.96916845971944</v>
      </c>
      <c r="Q556" s="2">
        <f t="shared" si="102"/>
        <v>25.294166247002821</v>
      </c>
      <c r="R556" s="2">
        <f t="shared" si="103"/>
        <v>1.4024088381372484</v>
      </c>
      <c r="S556" s="2">
        <f t="shared" si="105"/>
        <v>1124.0376891061951</v>
      </c>
    </row>
    <row r="557" spans="5:19" x14ac:dyDescent="0.3">
      <c r="E557" s="3"/>
      <c r="F557" s="3"/>
      <c r="G557" s="9"/>
      <c r="H557" s="9"/>
      <c r="I557" s="9"/>
      <c r="J557" s="9"/>
      <c r="K557" s="9"/>
      <c r="L557" s="9"/>
      <c r="M557" s="9"/>
    </row>
    <row r="558" spans="5:19" x14ac:dyDescent="0.3">
      <c r="E558" s="3"/>
      <c r="F558" s="3"/>
      <c r="G558" s="9"/>
      <c r="H558" s="9"/>
      <c r="I558" s="9"/>
      <c r="J558" s="9"/>
      <c r="K558" s="9"/>
      <c r="L558" s="9"/>
      <c r="M558" s="9"/>
    </row>
    <row r="559" spans="5:19" x14ac:dyDescent="0.3">
      <c r="E559" s="3"/>
      <c r="F559" s="3"/>
      <c r="G559" s="9"/>
      <c r="H559" s="9"/>
      <c r="I559" s="9"/>
      <c r="J559" s="9"/>
      <c r="K559" s="9"/>
      <c r="L559" s="9"/>
      <c r="M559" s="9"/>
    </row>
    <row r="560" spans="5:19" x14ac:dyDescent="0.3">
      <c r="E560" s="3"/>
      <c r="F560" s="3"/>
      <c r="G560" s="9"/>
      <c r="H560" s="9"/>
      <c r="I560" s="9"/>
      <c r="J560" s="9"/>
      <c r="K560" s="9"/>
      <c r="L560" s="9"/>
      <c r="M560" s="9"/>
    </row>
    <row r="561" spans="5:13" x14ac:dyDescent="0.3">
      <c r="E561" s="3"/>
      <c r="F561" s="3"/>
      <c r="G561" s="9"/>
      <c r="H561" s="9"/>
      <c r="I561" s="9"/>
      <c r="J561" s="9"/>
      <c r="K561" s="9"/>
      <c r="L561" s="9"/>
      <c r="M561" s="9"/>
    </row>
    <row r="562" spans="5:13" x14ac:dyDescent="0.3">
      <c r="E562" s="3"/>
      <c r="F562" s="3"/>
      <c r="G562" s="9"/>
      <c r="H562" s="9"/>
      <c r="I562" s="9"/>
      <c r="J562" s="9"/>
      <c r="K562" s="9"/>
      <c r="L562" s="9"/>
      <c r="M562" s="9"/>
    </row>
    <row r="563" spans="5:13" x14ac:dyDescent="0.3">
      <c r="E563" s="3"/>
      <c r="F563" s="3"/>
      <c r="G563" s="9"/>
      <c r="H563" s="9"/>
      <c r="I563" s="9"/>
      <c r="J563" s="9"/>
      <c r="K563" s="9"/>
      <c r="L563" s="9"/>
      <c r="M563" s="9"/>
    </row>
    <row r="564" spans="5:13" x14ac:dyDescent="0.3">
      <c r="E564" s="3"/>
      <c r="F564" s="3"/>
      <c r="G564" s="9"/>
      <c r="H564" s="9"/>
      <c r="I564" s="9"/>
      <c r="J564" s="9"/>
      <c r="K564" s="9"/>
      <c r="L564" s="9"/>
      <c r="M564" s="9"/>
    </row>
    <row r="565" spans="5:13" x14ac:dyDescent="0.3">
      <c r="E565" s="3"/>
      <c r="F565" s="3"/>
      <c r="G565" s="9"/>
      <c r="H565" s="9"/>
      <c r="I565" s="9"/>
      <c r="J565" s="9"/>
      <c r="K565" s="9"/>
      <c r="L565" s="9"/>
      <c r="M565" s="9"/>
    </row>
    <row r="566" spans="5:13" x14ac:dyDescent="0.3">
      <c r="E566" s="3"/>
      <c r="F566" s="3"/>
      <c r="G566" s="9"/>
      <c r="H566" s="9"/>
      <c r="I566" s="9"/>
      <c r="J566" s="9"/>
      <c r="K566" s="9"/>
      <c r="L566" s="9"/>
      <c r="M566" s="9"/>
    </row>
    <row r="567" spans="5:13" x14ac:dyDescent="0.3">
      <c r="E567" s="3"/>
      <c r="F567" s="3"/>
      <c r="G567" s="9"/>
      <c r="H567" s="9"/>
      <c r="I567" s="9"/>
      <c r="J567" s="9"/>
      <c r="K567" s="9"/>
      <c r="L567" s="9"/>
      <c r="M567" s="9"/>
    </row>
    <row r="568" spans="5:13" x14ac:dyDescent="0.3">
      <c r="E568" s="3"/>
      <c r="F568" s="3"/>
      <c r="G568" s="9"/>
      <c r="H568" s="9"/>
      <c r="I568" s="9"/>
      <c r="J568" s="9"/>
      <c r="K568" s="9"/>
      <c r="L568" s="9"/>
      <c r="M568" s="9"/>
    </row>
    <row r="569" spans="5:13" x14ac:dyDescent="0.3">
      <c r="E569" s="3"/>
      <c r="F569" s="3"/>
      <c r="G569" s="9"/>
      <c r="H569" s="9"/>
      <c r="I569" s="9"/>
      <c r="J569" s="9"/>
      <c r="K569" s="9"/>
      <c r="L569" s="9"/>
      <c r="M569" s="9"/>
    </row>
    <row r="570" spans="5:13" x14ac:dyDescent="0.3">
      <c r="E570" s="3"/>
      <c r="F570" s="3"/>
      <c r="G570" s="9"/>
      <c r="H570" s="9"/>
      <c r="I570" s="9"/>
      <c r="J570" s="9"/>
      <c r="K570" s="9"/>
      <c r="L570" s="9"/>
      <c r="M570" s="9"/>
    </row>
    <row r="571" spans="5:13" x14ac:dyDescent="0.3">
      <c r="E571" s="3"/>
      <c r="F571" s="3"/>
      <c r="G571" s="9"/>
      <c r="H571" s="9"/>
      <c r="I571" s="9"/>
      <c r="J571" s="9"/>
      <c r="K571" s="9"/>
      <c r="L571" s="9"/>
      <c r="M571" s="9"/>
    </row>
    <row r="572" spans="5:13" x14ac:dyDescent="0.3">
      <c r="E572" s="3"/>
      <c r="F572" s="3"/>
      <c r="G572" s="9"/>
      <c r="H572" s="9"/>
      <c r="I572" s="9"/>
      <c r="J572" s="9"/>
      <c r="K572" s="9"/>
      <c r="L572" s="9"/>
      <c r="M572" s="9"/>
    </row>
    <row r="573" spans="5:13" x14ac:dyDescent="0.3">
      <c r="E573" s="3"/>
      <c r="F573" s="3"/>
      <c r="G573" s="9"/>
      <c r="H573" s="9"/>
      <c r="I573" s="9"/>
      <c r="J573" s="9"/>
      <c r="K573" s="9"/>
      <c r="L573" s="9"/>
      <c r="M573" s="9"/>
    </row>
    <row r="574" spans="5:13" x14ac:dyDescent="0.3">
      <c r="E574" s="3"/>
      <c r="F574" s="3"/>
      <c r="G574" s="9"/>
      <c r="H574" s="9"/>
      <c r="I574" s="9"/>
      <c r="J574" s="9"/>
      <c r="K574" s="9"/>
      <c r="L574" s="9"/>
      <c r="M574" s="9"/>
    </row>
    <row r="575" spans="5:13" x14ac:dyDescent="0.3">
      <c r="E575" s="3"/>
      <c r="F575" s="3"/>
      <c r="G575" s="9"/>
      <c r="H575" s="9"/>
      <c r="I575" s="9"/>
      <c r="J575" s="9"/>
      <c r="K575" s="9"/>
      <c r="L575" s="9"/>
      <c r="M575" s="9"/>
    </row>
    <row r="576" spans="5:13" x14ac:dyDescent="0.3">
      <c r="E576" s="3"/>
      <c r="F576" s="3"/>
      <c r="G576" s="9"/>
      <c r="H576" s="9"/>
      <c r="I576" s="9"/>
      <c r="J576" s="9"/>
      <c r="K576" s="9"/>
      <c r="L576" s="9"/>
      <c r="M576" s="9"/>
    </row>
    <row r="577" spans="5:13" x14ac:dyDescent="0.3">
      <c r="E577" s="3"/>
      <c r="F577" s="3"/>
      <c r="G577" s="9"/>
      <c r="H577" s="9"/>
      <c r="I577" s="9"/>
      <c r="J577" s="9"/>
      <c r="K577" s="9"/>
      <c r="L577" s="9"/>
      <c r="M577" s="9"/>
    </row>
    <row r="578" spans="5:13" x14ac:dyDescent="0.3">
      <c r="E578" s="3"/>
      <c r="F578" s="3"/>
      <c r="G578" s="9"/>
      <c r="H578" s="9"/>
      <c r="I578" s="9"/>
      <c r="J578" s="9"/>
      <c r="K578" s="9"/>
      <c r="L578" s="9"/>
      <c r="M578" s="9"/>
    </row>
    <row r="579" spans="5:13" x14ac:dyDescent="0.3">
      <c r="E579" s="3"/>
      <c r="F579" s="3"/>
      <c r="G579" s="9"/>
      <c r="H579" s="9"/>
      <c r="I579" s="9"/>
      <c r="J579" s="9"/>
      <c r="K579" s="9"/>
      <c r="L579" s="9"/>
      <c r="M579" s="9"/>
    </row>
    <row r="580" spans="5:13" x14ac:dyDescent="0.3">
      <c r="E580" s="3"/>
      <c r="F580" s="3"/>
      <c r="G580" s="9"/>
      <c r="H580" s="9"/>
      <c r="I580" s="9"/>
      <c r="J580" s="9"/>
      <c r="K580" s="9"/>
      <c r="L580" s="9"/>
      <c r="M580" s="9"/>
    </row>
    <row r="581" spans="5:13" x14ac:dyDescent="0.3">
      <c r="E581" s="3"/>
      <c r="F581" s="3"/>
      <c r="G581" s="9"/>
      <c r="H581" s="9"/>
      <c r="I581" s="9"/>
      <c r="J581" s="9"/>
      <c r="K581" s="9"/>
      <c r="L581" s="9"/>
      <c r="M581" s="9"/>
    </row>
    <row r="582" spans="5:13" x14ac:dyDescent="0.3">
      <c r="E582" s="3"/>
      <c r="F582" s="3"/>
      <c r="G582" s="9"/>
      <c r="H582" s="9"/>
      <c r="I582" s="9"/>
      <c r="J582" s="9"/>
      <c r="K582" s="9"/>
      <c r="L582" s="9"/>
      <c r="M582" s="9"/>
    </row>
    <row r="583" spans="5:13" x14ac:dyDescent="0.3">
      <c r="E583" s="3"/>
      <c r="F583" s="3"/>
      <c r="G583" s="9"/>
      <c r="H583" s="9"/>
      <c r="I583" s="9"/>
      <c r="J583" s="9"/>
      <c r="K583" s="9"/>
      <c r="L583" s="9"/>
      <c r="M583" s="9"/>
    </row>
    <row r="584" spans="5:13" x14ac:dyDescent="0.3">
      <c r="E584" s="3"/>
      <c r="F584" s="3"/>
      <c r="G584" s="9"/>
      <c r="H584" s="9"/>
      <c r="I584" s="9"/>
      <c r="J584" s="9"/>
      <c r="K584" s="9"/>
      <c r="L584" s="9"/>
      <c r="M584" s="9"/>
    </row>
    <row r="585" spans="5:13" x14ac:dyDescent="0.3">
      <c r="E585" s="3"/>
      <c r="F585" s="3"/>
      <c r="G585" s="9"/>
      <c r="H585" s="9"/>
      <c r="I585" s="9"/>
      <c r="J585" s="9"/>
      <c r="K585" s="9"/>
      <c r="L585" s="9"/>
      <c r="M585" s="9"/>
    </row>
    <row r="586" spans="5:13" x14ac:dyDescent="0.3">
      <c r="E586" s="3"/>
      <c r="F586" s="3"/>
      <c r="G586" s="9"/>
      <c r="H586" s="9"/>
      <c r="I586" s="9"/>
      <c r="J586" s="9"/>
      <c r="K586" s="9"/>
      <c r="L586" s="9"/>
      <c r="M586" s="9"/>
    </row>
    <row r="587" spans="5:13" x14ac:dyDescent="0.3">
      <c r="E587" s="3"/>
      <c r="F587" s="3"/>
      <c r="G587" s="9"/>
      <c r="H587" s="9"/>
      <c r="I587" s="9"/>
      <c r="J587" s="9"/>
      <c r="K587" s="9"/>
      <c r="L587" s="9"/>
      <c r="M587" s="9"/>
    </row>
    <row r="588" spans="5:13" x14ac:dyDescent="0.3">
      <c r="E588" s="3"/>
      <c r="F588" s="3"/>
      <c r="G588" s="9"/>
      <c r="H588" s="9"/>
      <c r="I588" s="9"/>
      <c r="J588" s="9"/>
      <c r="K588" s="9"/>
      <c r="L588" s="9"/>
      <c r="M588" s="9"/>
    </row>
    <row r="589" spans="5:13" x14ac:dyDescent="0.3">
      <c r="E589" s="3"/>
      <c r="F589" s="3"/>
      <c r="G589" s="9"/>
      <c r="H589" s="9"/>
      <c r="I589" s="9"/>
      <c r="J589" s="9"/>
      <c r="K589" s="9"/>
      <c r="L589" s="9"/>
      <c r="M589" s="9"/>
    </row>
    <row r="590" spans="5:13" x14ac:dyDescent="0.3">
      <c r="E590" s="3"/>
      <c r="F590" s="3"/>
      <c r="G590" s="9"/>
      <c r="H590" s="9"/>
      <c r="I590" s="9"/>
      <c r="J590" s="9"/>
      <c r="K590" s="9"/>
      <c r="L590" s="9"/>
      <c r="M590" s="9"/>
    </row>
    <row r="591" spans="5:13" x14ac:dyDescent="0.3">
      <c r="E591" s="3"/>
      <c r="F591" s="3"/>
      <c r="G591" s="9"/>
      <c r="H591" s="9"/>
      <c r="I591" s="9"/>
      <c r="J591" s="9"/>
      <c r="K591" s="9"/>
      <c r="L591" s="9"/>
      <c r="M591" s="9"/>
    </row>
    <row r="592" spans="5:13" x14ac:dyDescent="0.3">
      <c r="E592" s="3"/>
      <c r="F592" s="3"/>
      <c r="G592" s="9"/>
      <c r="H592" s="9"/>
      <c r="I592" s="9"/>
      <c r="J592" s="9"/>
      <c r="K592" s="9"/>
      <c r="L592" s="9"/>
      <c r="M592" s="9"/>
    </row>
    <row r="593" spans="5:13" x14ac:dyDescent="0.3">
      <c r="E593" s="3"/>
      <c r="F593" s="3"/>
      <c r="G593" s="9"/>
      <c r="H593" s="9"/>
      <c r="I593" s="9"/>
      <c r="J593" s="9"/>
      <c r="K593" s="9"/>
      <c r="L593" s="9"/>
      <c r="M593" s="9"/>
    </row>
    <row r="594" spans="5:13" x14ac:dyDescent="0.3">
      <c r="E594" s="3"/>
      <c r="F594" s="3"/>
      <c r="G594" s="9"/>
      <c r="H594" s="9"/>
      <c r="I594" s="9"/>
      <c r="J594" s="9"/>
      <c r="K594" s="9"/>
      <c r="L594" s="9"/>
      <c r="M594" s="9"/>
    </row>
    <row r="595" spans="5:13" x14ac:dyDescent="0.3">
      <c r="E595" s="3"/>
      <c r="F595" s="3"/>
      <c r="G595" s="9"/>
      <c r="H595" s="9"/>
      <c r="I595" s="9"/>
      <c r="J595" s="9"/>
      <c r="K595" s="9"/>
      <c r="L595" s="9"/>
      <c r="M595" s="9"/>
    </row>
    <row r="596" spans="5:13" x14ac:dyDescent="0.3">
      <c r="E596" s="3"/>
      <c r="F596" s="3"/>
      <c r="G596" s="9"/>
      <c r="H596" s="9"/>
      <c r="I596" s="9"/>
      <c r="J596" s="9"/>
      <c r="K596" s="9"/>
      <c r="L596" s="9"/>
      <c r="M596" s="9"/>
    </row>
    <row r="597" spans="5:13" x14ac:dyDescent="0.3">
      <c r="E597" s="3"/>
      <c r="F597" s="3"/>
      <c r="G597" s="9"/>
      <c r="H597" s="9"/>
      <c r="I597" s="9"/>
      <c r="J597" s="9"/>
      <c r="K597" s="9"/>
      <c r="L597" s="9"/>
      <c r="M597" s="9"/>
    </row>
    <row r="598" spans="5:13" x14ac:dyDescent="0.3">
      <c r="E598" s="3"/>
      <c r="F598" s="3"/>
      <c r="G598" s="9"/>
      <c r="H598" s="9"/>
      <c r="I598" s="9"/>
      <c r="J598" s="9"/>
      <c r="K598" s="9"/>
      <c r="L598" s="9"/>
      <c r="M598" s="9"/>
    </row>
    <row r="599" spans="5:13" x14ac:dyDescent="0.3">
      <c r="E599" s="3"/>
      <c r="F599" s="3"/>
      <c r="G599" s="9"/>
      <c r="H599" s="9"/>
      <c r="I599" s="9"/>
      <c r="J599" s="9"/>
      <c r="K599" s="9"/>
      <c r="L599" s="9"/>
      <c r="M599" s="9"/>
    </row>
    <row r="600" spans="5:13" x14ac:dyDescent="0.3">
      <c r="E600" s="3"/>
      <c r="F600" s="3"/>
      <c r="G600" s="9"/>
      <c r="H600" s="9"/>
      <c r="I600" s="9"/>
      <c r="J600" s="9"/>
      <c r="K600" s="9"/>
      <c r="L600" s="9"/>
      <c r="M600" s="9"/>
    </row>
    <row r="601" spans="5:13" x14ac:dyDescent="0.3">
      <c r="E601" s="3"/>
      <c r="F601" s="3"/>
      <c r="G601" s="9"/>
      <c r="H601" s="9"/>
      <c r="I601" s="9"/>
      <c r="J601" s="9"/>
      <c r="K601" s="9"/>
      <c r="L601" s="9"/>
      <c r="M601" s="9"/>
    </row>
    <row r="602" spans="5:13" x14ac:dyDescent="0.3">
      <c r="E602" s="3"/>
      <c r="F602" s="3"/>
      <c r="G602" s="9"/>
      <c r="H602" s="9"/>
      <c r="I602" s="9"/>
      <c r="J602" s="9"/>
      <c r="K602" s="9"/>
      <c r="L602" s="9"/>
      <c r="M602" s="9"/>
    </row>
    <row r="603" spans="5:13" x14ac:dyDescent="0.3">
      <c r="E603" s="3"/>
      <c r="F603" s="3"/>
      <c r="G603" s="9"/>
      <c r="H603" s="9"/>
      <c r="I603" s="9"/>
      <c r="J603" s="9"/>
      <c r="K603" s="9"/>
      <c r="L603" s="9"/>
      <c r="M603" s="9"/>
    </row>
    <row r="604" spans="5:13" x14ac:dyDescent="0.3">
      <c r="E604" s="3"/>
      <c r="F604" s="3"/>
      <c r="G604" s="9"/>
      <c r="H604" s="9"/>
      <c r="I604" s="9"/>
      <c r="J604" s="9"/>
      <c r="K604" s="9"/>
      <c r="L604" s="9"/>
      <c r="M604" s="9"/>
    </row>
    <row r="605" spans="5:13" x14ac:dyDescent="0.3">
      <c r="E605" s="3"/>
      <c r="F605" s="3"/>
      <c r="G605" s="9"/>
      <c r="H605" s="9"/>
      <c r="I605" s="9"/>
      <c r="J605" s="9"/>
      <c r="K605" s="9"/>
      <c r="L605" s="9"/>
      <c r="M605" s="9"/>
    </row>
    <row r="606" spans="5:13" x14ac:dyDescent="0.3">
      <c r="E606" s="3"/>
      <c r="F606" s="3"/>
      <c r="G606" s="9"/>
      <c r="H606" s="9"/>
      <c r="I606" s="9"/>
      <c r="J606" s="9"/>
      <c r="K606" s="9"/>
      <c r="L606" s="9"/>
      <c r="M606" s="9"/>
    </row>
    <row r="607" spans="5:13" x14ac:dyDescent="0.3">
      <c r="E607" s="3"/>
      <c r="F607" s="3"/>
      <c r="G607" s="9"/>
      <c r="H607" s="9"/>
      <c r="I607" s="9"/>
      <c r="J607" s="9"/>
      <c r="K607" s="9"/>
      <c r="L607" s="9"/>
      <c r="M607" s="9"/>
    </row>
    <row r="608" spans="5:13" x14ac:dyDescent="0.3">
      <c r="E608" s="3"/>
      <c r="F608" s="3"/>
      <c r="G608" s="9"/>
      <c r="H608" s="9"/>
      <c r="I608" s="9"/>
      <c r="J608" s="9"/>
      <c r="K608" s="9"/>
      <c r="L608" s="9"/>
      <c r="M608" s="9"/>
    </row>
    <row r="609" spans="5:13" x14ac:dyDescent="0.3">
      <c r="E609" s="3"/>
      <c r="F609" s="3"/>
      <c r="G609" s="9"/>
      <c r="H609" s="9"/>
      <c r="I609" s="9"/>
      <c r="J609" s="9"/>
      <c r="K609" s="9"/>
      <c r="L609" s="9"/>
      <c r="M609" s="9"/>
    </row>
    <row r="610" spans="5:13" x14ac:dyDescent="0.3">
      <c r="E610" s="3"/>
      <c r="F610" s="3"/>
      <c r="G610" s="9"/>
      <c r="H610" s="9"/>
      <c r="I610" s="9"/>
      <c r="J610" s="9"/>
      <c r="K610" s="9"/>
      <c r="L610" s="9"/>
      <c r="M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4" sqref="O4"/>
    </sheetView>
  </sheetViews>
  <sheetFormatPr defaultColWidth="9.109375" defaultRowHeight="14.4" x14ac:dyDescent="0.3"/>
  <sheetData>
    <row r="1" spans="1:14" x14ac:dyDescent="0.3">
      <c r="B1" t="s">
        <v>10</v>
      </c>
      <c r="G1" t="s">
        <v>11</v>
      </c>
      <c r="K1" t="s">
        <v>58</v>
      </c>
    </row>
    <row r="2" spans="1:14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</row>
    <row r="3" spans="1:14" x14ac:dyDescent="0.3">
      <c r="B3" t="s">
        <v>12</v>
      </c>
      <c r="G3">
        <f>carbondioxide!L5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>H3</f>
        <v>5.35</v>
      </c>
      <c r="M3">
        <f>I3</f>
        <v>2.5600000000000001E-2</v>
      </c>
      <c r="N3">
        <f>J3</f>
        <v>5.6800000000000002E-3</v>
      </c>
    </row>
    <row r="4" spans="1:14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f>J4/H3/LN(2)</f>
        <v>1.148910335009431</v>
      </c>
      <c r="J4">
        <f>J5*H3*LN(2)</f>
        <v>4.2605471829396357</v>
      </c>
      <c r="M4">
        <f>I4</f>
        <v>1.148910335009431</v>
      </c>
    </row>
    <row r="5" spans="1:14" x14ac:dyDescent="0.3">
      <c r="I5">
        <v>7.3800000000000003E-3</v>
      </c>
      <c r="J5">
        <v>1.148910335009431</v>
      </c>
      <c r="M5">
        <f>I5</f>
        <v>7.3800000000000003E-3</v>
      </c>
    </row>
    <row r="6" spans="1:14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  <c r="K6">
        <f>carbondioxide!S106</f>
        <v>275.39128752345135</v>
      </c>
      <c r="L6">
        <f>L$3*LN(K6/K$3)</f>
        <v>7.6069103948270171E-3</v>
      </c>
      <c r="M6">
        <v>0</v>
      </c>
      <c r="N6">
        <v>0</v>
      </c>
    </row>
    <row r="7" spans="1:14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  <c r="K7">
        <f>carbondioxide!S107</f>
        <v>275.40887009348887</v>
      </c>
      <c r="L7">
        <f t="shared" ref="L7:L70" si="3">L$3*LN(K7/K$3)</f>
        <v>7.9484743847123129E-3</v>
      </c>
      <c r="M7">
        <f>M6+M$3*(M$4*L7-M6)+M$5*(N6-M6)</f>
        <v>2.3378135982473483E-4</v>
      </c>
      <c r="N7">
        <f t="shared" ref="N7:N70" si="4">N6+N$3*(M6-N6)</f>
        <v>0</v>
      </c>
    </row>
    <row r="8" spans="1:14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5">I7+I$3*(I$4*H8-I7)+I$5*(J7-I7)</f>
        <v>4.6966904129114019E-4</v>
      </c>
      <c r="J8">
        <f t="shared" si="2"/>
        <v>1.3278781238044939E-6</v>
      </c>
      <c r="K8">
        <f>carbondioxide!S108</f>
        <v>275.42605175662203</v>
      </c>
      <c r="L8">
        <f t="shared" si="3"/>
        <v>8.2822291781934915E-3</v>
      </c>
      <c r="M8">
        <f t="shared" ref="M8:M71" si="6">M7+M$3*(M$4*L8-M7)+M$5*(N7-M7)</f>
        <v>4.6966904129114019E-4</v>
      </c>
      <c r="N8">
        <f t="shared" si="4"/>
        <v>1.3278781238044939E-6</v>
      </c>
    </row>
    <row r="9" spans="1:14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5"/>
        <v>7.0821515879531359E-4</v>
      </c>
      <c r="J9">
        <f t="shared" si="2"/>
        <v>3.988055930594961E-6</v>
      </c>
      <c r="K9">
        <f>carbondioxide!S109</f>
        <v>275.44430539223896</v>
      </c>
      <c r="L9">
        <f t="shared" si="3"/>
        <v>8.6367842901863973E-3</v>
      </c>
      <c r="M9">
        <f t="shared" si="6"/>
        <v>7.0821515879531359E-4</v>
      </c>
      <c r="N9">
        <f t="shared" si="4"/>
        <v>3.988055930594961E-6</v>
      </c>
    </row>
    <row r="10" spans="1:14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5"/>
        <v>9.4966271120499126E-4</v>
      </c>
      <c r="J10">
        <f t="shared" si="2"/>
        <v>7.9880658748665633E-6</v>
      </c>
      <c r="K10">
        <f>carbondioxide!S110</f>
        <v>275.4631218982143</v>
      </c>
      <c r="L10">
        <f t="shared" si="3"/>
        <v>9.0022478944896678E-3</v>
      </c>
      <c r="M10">
        <f t="shared" si="6"/>
        <v>9.4966271120499126E-4</v>
      </c>
      <c r="N10">
        <f t="shared" si="4"/>
        <v>7.9880658748665633E-6</v>
      </c>
    </row>
    <row r="11" spans="1:14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5"/>
        <v>1.19639058643166E-3</v>
      </c>
      <c r="J11">
        <f t="shared" si="2"/>
        <v>1.3336777860341672E-5</v>
      </c>
      <c r="K11">
        <f>carbondioxide!S111</f>
        <v>275.48625466998362</v>
      </c>
      <c r="L11">
        <f t="shared" si="3"/>
        <v>9.4515099657508806E-3</v>
      </c>
      <c r="M11">
        <f t="shared" si="6"/>
        <v>1.19639058643166E-3</v>
      </c>
      <c r="N11">
        <f t="shared" si="4"/>
        <v>1.3336777860341672E-5</v>
      </c>
    </row>
    <row r="12" spans="1:14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5"/>
        <v>1.4484258103882499E-3</v>
      </c>
      <c r="J12">
        <f t="shared" si="2"/>
        <v>2.0056523493026762E-5</v>
      </c>
      <c r="K12">
        <f>carbondioxide!S112</f>
        <v>275.50972418366501</v>
      </c>
      <c r="L12">
        <f t="shared" si="3"/>
        <v>9.9072733581900621E-3</v>
      </c>
      <c r="M12">
        <f t="shared" si="6"/>
        <v>1.4484258103882499E-3</v>
      </c>
      <c r="N12">
        <f t="shared" si="4"/>
        <v>2.0056523493026762E-5</v>
      </c>
    </row>
    <row r="13" spans="1:14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5"/>
        <v>1.7066312745397196E-3</v>
      </c>
      <c r="J13">
        <f t="shared" si="2"/>
        <v>2.8169661042591631E-5</v>
      </c>
      <c r="K13">
        <f>carbondioxide!S113</f>
        <v>275.53499543000555</v>
      </c>
      <c r="L13">
        <f t="shared" si="3"/>
        <v>1.0397981873141331E-2</v>
      </c>
      <c r="M13">
        <f t="shared" si="6"/>
        <v>1.7066312745397196E-3</v>
      </c>
      <c r="N13">
        <f t="shared" si="4"/>
        <v>2.8169661042591631E-5</v>
      </c>
    </row>
    <row r="14" spans="1:14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5"/>
        <v>1.9707407701309632E-3</v>
      </c>
      <c r="J14">
        <f t="shared" si="2"/>
        <v>3.7703323007255317E-5</v>
      </c>
      <c r="K14">
        <f>carbondioxide!S114</f>
        <v>275.56014116094445</v>
      </c>
      <c r="L14">
        <f t="shared" si="3"/>
        <v>1.0886208502934199E-2</v>
      </c>
      <c r="M14">
        <f t="shared" si="6"/>
        <v>1.9707407701309632E-3</v>
      </c>
      <c r="N14">
        <f t="shared" si="4"/>
        <v>3.7703323007255317E-5</v>
      </c>
    </row>
    <row r="15" spans="1:14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5"/>
        <v>2.2405366585658681E-3</v>
      </c>
      <c r="J15">
        <f t="shared" si="2"/>
        <v>4.8682975706917976E-5</v>
      </c>
      <c r="K15">
        <f>carbondioxide!S115</f>
        <v>275.58523067875387</v>
      </c>
      <c r="L15">
        <f t="shared" si="3"/>
        <v>1.1373299304132212E-2</v>
      </c>
      <c r="M15">
        <f t="shared" si="6"/>
        <v>2.2405366585658681E-3</v>
      </c>
      <c r="N15">
        <f t="shared" si="4"/>
        <v>4.8682975706917976E-5</v>
      </c>
    </row>
    <row r="16" spans="1:14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5"/>
        <v>2.5169061731142514E-3</v>
      </c>
      <c r="J16">
        <f t="shared" si="2"/>
        <v>6.1132704625556806E-5</v>
      </c>
      <c r="K16">
        <f>carbondioxide!S116</f>
        <v>275.61218628021436</v>
      </c>
      <c r="L16">
        <f t="shared" si="3"/>
        <v>1.189656905646303E-2</v>
      </c>
      <c r="M16">
        <f t="shared" si="6"/>
        <v>2.5169061731142514E-3</v>
      </c>
      <c r="N16">
        <f t="shared" si="4"/>
        <v>6.1132704625556806E-5</v>
      </c>
    </row>
    <row r="17" spans="1:14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5"/>
        <v>2.8014651099763054E-3</v>
      </c>
      <c r="J17">
        <f t="shared" si="2"/>
        <v>7.5081497926572595E-5</v>
      </c>
      <c r="K17">
        <f>carbondioxide!S117</f>
        <v>275.6423356972532</v>
      </c>
      <c r="L17">
        <f t="shared" si="3"/>
        <v>1.2481777430771621E-2</v>
      </c>
      <c r="M17">
        <f t="shared" si="6"/>
        <v>2.8014651099763054E-3</v>
      </c>
      <c r="N17">
        <f t="shared" si="4"/>
        <v>7.5081497926572595E-5</v>
      </c>
    </row>
    <row r="18" spans="1:14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5"/>
        <v>3.0946227548544888E-3</v>
      </c>
      <c r="J18">
        <f t="shared" si="2"/>
        <v>9.0567356843015073E-5</v>
      </c>
      <c r="K18">
        <f>carbondioxide!S118</f>
        <v>275.67365923810985</v>
      </c>
      <c r="L18">
        <f t="shared" si="3"/>
        <v>1.3089708074188499E-2</v>
      </c>
      <c r="M18">
        <f t="shared" si="6"/>
        <v>3.0946227548544888E-3</v>
      </c>
      <c r="N18">
        <f t="shared" si="4"/>
        <v>9.0567356843015073E-5</v>
      </c>
    </row>
    <row r="19" spans="1:14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5"/>
        <v>3.3962415871593814E-3</v>
      </c>
      <c r="J19">
        <f t="shared" si="2"/>
        <v>1.0763039150372024E-4</v>
      </c>
      <c r="K19">
        <f>carbondioxide!S119</f>
        <v>275.7052223869153</v>
      </c>
      <c r="L19">
        <f t="shared" si="3"/>
        <v>1.3702219187403443E-2</v>
      </c>
      <c r="M19">
        <f t="shared" si="6"/>
        <v>3.3962415871593814E-3</v>
      </c>
      <c r="N19">
        <f t="shared" si="4"/>
        <v>1.0763039150372024E-4</v>
      </c>
    </row>
    <row r="20" spans="1:14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5"/>
        <v>3.7075578785870046E-3</v>
      </c>
      <c r="J20">
        <f t="shared" si="2"/>
        <v>1.2630970309504438E-4</v>
      </c>
      <c r="K20">
        <f>carbondioxide!S120</f>
        <v>275.73942410291102</v>
      </c>
      <c r="L20">
        <f t="shared" si="3"/>
        <v>1.4365854901255661E-2</v>
      </c>
      <c r="M20">
        <f t="shared" si="6"/>
        <v>3.7075578785870046E-3</v>
      </c>
      <c r="N20">
        <f t="shared" si="4"/>
        <v>1.2630970309504438E-4</v>
      </c>
    </row>
    <row r="21" spans="1:14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5"/>
        <v>4.0299744870475928E-3</v>
      </c>
      <c r="J21">
        <f t="shared" si="2"/>
        <v>1.4665119273183871E-4</v>
      </c>
      <c r="K21">
        <f>carbondioxide!S121</f>
        <v>275.77662827319648</v>
      </c>
      <c r="L21">
        <f t="shared" si="3"/>
        <v>1.5087655510582082E-2</v>
      </c>
      <c r="M21">
        <f t="shared" si="6"/>
        <v>4.0299744870475928E-3</v>
      </c>
      <c r="N21">
        <f t="shared" si="4"/>
        <v>1.4665119273183871E-4</v>
      </c>
    </row>
    <row r="22" spans="1:14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5"/>
        <v>4.364518892583622E-3</v>
      </c>
      <c r="J22">
        <f t="shared" si="2"/>
        <v>1.6870846904355221E-4</v>
      </c>
      <c r="K22">
        <f>carbondioxide!S122</f>
        <v>275.81625864057219</v>
      </c>
      <c r="L22">
        <f t="shared" si="3"/>
        <v>1.5856419832439451E-2</v>
      </c>
      <c r="M22">
        <f t="shared" si="6"/>
        <v>4.364518892583622E-3</v>
      </c>
      <c r="N22">
        <f t="shared" si="4"/>
        <v>1.6870846904355221E-4</v>
      </c>
    </row>
    <row r="23" spans="1:14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5"/>
        <v>4.711081863085516E-3</v>
      </c>
      <c r="J23">
        <f t="shared" si="2"/>
        <v>1.9254067224925981E-4</v>
      </c>
      <c r="K23">
        <f>carbondioxide!S123</f>
        <v>275.85638220089248</v>
      </c>
      <c r="L23">
        <f t="shared" si="3"/>
        <v>1.6634638769541674E-2</v>
      </c>
      <c r="M23">
        <f t="shared" si="6"/>
        <v>4.711081863085516E-3</v>
      </c>
      <c r="N23">
        <f t="shared" si="4"/>
        <v>1.9254067224925981E-4</v>
      </c>
    </row>
    <row r="24" spans="1:14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5"/>
        <v>5.0709325536310908E-3</v>
      </c>
      <c r="J24">
        <f t="shared" si="2"/>
        <v>2.1820598621320975E-4</v>
      </c>
      <c r="K24">
        <f>carbondioxide!S124</f>
        <v>275.89940888331068</v>
      </c>
      <c r="L24">
        <f t="shared" si="3"/>
        <v>1.7469039622685659E-2</v>
      </c>
      <c r="M24">
        <f t="shared" si="6"/>
        <v>5.0709325536310908E-3</v>
      </c>
      <c r="N24">
        <f t="shared" si="4"/>
        <v>2.1820598621320975E-4</v>
      </c>
    </row>
    <row r="25" spans="1:14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5"/>
        <v>5.44443762856476E-3</v>
      </c>
      <c r="J25">
        <f t="shared" si="2"/>
        <v>2.4576947311614333E-4</v>
      </c>
      <c r="K25">
        <f>carbondioxide!S125</f>
        <v>275.94383004378636</v>
      </c>
      <c r="L25">
        <f t="shared" si="3"/>
        <v>1.8330346574711675E-2</v>
      </c>
      <c r="M25">
        <f t="shared" si="6"/>
        <v>5.44443762856476E-3</v>
      </c>
      <c r="N25">
        <f t="shared" si="4"/>
        <v>2.4576947311614333E-4</v>
      </c>
    </row>
    <row r="26" spans="1:14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5"/>
        <v>5.8324900164477668E-3</v>
      </c>
      <c r="J26">
        <f t="shared" si="2"/>
        <v>2.752979082390915E-4</v>
      </c>
      <c r="K26">
        <f>carbondioxide!S126</f>
        <v>275.99058975469183</v>
      </c>
      <c r="L26">
        <f t="shared" si="3"/>
        <v>1.9236847220328326E-2</v>
      </c>
      <c r="M26">
        <f t="shared" si="6"/>
        <v>5.8324900164477668E-3</v>
      </c>
      <c r="N26">
        <f t="shared" si="4"/>
        <v>2.752979082390915E-4</v>
      </c>
    </row>
    <row r="27" spans="1:14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5"/>
        <v>6.2353845555298756E-3</v>
      </c>
      <c r="J27">
        <f t="shared" si="2"/>
        <v>3.0686275941371678E-4</v>
      </c>
      <c r="K27">
        <f>carbondioxide!S127</f>
        <v>276.0386907999096</v>
      </c>
      <c r="L27">
        <f t="shared" si="3"/>
        <v>2.0169191215950691E-2</v>
      </c>
      <c r="M27">
        <f t="shared" si="6"/>
        <v>6.2353845555298756E-3</v>
      </c>
      <c r="N27">
        <f t="shared" si="4"/>
        <v>3.0686275941371678E-4</v>
      </c>
    </row>
    <row r="28" spans="1:14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5"/>
        <v>6.6544808562326117E-3</v>
      </c>
      <c r="J28">
        <f t="shared" si="2"/>
        <v>3.4053676321565659E-4</v>
      </c>
      <c r="K28">
        <f>carbondioxide!S128</f>
        <v>276.09001822498345</v>
      </c>
      <c r="L28">
        <f t="shared" si="3"/>
        <v>2.1163893068789845E-2</v>
      </c>
      <c r="M28">
        <f t="shared" si="6"/>
        <v>6.6544808562326117E-3</v>
      </c>
      <c r="N28">
        <f t="shared" si="4"/>
        <v>3.4053676321565659E-4</v>
      </c>
    </row>
    <row r="29" spans="1:14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5"/>
        <v>7.0931700048707681E-3</v>
      </c>
      <c r="J29">
        <f t="shared" si="2"/>
        <v>3.7639996566399291E-4</v>
      </c>
      <c r="K29">
        <f>carbondioxide!S129</f>
        <v>276.14821667084846</v>
      </c>
      <c r="L29">
        <f t="shared" si="3"/>
        <v>2.229152845096952E-2</v>
      </c>
      <c r="M29">
        <f t="shared" si="6"/>
        <v>7.0931700048707681E-3</v>
      </c>
      <c r="N29">
        <f t="shared" si="4"/>
        <v>3.7639996566399291E-4</v>
      </c>
    </row>
    <row r="30" spans="1:14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5"/>
        <v>7.5529507868271686E-3</v>
      </c>
      <c r="J30">
        <f t="shared" si="2"/>
        <v>4.1455121948668738E-4</v>
      </c>
      <c r="K30">
        <f>carbondioxide!S130</f>
        <v>276.21016411661674</v>
      </c>
      <c r="L30">
        <f t="shared" si="3"/>
        <v>2.3491542238312429E-2</v>
      </c>
      <c r="M30">
        <f t="shared" si="6"/>
        <v>7.5529507868271686E-3</v>
      </c>
      <c r="N30">
        <f t="shared" si="4"/>
        <v>4.1455121948668738E-4</v>
      </c>
    </row>
    <row r="31" spans="1:14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5"/>
        <v>8.0296207326926057E-3</v>
      </c>
      <c r="J31">
        <f t="shared" si="2"/>
        <v>4.550973290291813E-4</v>
      </c>
      <c r="K31">
        <f>carbondioxide!S131</f>
        <v>276.26593877674793</v>
      </c>
      <c r="L31">
        <f t="shared" si="3"/>
        <v>2.4571749802595744E-2</v>
      </c>
      <c r="M31">
        <f t="shared" si="6"/>
        <v>8.0296207326926057E-3</v>
      </c>
      <c r="N31">
        <f t="shared" si="4"/>
        <v>4.550973290291813E-4</v>
      </c>
    </row>
    <row r="32" spans="1:14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5"/>
        <v>8.525829660205814E-3</v>
      </c>
      <c r="J32">
        <f t="shared" si="2"/>
        <v>4.9812062196198951E-4</v>
      </c>
      <c r="K32">
        <f>carbondioxide!S132</f>
        <v>276.32732503773082</v>
      </c>
      <c r="L32">
        <f t="shared" si="3"/>
        <v>2.5760387157102847E-2</v>
      </c>
      <c r="M32">
        <f t="shared" si="6"/>
        <v>8.525829660205814E-3</v>
      </c>
      <c r="N32">
        <f t="shared" si="4"/>
        <v>4.9812062196198951E-4</v>
      </c>
    </row>
    <row r="33" spans="1:14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5"/>
        <v>9.0410271384882852E-3</v>
      </c>
      <c r="J33">
        <f t="shared" si="2"/>
        <v>5.4371800929921439E-4</v>
      </c>
      <c r="K33">
        <f>carbondioxide!S133</f>
        <v>276.38885787380968</v>
      </c>
      <c r="L33">
        <f t="shared" si="3"/>
        <v>2.6951597708050813E-2</v>
      </c>
      <c r="M33">
        <f t="shared" si="6"/>
        <v>9.0410271384882852E-3</v>
      </c>
      <c r="N33">
        <f t="shared" si="4"/>
        <v>5.4371800929921439E-4</v>
      </c>
    </row>
    <row r="34" spans="1:14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5"/>
        <v>9.5747312258697339E-3</v>
      </c>
      <c r="J34">
        <f t="shared" si="2"/>
        <v>5.9198272515300829E-4</v>
      </c>
      <c r="K34">
        <f>carbondioxide!S134</f>
        <v>276.45062455370487</v>
      </c>
      <c r="L34">
        <f t="shared" si="3"/>
        <v>2.8147068542959609E-2</v>
      </c>
      <c r="M34">
        <f t="shared" si="6"/>
        <v>9.5747312258697339E-3</v>
      </c>
      <c r="N34">
        <f t="shared" si="4"/>
        <v>5.9198272515300829E-4</v>
      </c>
    </row>
    <row r="35" spans="1:14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5"/>
        <v>1.0126241358831257E-2</v>
      </c>
      <c r="J35">
        <f t="shared" si="2"/>
        <v>6.4300473663707932E-4</v>
      </c>
      <c r="K35">
        <f>carbondioxide!S135</f>
        <v>276.51221191406171</v>
      </c>
      <c r="L35">
        <f t="shared" si="3"/>
        <v>2.9338802806247569E-2</v>
      </c>
      <c r="M35">
        <f t="shared" si="6"/>
        <v>1.0126241358831257E-2</v>
      </c>
      <c r="N35">
        <f t="shared" si="4"/>
        <v>6.4300473663707932E-4</v>
      </c>
    </row>
    <row r="36" spans="1:14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5"/>
        <v>1.0698122940912023E-2</v>
      </c>
      <c r="J36">
        <f t="shared" si="2"/>
        <v>6.9686952065114223E-4</v>
      </c>
      <c r="K36">
        <f>carbondioxide!S136</f>
        <v>276.57931851777255</v>
      </c>
      <c r="L36">
        <f t="shared" si="3"/>
        <v>3.0637033973642633E-2</v>
      </c>
      <c r="M36">
        <f t="shared" si="6"/>
        <v>1.0698122940912023E-2</v>
      </c>
      <c r="N36">
        <f t="shared" si="4"/>
        <v>6.9686952065114223E-4</v>
      </c>
    </row>
    <row r="37" spans="1:14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5"/>
        <v>1.1295897899698652E-2</v>
      </c>
      <c r="J37">
        <f t="shared" si="2"/>
        <v>7.5367664007822404E-4</v>
      </c>
      <c r="K37">
        <f>carbondioxide!S137</f>
        <v>276.65729405788596</v>
      </c>
      <c r="L37">
        <f t="shared" si="3"/>
        <v>3.2145137858622434E-2</v>
      </c>
      <c r="M37">
        <f t="shared" si="6"/>
        <v>1.1295897899698652E-2</v>
      </c>
      <c r="N37">
        <f t="shared" si="4"/>
        <v>7.5367664007822404E-4</v>
      </c>
    </row>
    <row r="38" spans="1:14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5"/>
        <v>1.1919526191232535E-2</v>
      </c>
      <c r="J38">
        <f t="shared" si="2"/>
        <v>8.1355645683286809E-4</v>
      </c>
      <c r="K38">
        <f>carbondioxide!S138</f>
        <v>276.73668481347516</v>
      </c>
      <c r="L38">
        <f t="shared" si="3"/>
        <v>3.3680176408129578E-2</v>
      </c>
      <c r="M38">
        <f t="shared" si="6"/>
        <v>1.1919526191232535E-2</v>
      </c>
      <c r="N38">
        <f t="shared" si="4"/>
        <v>8.1355645683286809E-4</v>
      </c>
    </row>
    <row r="39" spans="1:14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5"/>
        <v>1.2570644551733049E-2</v>
      </c>
      <c r="J39">
        <f t="shared" si="2"/>
        <v>8.7663836492425824E-4</v>
      </c>
      <c r="K39">
        <f>carbondioxide!S139</f>
        <v>276.82043777111102</v>
      </c>
      <c r="L39">
        <f t="shared" si="3"/>
        <v>3.5299081877826287E-2</v>
      </c>
      <c r="M39">
        <f t="shared" si="6"/>
        <v>1.2570644551733049E-2</v>
      </c>
      <c r="N39">
        <f t="shared" si="4"/>
        <v>8.7663836492425824E-4</v>
      </c>
    </row>
    <row r="40" spans="1:14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5"/>
        <v>1.3251582837309714E-2</v>
      </c>
      <c r="J40">
        <f t="shared" si="2"/>
        <v>9.4306032006533222E-4</v>
      </c>
      <c r="K40">
        <f>carbondioxide!S140</f>
        <v>276.90986992486557</v>
      </c>
      <c r="L40">
        <f t="shared" si="3"/>
        <v>3.7027222888340809E-2</v>
      </c>
      <c r="M40">
        <f t="shared" si="6"/>
        <v>1.3251582837309714E-2</v>
      </c>
      <c r="N40">
        <f t="shared" si="4"/>
        <v>9.4306032006533222E-4</v>
      </c>
    </row>
    <row r="41" spans="1:14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5"/>
        <v>1.3961032843652819E-2</v>
      </c>
      <c r="J41">
        <f t="shared" si="2"/>
        <v>1.0129727279632804E-3</v>
      </c>
      <c r="K41">
        <f>carbondioxide!S141</f>
        <v>276.9987159188538</v>
      </c>
      <c r="L41">
        <f t="shared" si="3"/>
        <v>3.8743484683377155E-2</v>
      </c>
      <c r="M41">
        <f t="shared" si="6"/>
        <v>1.3961032843652819E-2</v>
      </c>
      <c r="N41">
        <f t="shared" si="4"/>
        <v>1.0129727279632804E-3</v>
      </c>
    </row>
    <row r="42" spans="1:14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5"/>
        <v>1.4697592647745854E-2</v>
      </c>
      <c r="J42">
        <f t="shared" si="2"/>
        <v>1.0865177094203969E-3</v>
      </c>
      <c r="K42">
        <f>carbondioxide!S142</f>
        <v>277.08673221249552</v>
      </c>
      <c r="L42">
        <f t="shared" si="3"/>
        <v>4.0443176225655304E-2</v>
      </c>
      <c r="M42">
        <f t="shared" si="6"/>
        <v>1.4697592647745854E-2</v>
      </c>
      <c r="N42">
        <f t="shared" si="4"/>
        <v>1.0865177094203969E-3</v>
      </c>
    </row>
    <row r="43" spans="1:14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5"/>
        <v>1.5460539787959228E-2</v>
      </c>
      <c r="J43">
        <f t="shared" si="2"/>
        <v>1.1638286150700856E-3</v>
      </c>
      <c r="K43">
        <f>carbondioxide!S143</f>
        <v>277.17503155299886</v>
      </c>
      <c r="L43">
        <f t="shared" si="3"/>
        <v>4.2147791288688688E-2</v>
      </c>
      <c r="M43">
        <f t="shared" si="6"/>
        <v>1.5460539787959228E-2</v>
      </c>
      <c r="N43">
        <f t="shared" si="4"/>
        <v>1.1638286150700856E-3</v>
      </c>
    </row>
    <row r="44" spans="1:14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5"/>
        <v>1.625187628623757E-2</v>
      </c>
      <c r="J44">
        <f t="shared" si="2"/>
        <v>1.2450339345320958E-3</v>
      </c>
      <c r="K44">
        <f>carbondioxide!S144</f>
        <v>277.26837113483089</v>
      </c>
      <c r="L44">
        <f t="shared" si="3"/>
        <v>4.394911768232275E-2</v>
      </c>
      <c r="M44">
        <f t="shared" si="6"/>
        <v>1.625187628623757E-2</v>
      </c>
      <c r="N44">
        <f t="shared" si="4"/>
        <v>1.2450339345320958E-3</v>
      </c>
    </row>
    <row r="45" spans="1:14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5"/>
        <v>1.7078198892277394E-2</v>
      </c>
      <c r="J45">
        <f t="shared" si="2"/>
        <v>1.3302727990897828E-3</v>
      </c>
      <c r="K45">
        <f>carbondioxide!S145</f>
        <v>277.37496991906568</v>
      </c>
      <c r="L45">
        <f t="shared" si="3"/>
        <v>4.600558698598263E-2</v>
      </c>
      <c r="M45">
        <f t="shared" si="6"/>
        <v>1.7078198892277394E-2</v>
      </c>
      <c r="N45">
        <f t="shared" si="4"/>
        <v>1.3302727990897828E-3</v>
      </c>
    </row>
    <row r="46" spans="1:14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5"/>
        <v>1.7936984781338306E-2</v>
      </c>
      <c r="J46">
        <f t="shared" si="2"/>
        <v>1.4197210192990885E-3</v>
      </c>
      <c r="K46">
        <f>carbondioxide!S146</f>
        <v>277.47914312093167</v>
      </c>
      <c r="L46">
        <f t="shared" si="3"/>
        <v>4.8014499323237536E-2</v>
      </c>
      <c r="M46">
        <f t="shared" si="6"/>
        <v>1.7936984781338306E-2</v>
      </c>
      <c r="N46">
        <f t="shared" si="4"/>
        <v>1.4197210192990885E-3</v>
      </c>
    </row>
    <row r="47" spans="1:14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5"/>
        <v>1.8833739347321375E-2</v>
      </c>
      <c r="J47">
        <f t="shared" si="2"/>
        <v>1.5135390774674712E-3</v>
      </c>
      <c r="K47">
        <f>carbondioxide!S147</f>
        <v>277.59490140810476</v>
      </c>
      <c r="L47">
        <f t="shared" si="3"/>
        <v>5.0245937998702382E-2</v>
      </c>
      <c r="M47">
        <f t="shared" si="6"/>
        <v>1.8833739347321375E-2</v>
      </c>
      <c r="N47">
        <f t="shared" si="4"/>
        <v>1.5135390774674712E-3</v>
      </c>
    </row>
    <row r="48" spans="1:14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5"/>
        <v>1.9770018485990068E-2</v>
      </c>
      <c r="J48">
        <f t="shared" si="2"/>
        <v>1.6119178150002414E-3</v>
      </c>
      <c r="K48">
        <f>carbondioxide!S148</f>
        <v>277.7156070508355</v>
      </c>
      <c r="L48">
        <f t="shared" si="3"/>
        <v>5.2571754596598019E-2</v>
      </c>
      <c r="M48">
        <f t="shared" si="6"/>
        <v>1.9770018485990068E-2</v>
      </c>
      <c r="N48">
        <f t="shared" si="4"/>
        <v>1.6119178150002414E-3</v>
      </c>
    </row>
    <row r="49" spans="1:14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5"/>
        <v>2.0743580952469805E-2</v>
      </c>
      <c r="J49">
        <f t="shared" si="2"/>
        <v>1.7150558268114635E-3</v>
      </c>
      <c r="K49">
        <f>carbondioxide!S149</f>
        <v>277.83465004564499</v>
      </c>
      <c r="L49">
        <f t="shared" si="3"/>
        <v>5.4864544578577715E-2</v>
      </c>
      <c r="M49">
        <f t="shared" si="6"/>
        <v>2.0743580952469805E-2</v>
      </c>
      <c r="N49">
        <f t="shared" si="4"/>
        <v>1.7150558268114635E-3</v>
      </c>
    </row>
    <row r="50" spans="1:14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5"/>
        <v>2.1750857262612201E-2</v>
      </c>
      <c r="J50">
        <f t="shared" si="2"/>
        <v>1.8231378495252029E-3</v>
      </c>
      <c r="K50">
        <f>carbondioxide!S150</f>
        <v>277.94954885923289</v>
      </c>
      <c r="L50">
        <f t="shared" si="3"/>
        <v>5.7076585376656032E-2</v>
      </c>
      <c r="M50">
        <f t="shared" si="6"/>
        <v>2.1750857262612201E-2</v>
      </c>
      <c r="N50">
        <f t="shared" si="4"/>
        <v>1.8231378495252029E-3</v>
      </c>
    </row>
    <row r="51" spans="1:14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5"/>
        <v>2.2793135167774526E-2</v>
      </c>
      <c r="J51">
        <f t="shared" si="2"/>
        <v>1.9363272957915369E-3</v>
      </c>
      <c r="K51">
        <f>carbondioxide!S151</f>
        <v>278.06867118152894</v>
      </c>
      <c r="L51">
        <f t="shared" si="3"/>
        <v>5.9368972248395324E-2</v>
      </c>
      <c r="M51">
        <f t="shared" si="6"/>
        <v>2.2793135167774526E-2</v>
      </c>
      <c r="N51">
        <f t="shared" si="4"/>
        <v>1.9363272957915369E-3</v>
      </c>
    </row>
    <row r="52" spans="1:14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5"/>
        <v>2.3874202664812515E-2</v>
      </c>
      <c r="J52">
        <f t="shared" si="2"/>
        <v>2.0547939645044005E-3</v>
      </c>
      <c r="K52">
        <f>carbondioxide!S152</f>
        <v>278.19651564576901</v>
      </c>
      <c r="L52">
        <f t="shared" si="3"/>
        <v>6.182811552007051E-2</v>
      </c>
      <c r="M52">
        <f t="shared" si="6"/>
        <v>2.3874202664812515E-2</v>
      </c>
      <c r="N52">
        <f t="shared" si="4"/>
        <v>2.0547939645044005E-3</v>
      </c>
    </row>
    <row r="53" spans="1:14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5"/>
        <v>2.4994829973876524E-2</v>
      </c>
      <c r="J53">
        <f t="shared" si="2"/>
        <v>2.1787282059221504E-3</v>
      </c>
      <c r="K53">
        <f>carbondioxide!S153</f>
        <v>278.3279751201917</v>
      </c>
      <c r="L53">
        <f t="shared" si="3"/>
        <v>6.435561687144549E-2</v>
      </c>
      <c r="M53">
        <f t="shared" si="6"/>
        <v>2.4994829973876524E-2</v>
      </c>
      <c r="N53">
        <f t="shared" si="4"/>
        <v>2.1787282059221504E-3</v>
      </c>
    </row>
    <row r="54" spans="1:14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5"/>
        <v>2.6157868780979782E-2</v>
      </c>
      <c r="J54">
        <f t="shared" si="2"/>
        <v>2.3083236639641312E-3</v>
      </c>
      <c r="K54">
        <f>carbondioxide!S154</f>
        <v>278.46678063337981</v>
      </c>
      <c r="L54">
        <f t="shared" si="3"/>
        <v>6.7023061215223945E-2</v>
      </c>
      <c r="M54">
        <f t="shared" si="6"/>
        <v>2.6157868780979782E-2</v>
      </c>
      <c r="N54">
        <f t="shared" si="4"/>
        <v>2.3083236639641312E-3</v>
      </c>
    </row>
    <row r="55" spans="1:14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5"/>
        <v>2.7366991004341847E-2</v>
      </c>
      <c r="J55">
        <f t="shared" si="2"/>
        <v>2.4437890802287802E-3</v>
      </c>
      <c r="K55">
        <f>carbondioxide!S155</f>
        <v>278.61455941588378</v>
      </c>
      <c r="L55">
        <f t="shared" si="3"/>
        <v>6.986148515120312E-2</v>
      </c>
      <c r="M55">
        <f t="shared" si="6"/>
        <v>2.7366991004341847E-2</v>
      </c>
      <c r="N55">
        <f t="shared" si="4"/>
        <v>2.4437890802287802E-3</v>
      </c>
    </row>
    <row r="56" spans="1:14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5"/>
        <v>2.8630075343825643E-2</v>
      </c>
      <c r="J56">
        <f t="shared" si="2"/>
        <v>2.5853528671577423E-3</v>
      </c>
      <c r="K56">
        <f>carbondioxide!S156</f>
        <v>278.77899037401664</v>
      </c>
      <c r="L56">
        <f t="shared" si="3"/>
        <v>7.3017982573396104E-2</v>
      </c>
      <c r="M56">
        <f t="shared" si="6"/>
        <v>2.8630075343825643E-2</v>
      </c>
      <c r="N56">
        <f t="shared" si="4"/>
        <v>2.5853528671577423E-3</v>
      </c>
    </row>
    <row r="57" spans="1:14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5"/>
        <v>2.9950357724836119E-2</v>
      </c>
      <c r="J57">
        <f t="shared" si="2"/>
        <v>2.7332868908252158E-3</v>
      </c>
      <c r="K57">
        <f>carbondioxide!S157</f>
        <v>278.95232990231432</v>
      </c>
      <c r="L57">
        <f t="shared" si="3"/>
        <v>7.634347810336678E-2</v>
      </c>
      <c r="M57">
        <f t="shared" si="6"/>
        <v>2.9950357724836119E-2</v>
      </c>
      <c r="N57">
        <f t="shared" si="4"/>
        <v>2.7332868908252158E-3</v>
      </c>
    </row>
    <row r="58" spans="1:14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5"/>
        <v>3.1328512793396213E-2</v>
      </c>
      <c r="J58">
        <f t="shared" si="2"/>
        <v>2.8878798531623978E-3</v>
      </c>
      <c r="K58">
        <f>carbondioxide!S158</f>
        <v>279.13023678143645</v>
      </c>
      <c r="L58">
        <f t="shared" si="3"/>
        <v>7.975444949851522E-2</v>
      </c>
      <c r="M58">
        <f t="shared" si="6"/>
        <v>3.1328512793396213E-2</v>
      </c>
      <c r="N58">
        <f t="shared" si="4"/>
        <v>2.8878798531623978E-3</v>
      </c>
    </row>
    <row r="59" spans="1:14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5"/>
        <v>3.2764203104741207E-2</v>
      </c>
      <c r="J59">
        <f t="shared" si="2"/>
        <v>3.049422648262926E-3</v>
      </c>
      <c r="K59">
        <f>carbondioxide!S159</f>
        <v>279.31095881633962</v>
      </c>
      <c r="L59">
        <f t="shared" si="3"/>
        <v>8.3217170114782857E-2</v>
      </c>
      <c r="M59">
        <f t="shared" si="6"/>
        <v>3.2764203104741207E-2</v>
      </c>
      <c r="N59">
        <f t="shared" si="4"/>
        <v>3.049422648262926E-3</v>
      </c>
    </row>
    <row r="60" spans="1:14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5"/>
        <v>3.4266973946178593E-2</v>
      </c>
      <c r="J60">
        <f t="shared" si="2"/>
        <v>3.2182026012557226E-3</v>
      </c>
      <c r="K60">
        <f>carbondioxide!S160</f>
        <v>279.51203206643555</v>
      </c>
      <c r="L60">
        <f t="shared" si="3"/>
        <v>8.7067197590347326E-2</v>
      </c>
      <c r="M60">
        <f t="shared" si="6"/>
        <v>3.4266973946178593E-2</v>
      </c>
      <c r="N60">
        <f t="shared" si="4"/>
        <v>3.2182026012557226E-3</v>
      </c>
    </row>
    <row r="61" spans="1:14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5"/>
        <v>3.5833893392951316E-2</v>
      </c>
      <c r="J61">
        <f t="shared" si="2"/>
        <v>3.3945596224948843E-3</v>
      </c>
      <c r="K61">
        <f>carbondioxide!S161</f>
        <v>279.71187595463942</v>
      </c>
      <c r="L61">
        <f t="shared" si="3"/>
        <v>9.0890942720225007E-2</v>
      </c>
      <c r="M61">
        <f t="shared" si="6"/>
        <v>3.5833893392951316E-2</v>
      </c>
      <c r="N61">
        <f t="shared" si="4"/>
        <v>3.3945596224948843E-3</v>
      </c>
    </row>
    <row r="62" spans="1:14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5"/>
        <v>3.747087067667898E-2</v>
      </c>
      <c r="J62">
        <f t="shared" si="2"/>
        <v>3.5788150383110769E-3</v>
      </c>
      <c r="K62">
        <f>carbondioxide!S162</f>
        <v>279.92603869132455</v>
      </c>
      <c r="L62">
        <f t="shared" si="3"/>
        <v>9.4985628470460007E-2</v>
      </c>
      <c r="M62">
        <f t="shared" si="6"/>
        <v>3.747087067667898E-2</v>
      </c>
      <c r="N62">
        <f t="shared" si="4"/>
        <v>3.5788150383110769E-3</v>
      </c>
    </row>
    <row r="63" spans="1:14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5"/>
        <v>3.918461892109458E-2</v>
      </c>
      <c r="J63">
        <f t="shared" si="2"/>
        <v>3.7713219143370065E-3</v>
      </c>
      <c r="K63">
        <f>carbondioxide!S163</f>
        <v>280.1563269502202</v>
      </c>
      <c r="L63">
        <f t="shared" si="3"/>
        <v>9.9385132293830836E-2</v>
      </c>
      <c r="M63">
        <f t="shared" si="6"/>
        <v>3.918461892109458E-2</v>
      </c>
      <c r="N63">
        <f t="shared" si="4"/>
        <v>3.7713219143370065E-3</v>
      </c>
    </row>
    <row r="64" spans="1:14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5"/>
        <v>4.0989997424390717E-2</v>
      </c>
      <c r="J64">
        <f t="shared" si="2"/>
        <v>3.9724694413353894E-3</v>
      </c>
      <c r="K64">
        <f>carbondioxide!S164</f>
        <v>280.41768683821363</v>
      </c>
      <c r="L64">
        <f t="shared" si="3"/>
        <v>0.10437385980416397</v>
      </c>
      <c r="M64">
        <f t="shared" si="6"/>
        <v>4.0989997424390717E-2</v>
      </c>
      <c r="N64">
        <f t="shared" si="4"/>
        <v>3.9724694413353894E-3</v>
      </c>
    </row>
    <row r="65" spans="1:14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5"/>
        <v>4.2871368274712301E-2</v>
      </c>
      <c r="J65">
        <f t="shared" si="2"/>
        <v>4.1827290002791435E-3</v>
      </c>
      <c r="K65">
        <f>carbondioxide!S165</f>
        <v>280.65667420452883</v>
      </c>
      <c r="L65">
        <f t="shared" si="3"/>
        <v>0.10893148202284685</v>
      </c>
      <c r="M65">
        <f t="shared" si="6"/>
        <v>4.2871368274712301E-2</v>
      </c>
      <c r="N65">
        <f t="shared" si="4"/>
        <v>4.1827290002791435E-3</v>
      </c>
    </row>
    <row r="66" spans="1:14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5"/>
        <v>4.4832938889018327E-2</v>
      </c>
      <c r="J66">
        <f t="shared" si="2"/>
        <v>4.4024804713579235E-3</v>
      </c>
      <c r="K66">
        <f>carbondioxide!S166</f>
        <v>280.90773006382392</v>
      </c>
      <c r="L66">
        <f t="shared" si="3"/>
        <v>0.11371507915437259</v>
      </c>
      <c r="M66">
        <f t="shared" si="6"/>
        <v>4.4832938889018327E-2</v>
      </c>
      <c r="N66">
        <f t="shared" si="4"/>
        <v>4.4024804713579235E-3</v>
      </c>
    </row>
    <row r="67" spans="1:14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5"/>
        <v>4.6878225278025966E-2</v>
      </c>
      <c r="J67">
        <f t="shared" si="2"/>
        <v>4.6321254751702347E-3</v>
      </c>
      <c r="K67">
        <f>carbondioxide!S167</f>
        <v>281.16989392203794</v>
      </c>
      <c r="L67">
        <f t="shared" si="3"/>
        <v>0.11870576614599419</v>
      </c>
      <c r="M67">
        <f t="shared" si="6"/>
        <v>4.6878225278025966E-2</v>
      </c>
      <c r="N67">
        <f t="shared" si="4"/>
        <v>4.6321254751702347E-3</v>
      </c>
    </row>
    <row r="68" spans="1:14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5"/>
        <v>4.9005965557766346E-2</v>
      </c>
      <c r="J68">
        <f t="shared" si="2"/>
        <v>4.872083322050455E-3</v>
      </c>
      <c r="K68">
        <f>carbondioxide!S168</f>
        <v>281.43485297940884</v>
      </c>
      <c r="L68">
        <f t="shared" si="3"/>
        <v>0.12374493820965522</v>
      </c>
      <c r="M68">
        <f t="shared" si="6"/>
        <v>4.9005965557766346E-2</v>
      </c>
      <c r="N68">
        <f t="shared" si="4"/>
        <v>4.872083322050455E-3</v>
      </c>
    </row>
    <row r="69" spans="1:14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5"/>
        <v>5.12218738923522E-2</v>
      </c>
      <c r="J69">
        <f t="shared" si="2"/>
        <v>5.1227637731493213E-3</v>
      </c>
      <c r="K69">
        <f>carbondioxide!S169</f>
        <v>281.71502369663347</v>
      </c>
      <c r="L69">
        <f t="shared" si="3"/>
        <v>0.12906825806782743</v>
      </c>
      <c r="M69">
        <f t="shared" si="6"/>
        <v>5.12218738923522E-2</v>
      </c>
      <c r="N69">
        <f t="shared" si="4"/>
        <v>5.1227637731493213E-3</v>
      </c>
    </row>
    <row r="70" spans="1:14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5"/>
        <v>5.3536627533307124E-2</v>
      </c>
      <c r="J70">
        <f t="shared" si="2"/>
        <v>5.3846067186263937E-3</v>
      </c>
      <c r="K70">
        <f>carbondioxide!S170</f>
        <v>282.01967829108679</v>
      </c>
      <c r="L70">
        <f t="shared" si="3"/>
        <v>0.13485077325893641</v>
      </c>
      <c r="M70">
        <f t="shared" si="6"/>
        <v>5.3536627533307124E-2</v>
      </c>
      <c r="N70">
        <f t="shared" si="4"/>
        <v>5.3846067186263937E-3</v>
      </c>
    </row>
    <row r="71" spans="1:14" x14ac:dyDescent="0.3">
      <c r="A71">
        <v>1915</v>
      </c>
      <c r="B71">
        <v>-9.6000000000000002E-2</v>
      </c>
      <c r="C71">
        <f t="shared" ref="C71:C134" si="7">B71-C$4</f>
        <v>0.20139999999999988</v>
      </c>
      <c r="G71">
        <f>carbondioxide!L171</f>
        <v>282.27409334305258</v>
      </c>
      <c r="H71">
        <f t="shared" ref="H71:H134" si="8">H$3*LN(G71/G$3)</f>
        <v>0.1396749293586953</v>
      </c>
      <c r="I71">
        <f t="shared" si="5"/>
        <v>5.5918861583819202E-2</v>
      </c>
      <c r="J71">
        <f t="shared" ref="J71:J134" si="9">J70+J$3*(I70-J70)</f>
        <v>5.6581101968537807E-3</v>
      </c>
      <c r="K71">
        <f>carbondioxide!S171</f>
        <v>282.27409334305258</v>
      </c>
      <c r="L71">
        <f t="shared" ref="L71:L134" si="10">L$3*LN(K71/K$3)</f>
        <v>0.1396749293586953</v>
      </c>
      <c r="M71">
        <f t="shared" si="6"/>
        <v>5.5918861583819202E-2</v>
      </c>
      <c r="N71">
        <f t="shared" ref="N71:N134" si="11">N70+N$3*(M70-N70)</f>
        <v>5.6581101968537807E-3</v>
      </c>
    </row>
    <row r="72" spans="1:14" x14ac:dyDescent="0.3">
      <c r="A72">
        <v>1916</v>
      </c>
      <c r="B72">
        <v>-0.35699999999999998</v>
      </c>
      <c r="C72">
        <f t="shared" si="7"/>
        <v>-5.9600000000000097E-2</v>
      </c>
      <c r="G72">
        <f>carbondioxide!L172</f>
        <v>282.51984749413043</v>
      </c>
      <c r="H72">
        <f t="shared" si="8"/>
        <v>0.1443307328161258</v>
      </c>
      <c r="I72">
        <f t="shared" ref="I72:I135" si="12">I71+I$3*(I$4*H72-I71)+I$5*(J71-I71)</f>
        <v>5.8361484989191074E-2</v>
      </c>
      <c r="J72">
        <f t="shared" si="9"/>
        <v>5.9435912647317441E-3</v>
      </c>
      <c r="K72">
        <f>carbondioxide!S172</f>
        <v>282.51984749413043</v>
      </c>
      <c r="L72">
        <f t="shared" si="10"/>
        <v>0.1443307328161258</v>
      </c>
      <c r="M72">
        <f t="shared" ref="M72:M135" si="13">M71+M$3*(M$4*L72-M71)+M$5*(N71-M71)</f>
        <v>5.8361484989191074E-2</v>
      </c>
      <c r="N72">
        <f t="shared" si="11"/>
        <v>5.9435912647317441E-3</v>
      </c>
    </row>
    <row r="73" spans="1:14" x14ac:dyDescent="0.3">
      <c r="A73">
        <v>1917</v>
      </c>
      <c r="B73">
        <v>-0.66800000000000004</v>
      </c>
      <c r="C73">
        <f t="shared" si="7"/>
        <v>-0.37060000000000015</v>
      </c>
      <c r="G73">
        <f>carbondioxide!L173</f>
        <v>282.79243384820057</v>
      </c>
      <c r="H73">
        <f t="shared" si="8"/>
        <v>0.14949013640748537</v>
      </c>
      <c r="I73">
        <f t="shared" si="12"/>
        <v>6.0877406442914832E-2</v>
      </c>
      <c r="J73">
        <f t="shared" si="9"/>
        <v>6.2413249010866735E-3</v>
      </c>
      <c r="K73">
        <f>carbondioxide!S173</f>
        <v>282.79243384820057</v>
      </c>
      <c r="L73">
        <f t="shared" si="10"/>
        <v>0.14949013640748537</v>
      </c>
      <c r="M73">
        <f t="shared" si="13"/>
        <v>6.0877406442914832E-2</v>
      </c>
      <c r="N73">
        <f t="shared" si="11"/>
        <v>6.2413249010866735E-3</v>
      </c>
    </row>
    <row r="74" spans="1:14" x14ac:dyDescent="0.3">
      <c r="A74">
        <v>1918</v>
      </c>
      <c r="B74">
        <v>-0.46400000000000002</v>
      </c>
      <c r="C74">
        <f t="shared" si="7"/>
        <v>-0.16660000000000014</v>
      </c>
      <c r="G74">
        <f>carbondioxide!L174</f>
        <v>283.08582201038428</v>
      </c>
      <c r="H74">
        <f t="shared" si="8"/>
        <v>0.15503771414907191</v>
      </c>
      <c r="I74">
        <f t="shared" si="12"/>
        <v>6.3475716018011441E-2</v>
      </c>
      <c r="J74">
        <f t="shared" si="9"/>
        <v>6.5516578442442576E-3</v>
      </c>
      <c r="K74">
        <f>carbondioxide!S174</f>
        <v>283.08582201038428</v>
      </c>
      <c r="L74">
        <f t="shared" si="10"/>
        <v>0.15503771414907191</v>
      </c>
      <c r="M74">
        <f t="shared" si="13"/>
        <v>6.3475716018011441E-2</v>
      </c>
      <c r="N74">
        <f t="shared" si="11"/>
        <v>6.5516578442442576E-3</v>
      </c>
    </row>
    <row r="75" spans="1:14" x14ac:dyDescent="0.3">
      <c r="A75">
        <v>1919</v>
      </c>
      <c r="B75">
        <v>-0.26700000000000002</v>
      </c>
      <c r="C75">
        <f t="shared" si="7"/>
        <v>3.0399999999999872E-2</v>
      </c>
      <c r="G75">
        <f>carbondioxide!L175</f>
        <v>283.36473673587744</v>
      </c>
      <c r="H75">
        <f t="shared" si="8"/>
        <v>0.16030629012253247</v>
      </c>
      <c r="I75">
        <f t="shared" si="12"/>
        <v>6.6145583507941169E-2</v>
      </c>
      <c r="J75">
        <f t="shared" si="9"/>
        <v>6.8749864946712549E-3</v>
      </c>
      <c r="K75">
        <f>carbondioxide!S175</f>
        <v>283.36473673587744</v>
      </c>
      <c r="L75">
        <f t="shared" si="10"/>
        <v>0.16030629012253247</v>
      </c>
      <c r="M75">
        <f t="shared" si="13"/>
        <v>6.6145583507941169E-2</v>
      </c>
      <c r="N75">
        <f t="shared" si="11"/>
        <v>6.8749864946712549E-3</v>
      </c>
    </row>
    <row r="76" spans="1:14" x14ac:dyDescent="0.3">
      <c r="A76">
        <v>1920</v>
      </c>
      <c r="B76">
        <v>-0.307</v>
      </c>
      <c r="C76">
        <f t="shared" si="7"/>
        <v>-9.6000000000001084E-3</v>
      </c>
      <c r="G76">
        <f>carbondioxide!L176</f>
        <v>283.57834066581739</v>
      </c>
      <c r="H76">
        <f t="shared" si="8"/>
        <v>0.16433766866758526</v>
      </c>
      <c r="I76">
        <f t="shared" si="12"/>
        <v>6.8848356260846663E-2</v>
      </c>
      <c r="J76">
        <f t="shared" si="9"/>
        <v>7.2116434857066279E-3</v>
      </c>
      <c r="K76">
        <f>carbondioxide!S176</f>
        <v>283.57834066581739</v>
      </c>
      <c r="L76">
        <f t="shared" si="10"/>
        <v>0.16433766866758526</v>
      </c>
      <c r="M76">
        <f t="shared" si="13"/>
        <v>6.8848356260846663E-2</v>
      </c>
      <c r="N76">
        <f t="shared" si="11"/>
        <v>7.2116434857066279E-3</v>
      </c>
    </row>
    <row r="77" spans="1:14" x14ac:dyDescent="0.3">
      <c r="A77">
        <v>1921</v>
      </c>
      <c r="B77">
        <v>-0.16</v>
      </c>
      <c r="C77">
        <f t="shared" si="7"/>
        <v>0.13739999999999988</v>
      </c>
      <c r="G77">
        <f>carbondioxide!L177</f>
        <v>283.85075497057267</v>
      </c>
      <c r="H77">
        <f t="shared" si="8"/>
        <v>0.16947458058704029</v>
      </c>
      <c r="I77">
        <f t="shared" si="12"/>
        <v>7.1615563487529135E-2</v>
      </c>
      <c r="J77">
        <f t="shared" si="9"/>
        <v>7.5617400142694233E-3</v>
      </c>
      <c r="K77">
        <f>carbondioxide!S177</f>
        <v>283.85075497057267</v>
      </c>
      <c r="L77">
        <f t="shared" si="10"/>
        <v>0.16947458058704029</v>
      </c>
      <c r="M77">
        <f t="shared" si="13"/>
        <v>7.1615563487529135E-2</v>
      </c>
      <c r="N77">
        <f t="shared" si="11"/>
        <v>7.5617400142694233E-3</v>
      </c>
    </row>
    <row r="78" spans="1:14" x14ac:dyDescent="0.3">
      <c r="A78">
        <v>1922</v>
      </c>
      <c r="B78">
        <v>-0.26500000000000001</v>
      </c>
      <c r="C78">
        <f t="shared" si="7"/>
        <v>3.2399999999999873E-2</v>
      </c>
      <c r="G78">
        <f>carbondioxide!L178</f>
        <v>284.05807303274543</v>
      </c>
      <c r="H78">
        <f t="shared" si="8"/>
        <v>0.17338067123822554</v>
      </c>
      <c r="I78">
        <f t="shared" si="12"/>
        <v>7.4408978278973359E-2</v>
      </c>
      <c r="J78">
        <f t="shared" si="9"/>
        <v>7.9255657315975385E-3</v>
      </c>
      <c r="K78">
        <f>carbondioxide!S178</f>
        <v>284.05807303274543</v>
      </c>
      <c r="L78">
        <f t="shared" si="10"/>
        <v>0.17338067123822554</v>
      </c>
      <c r="M78">
        <f t="shared" si="13"/>
        <v>7.4408978278973359E-2</v>
      </c>
      <c r="N78">
        <f t="shared" si="11"/>
        <v>7.9255657315975385E-3</v>
      </c>
    </row>
    <row r="79" spans="1:14" x14ac:dyDescent="0.3">
      <c r="A79">
        <v>1923</v>
      </c>
      <c r="B79">
        <v>-0.28799999999999998</v>
      </c>
      <c r="C79">
        <f t="shared" si="7"/>
        <v>9.3999999999999084E-3</v>
      </c>
      <c r="G79">
        <f>carbondioxide!L179</f>
        <v>284.28467057452542</v>
      </c>
      <c r="H79">
        <f t="shared" si="8"/>
        <v>0.17764674809552605</v>
      </c>
      <c r="I79">
        <f t="shared" si="12"/>
        <v>7.7238425583046846E-2</v>
      </c>
      <c r="J79">
        <f t="shared" si="9"/>
        <v>8.3031915148666334E-3</v>
      </c>
      <c r="K79">
        <f>carbondioxide!S179</f>
        <v>284.28467057452542</v>
      </c>
      <c r="L79">
        <f t="shared" si="10"/>
        <v>0.17764674809552605</v>
      </c>
      <c r="M79">
        <f t="shared" si="13"/>
        <v>7.7238425583046846E-2</v>
      </c>
      <c r="N79">
        <f t="shared" si="11"/>
        <v>8.3031915148666334E-3</v>
      </c>
    </row>
    <row r="80" spans="1:14" x14ac:dyDescent="0.3">
      <c r="A80">
        <v>1924</v>
      </c>
      <c r="B80">
        <v>-0.37</v>
      </c>
      <c r="C80">
        <f t="shared" si="7"/>
        <v>-7.2600000000000109E-2</v>
      </c>
      <c r="G80">
        <f>carbondioxide!L180</f>
        <v>284.56774992684393</v>
      </c>
      <c r="H80">
        <f t="shared" si="8"/>
        <v>0.18297141440733752</v>
      </c>
      <c r="I80">
        <f t="shared" si="12"/>
        <v>8.0133954235709098E-2</v>
      </c>
      <c r="J80">
        <f t="shared" si="9"/>
        <v>8.6947436443738976E-3</v>
      </c>
      <c r="K80">
        <f>carbondioxide!S180</f>
        <v>284.56774992684393</v>
      </c>
      <c r="L80">
        <f t="shared" si="10"/>
        <v>0.18297141440733752</v>
      </c>
      <c r="M80">
        <f t="shared" si="13"/>
        <v>8.0133954235709098E-2</v>
      </c>
      <c r="N80">
        <f t="shared" si="11"/>
        <v>8.6947436443738976E-3</v>
      </c>
    </row>
    <row r="81" spans="1:14" x14ac:dyDescent="0.3">
      <c r="A81">
        <v>1925</v>
      </c>
      <c r="B81">
        <v>-0.28000000000000003</v>
      </c>
      <c r="C81">
        <f t="shared" si="7"/>
        <v>1.739999999999986E-2</v>
      </c>
      <c r="G81">
        <f>carbondioxide!L181</f>
        <v>284.84188260624722</v>
      </c>
      <c r="H81">
        <f t="shared" si="8"/>
        <v>0.18812274963007458</v>
      </c>
      <c r="I81">
        <f t="shared" si="12"/>
        <v>8.3088389618400732E-2</v>
      </c>
      <c r="J81">
        <f t="shared" si="9"/>
        <v>9.100518360532682E-3</v>
      </c>
      <c r="K81">
        <f>carbondioxide!S181</f>
        <v>284.84188260624722</v>
      </c>
      <c r="L81">
        <f t="shared" si="10"/>
        <v>0.18812274963007458</v>
      </c>
      <c r="M81">
        <f t="shared" si="13"/>
        <v>8.3088389618400732E-2</v>
      </c>
      <c r="N81">
        <f t="shared" si="11"/>
        <v>9.100518360532682E-3</v>
      </c>
    </row>
    <row r="82" spans="1:14" x14ac:dyDescent="0.3">
      <c r="A82">
        <v>1926</v>
      </c>
      <c r="B82">
        <v>-6.7000000000000004E-2</v>
      </c>
      <c r="C82">
        <f t="shared" si="7"/>
        <v>0.23039999999999988</v>
      </c>
      <c r="G82">
        <f>carbondioxide!L182</f>
        <v>285.11715389581775</v>
      </c>
      <c r="H82">
        <f t="shared" si="8"/>
        <v>0.19329049474644777</v>
      </c>
      <c r="I82">
        <f t="shared" si="12"/>
        <v>8.610037659936258E-2</v>
      </c>
      <c r="J82">
        <f t="shared" si="9"/>
        <v>9.5207694692773723E-3</v>
      </c>
      <c r="K82">
        <f>carbondioxide!S182</f>
        <v>285.11715389581775</v>
      </c>
      <c r="L82">
        <f t="shared" si="10"/>
        <v>0.19329049474644777</v>
      </c>
      <c r="M82">
        <f t="shared" si="13"/>
        <v>8.610037659936258E-2</v>
      </c>
      <c r="N82">
        <f t="shared" si="11"/>
        <v>9.5207694692773723E-3</v>
      </c>
    </row>
    <row r="83" spans="1:14" x14ac:dyDescent="0.3">
      <c r="A83">
        <v>1927</v>
      </c>
      <c r="B83">
        <v>-0.23899999999999999</v>
      </c>
      <c r="C83">
        <f t="shared" si="7"/>
        <v>5.8399999999999896E-2</v>
      </c>
      <c r="G83">
        <f>carbondioxide!L183</f>
        <v>285.39193708333994</v>
      </c>
      <c r="H83">
        <f t="shared" si="8"/>
        <v>0.1984441029541594</v>
      </c>
      <c r="I83">
        <f t="shared" si="12"/>
        <v>8.9167708166425025E-2</v>
      </c>
      <c r="J83">
        <f t="shared" si="9"/>
        <v>9.955741637776256E-3</v>
      </c>
      <c r="K83">
        <f>carbondioxide!S183</f>
        <v>285.39193708333994</v>
      </c>
      <c r="L83">
        <f t="shared" si="10"/>
        <v>0.1984441029541594</v>
      </c>
      <c r="M83">
        <f t="shared" si="13"/>
        <v>8.9167708166425025E-2</v>
      </c>
      <c r="N83">
        <f t="shared" si="11"/>
        <v>9.955741637776256E-3</v>
      </c>
    </row>
    <row r="84" spans="1:14" x14ac:dyDescent="0.3">
      <c r="A84">
        <v>1928</v>
      </c>
      <c r="B84">
        <v>-0.161</v>
      </c>
      <c r="C84">
        <f t="shared" si="7"/>
        <v>0.13639999999999988</v>
      </c>
      <c r="G84">
        <f>carbondioxide!L184</f>
        <v>285.69983132344504</v>
      </c>
      <c r="H84">
        <f t="shared" si="8"/>
        <v>0.20421282327297943</v>
      </c>
      <c r="I84">
        <f t="shared" si="12"/>
        <v>9.2306759438297498E-2</v>
      </c>
      <c r="J84">
        <f t="shared" si="9"/>
        <v>1.0405665607658982E-2</v>
      </c>
      <c r="K84">
        <f>carbondioxide!S184</f>
        <v>285.69983132344504</v>
      </c>
      <c r="L84">
        <f t="shared" si="10"/>
        <v>0.20421282327297943</v>
      </c>
      <c r="M84">
        <f t="shared" si="13"/>
        <v>9.2306759438297498E-2</v>
      </c>
      <c r="N84">
        <f t="shared" si="11"/>
        <v>1.0405665607658982E-2</v>
      </c>
    </row>
    <row r="85" spans="1:14" x14ac:dyDescent="0.3">
      <c r="A85">
        <v>1929</v>
      </c>
      <c r="B85">
        <v>-0.42699999999999999</v>
      </c>
      <c r="C85">
        <f t="shared" si="7"/>
        <v>-0.1296000000000001</v>
      </c>
      <c r="G85">
        <f>carbondioxide!L185</f>
        <v>286.00338371617079</v>
      </c>
      <c r="H85">
        <f t="shared" si="8"/>
        <v>0.20989411178412948</v>
      </c>
      <c r="I85">
        <f t="shared" si="12"/>
        <v>9.5512703889939085E-2</v>
      </c>
      <c r="J85">
        <f t="shared" si="9"/>
        <v>1.0870863820617008E-2</v>
      </c>
      <c r="K85">
        <f>carbondioxide!S185</f>
        <v>286.00338371617079</v>
      </c>
      <c r="L85">
        <f t="shared" si="10"/>
        <v>0.20989411178412948</v>
      </c>
      <c r="M85">
        <f t="shared" si="13"/>
        <v>9.5512703889939085E-2</v>
      </c>
      <c r="N85">
        <f t="shared" si="11"/>
        <v>1.0870863820617008E-2</v>
      </c>
    </row>
    <row r="86" spans="1:14" x14ac:dyDescent="0.3">
      <c r="A86">
        <v>1930</v>
      </c>
      <c r="B86">
        <v>-0.14099999999999999</v>
      </c>
      <c r="C86">
        <f t="shared" si="7"/>
        <v>0.1563999999999999</v>
      </c>
      <c r="G86">
        <f>carbondioxide!L186</f>
        <v>286.3395491918323</v>
      </c>
      <c r="H86">
        <f t="shared" si="8"/>
        <v>0.21617875477767559</v>
      </c>
      <c r="I86">
        <f t="shared" si="12"/>
        <v>9.8801194033327683E-2</v>
      </c>
      <c r="J86">
        <f t="shared" si="9"/>
        <v>1.1351629472210757E-2</v>
      </c>
      <c r="K86">
        <f>carbondioxide!S186</f>
        <v>286.3395491918323</v>
      </c>
      <c r="L86">
        <f t="shared" si="10"/>
        <v>0.21617875477767559</v>
      </c>
      <c r="M86">
        <f t="shared" si="13"/>
        <v>9.8801194033327683E-2</v>
      </c>
      <c r="N86">
        <f t="shared" si="11"/>
        <v>1.1351629472210757E-2</v>
      </c>
    </row>
    <row r="87" spans="1:14" x14ac:dyDescent="0.3">
      <c r="A87">
        <v>1931</v>
      </c>
      <c r="B87">
        <v>-0.13500000000000001</v>
      </c>
      <c r="C87">
        <f t="shared" si="7"/>
        <v>0.16239999999999988</v>
      </c>
      <c r="G87">
        <f>carbondioxide!L187</f>
        <v>286.62599031076252</v>
      </c>
      <c r="H87">
        <f t="shared" si="8"/>
        <v>0.22152797740378574</v>
      </c>
      <c r="I87">
        <f t="shared" si="12"/>
        <v>0.10214210971757685</v>
      </c>
      <c r="J87">
        <f t="shared" si="9"/>
        <v>1.1848342998917901E-2</v>
      </c>
      <c r="K87">
        <f>carbondioxide!S187</f>
        <v>286.62599031076252</v>
      </c>
      <c r="L87">
        <f t="shared" si="10"/>
        <v>0.22152797740378574</v>
      </c>
      <c r="M87">
        <f t="shared" si="13"/>
        <v>0.10214210971757685</v>
      </c>
      <c r="N87">
        <f t="shared" si="11"/>
        <v>1.1848342998917901E-2</v>
      </c>
    </row>
    <row r="88" spans="1:14" x14ac:dyDescent="0.3">
      <c r="A88">
        <v>1932</v>
      </c>
      <c r="B88">
        <v>-0.08</v>
      </c>
      <c r="C88">
        <f t="shared" si="7"/>
        <v>0.21739999999999987</v>
      </c>
      <c r="G88">
        <f>carbondioxide!L188</f>
        <v>286.85640469937374</v>
      </c>
      <c r="H88">
        <f t="shared" si="8"/>
        <v>0.22582703542588944</v>
      </c>
      <c r="I88">
        <f t="shared" si="12"/>
        <v>0.10550295209251202</v>
      </c>
      <c r="J88">
        <f t="shared" si="9"/>
        <v>1.2361211593879883E-2</v>
      </c>
      <c r="K88">
        <f>carbondioxide!S188</f>
        <v>286.85640469937374</v>
      </c>
      <c r="L88">
        <f t="shared" si="10"/>
        <v>0.22582703542588944</v>
      </c>
      <c r="M88">
        <f t="shared" si="13"/>
        <v>0.10550295209251202</v>
      </c>
      <c r="N88">
        <f t="shared" si="11"/>
        <v>1.2361211593879883E-2</v>
      </c>
    </row>
    <row r="89" spans="1:14" x14ac:dyDescent="0.3">
      <c r="A89">
        <v>1933</v>
      </c>
      <c r="B89">
        <v>-0.28100000000000003</v>
      </c>
      <c r="C89">
        <f t="shared" si="7"/>
        <v>1.6399999999999859E-2</v>
      </c>
      <c r="G89">
        <f>carbondioxide!L189</f>
        <v>287.04325876279489</v>
      </c>
      <c r="H89">
        <f t="shared" si="8"/>
        <v>0.22931081260253522</v>
      </c>
      <c r="I89">
        <f t="shared" si="12"/>
        <v>0.10885920407479248</v>
      </c>
      <c r="J89">
        <f t="shared" si="9"/>
        <v>1.2890256679912114E-2</v>
      </c>
      <c r="K89">
        <f>carbondioxide!S189</f>
        <v>287.04325876279489</v>
      </c>
      <c r="L89">
        <f t="shared" si="10"/>
        <v>0.22931081260253522</v>
      </c>
      <c r="M89">
        <f t="shared" si="13"/>
        <v>0.10885920407479248</v>
      </c>
      <c r="N89">
        <f t="shared" si="11"/>
        <v>1.2890256679912114E-2</v>
      </c>
    </row>
    <row r="90" spans="1:14" x14ac:dyDescent="0.3">
      <c r="A90">
        <v>1934</v>
      </c>
      <c r="B90">
        <v>-7.0000000000000007E-2</v>
      </c>
      <c r="C90">
        <f t="shared" si="7"/>
        <v>0.22739999999999988</v>
      </c>
      <c r="G90">
        <f>carbondioxide!L190</f>
        <v>287.25352066893055</v>
      </c>
      <c r="H90">
        <f t="shared" si="8"/>
        <v>0.23322830365725103</v>
      </c>
      <c r="I90">
        <f t="shared" si="12"/>
        <v>0.11222389287601003</v>
      </c>
      <c r="J90">
        <f t="shared" si="9"/>
        <v>1.3435360301115034E-2</v>
      </c>
      <c r="K90">
        <f>carbondioxide!S190</f>
        <v>287.25352066893055</v>
      </c>
      <c r="L90">
        <f t="shared" si="10"/>
        <v>0.23322830365725103</v>
      </c>
      <c r="M90">
        <f t="shared" si="13"/>
        <v>0.11222389287601003</v>
      </c>
      <c r="N90">
        <f t="shared" si="11"/>
        <v>1.3435360301115034E-2</v>
      </c>
    </row>
    <row r="91" spans="1:14" x14ac:dyDescent="0.3">
      <c r="A91">
        <v>1935</v>
      </c>
      <c r="B91">
        <v>-0.16800000000000001</v>
      </c>
      <c r="C91">
        <f t="shared" si="7"/>
        <v>0.12939999999999988</v>
      </c>
      <c r="G91">
        <f>carbondioxide!L191</f>
        <v>287.50068678885862</v>
      </c>
      <c r="H91">
        <f t="shared" si="8"/>
        <v>0.23782970998354333</v>
      </c>
      <c r="I91">
        <f t="shared" si="12"/>
        <v>0.1156169741493546</v>
      </c>
      <c r="J91">
        <f t="shared" si="9"/>
        <v>1.3996479166140437E-2</v>
      </c>
      <c r="K91">
        <f>carbondioxide!S191</f>
        <v>287.50068678885862</v>
      </c>
      <c r="L91">
        <f t="shared" si="10"/>
        <v>0.23782970998354333</v>
      </c>
      <c r="M91">
        <f t="shared" si="13"/>
        <v>0.1156169741493546</v>
      </c>
      <c r="N91">
        <f t="shared" si="11"/>
        <v>1.3996479166140437E-2</v>
      </c>
    </row>
    <row r="92" spans="1:14" x14ac:dyDescent="0.3">
      <c r="A92">
        <v>1936</v>
      </c>
      <c r="B92">
        <v>-0.115</v>
      </c>
      <c r="C92">
        <f t="shared" si="7"/>
        <v>0.1823999999999999</v>
      </c>
      <c r="G92">
        <f>carbondioxide!L192</f>
        <v>287.76998612133667</v>
      </c>
      <c r="H92">
        <f t="shared" si="8"/>
        <v>0.24283866177561847</v>
      </c>
      <c r="I92">
        <f t="shared" si="12"/>
        <v>0.11904961647345401</v>
      </c>
      <c r="J92">
        <f t="shared" si="9"/>
        <v>1.4573683577645094E-2</v>
      </c>
      <c r="K92">
        <f>carbondioxide!S192</f>
        <v>287.76998612133667</v>
      </c>
      <c r="L92">
        <f t="shared" si="10"/>
        <v>0.24283866177561847</v>
      </c>
      <c r="M92">
        <f t="shared" si="13"/>
        <v>0.11904961647345401</v>
      </c>
      <c r="N92">
        <f t="shared" si="11"/>
        <v>1.4573683577645094E-2</v>
      </c>
    </row>
    <row r="93" spans="1:14" x14ac:dyDescent="0.3">
      <c r="A93">
        <v>1937</v>
      </c>
      <c r="B93">
        <v>-7.1999999999999995E-2</v>
      </c>
      <c r="C93">
        <f t="shared" si="7"/>
        <v>0.22539999999999988</v>
      </c>
      <c r="G93">
        <f>carbondioxide!L193</f>
        <v>288.08334642406845</v>
      </c>
      <c r="H93">
        <f t="shared" si="8"/>
        <v>0.24866124780697024</v>
      </c>
      <c r="I93">
        <f t="shared" si="12"/>
        <v>0.12254456453151981</v>
      </c>
      <c r="J93">
        <f t="shared" si="9"/>
        <v>1.5167106876493289E-2</v>
      </c>
      <c r="K93">
        <f>carbondioxide!S193</f>
        <v>288.08334642406845</v>
      </c>
      <c r="L93">
        <f t="shared" si="10"/>
        <v>0.24866124780697024</v>
      </c>
      <c r="M93">
        <f t="shared" si="13"/>
        <v>0.12254456453151981</v>
      </c>
      <c r="N93">
        <f t="shared" si="11"/>
        <v>1.5167106876493289E-2</v>
      </c>
    </row>
    <row r="94" spans="1:14" x14ac:dyDescent="0.3">
      <c r="A94">
        <v>1938</v>
      </c>
      <c r="B94">
        <v>0.10199999999999999</v>
      </c>
      <c r="C94">
        <f t="shared" si="7"/>
        <v>0.39939999999999987</v>
      </c>
      <c r="G94">
        <f>carbondioxide!L194</f>
        <v>288.42735816366667</v>
      </c>
      <c r="H94">
        <f t="shared" si="8"/>
        <v>0.25504608337254531</v>
      </c>
      <c r="I94">
        <f t="shared" si="12"/>
        <v>0.12611642011793292</v>
      </c>
      <c r="J94">
        <f t="shared" si="9"/>
        <v>1.577701083597384E-2</v>
      </c>
      <c r="K94">
        <f>carbondioxide!S194</f>
        <v>288.42735816366667</v>
      </c>
      <c r="L94">
        <f t="shared" si="10"/>
        <v>0.25504608337254531</v>
      </c>
      <c r="M94">
        <f t="shared" si="13"/>
        <v>0.12611642011793292</v>
      </c>
      <c r="N94">
        <f t="shared" si="11"/>
        <v>1.577701083597384E-2</v>
      </c>
    </row>
    <row r="95" spans="1:14" x14ac:dyDescent="0.3">
      <c r="A95">
        <v>1939</v>
      </c>
      <c r="B95">
        <v>-5.2999999999999999E-2</v>
      </c>
      <c r="C95">
        <f t="shared" si="7"/>
        <v>0.2443999999999999</v>
      </c>
      <c r="G95">
        <f>carbondioxide!L195</f>
        <v>288.73254627004951</v>
      </c>
      <c r="H95">
        <f t="shared" si="8"/>
        <v>0.26070398340607281</v>
      </c>
      <c r="I95">
        <f t="shared" si="12"/>
        <v>0.12974138774579511</v>
      </c>
      <c r="J95">
        <f t="shared" si="9"/>
        <v>1.6403738680695369E-2</v>
      </c>
      <c r="K95">
        <f>carbondioxide!S195</f>
        <v>288.73254627004951</v>
      </c>
      <c r="L95">
        <f t="shared" si="10"/>
        <v>0.26070398340607281</v>
      </c>
      <c r="M95">
        <f t="shared" si="13"/>
        <v>0.12974138774579511</v>
      </c>
      <c r="N95">
        <f t="shared" si="11"/>
        <v>1.6403738680695369E-2</v>
      </c>
    </row>
    <row r="96" spans="1:14" x14ac:dyDescent="0.3">
      <c r="A96">
        <v>1940</v>
      </c>
      <c r="B96">
        <v>-3.6999999999999998E-2</v>
      </c>
      <c r="C96">
        <f t="shared" si="7"/>
        <v>0.26039999999999991</v>
      </c>
      <c r="G96">
        <f>carbondioxide!L196</f>
        <v>289.05708165529205</v>
      </c>
      <c r="H96">
        <f t="shared" si="8"/>
        <v>0.26671400646541016</v>
      </c>
      <c r="I96">
        <f t="shared" si="12"/>
        <v>0.1334281966195113</v>
      </c>
      <c r="J96">
        <f t="shared" si="9"/>
        <v>1.7047496527385134E-2</v>
      </c>
      <c r="K96">
        <f>carbondioxide!S196</f>
        <v>289.05708165529205</v>
      </c>
      <c r="L96">
        <f t="shared" si="10"/>
        <v>0.26671400646541016</v>
      </c>
      <c r="M96">
        <f t="shared" si="13"/>
        <v>0.1334281966195113</v>
      </c>
      <c r="N96">
        <f t="shared" si="11"/>
        <v>1.7047496527385134E-2</v>
      </c>
    </row>
    <row r="97" spans="1:14" x14ac:dyDescent="0.3">
      <c r="A97">
        <v>1941</v>
      </c>
      <c r="B97">
        <v>-1.7999999999999999E-2</v>
      </c>
      <c r="C97">
        <f t="shared" si="7"/>
        <v>0.27939999999999987</v>
      </c>
      <c r="G97">
        <f>carbondioxide!L197</f>
        <v>289.42674120904542</v>
      </c>
      <c r="H97">
        <f t="shared" si="8"/>
        <v>0.27355146260022906</v>
      </c>
      <c r="I97">
        <f t="shared" si="12"/>
        <v>0.13719926944435365</v>
      </c>
      <c r="J97">
        <f t="shared" si="9"/>
        <v>1.7708538903908409E-2</v>
      </c>
      <c r="K97">
        <f>carbondioxide!S197</f>
        <v>289.42674120904542</v>
      </c>
      <c r="L97">
        <f t="shared" si="10"/>
        <v>0.27355146260022906</v>
      </c>
      <c r="M97">
        <f t="shared" si="13"/>
        <v>0.13719926944435365</v>
      </c>
      <c r="N97">
        <f t="shared" si="11"/>
        <v>1.7708538903908409E-2</v>
      </c>
    </row>
    <row r="98" spans="1:14" x14ac:dyDescent="0.3">
      <c r="A98">
        <v>1942</v>
      </c>
      <c r="B98">
        <v>-3.2000000000000001E-2</v>
      </c>
      <c r="C98">
        <f t="shared" si="7"/>
        <v>0.26539999999999986</v>
      </c>
      <c r="G98">
        <f>carbondioxide!L198</f>
        <v>289.80544566670903</v>
      </c>
      <c r="H98">
        <f t="shared" si="8"/>
        <v>0.28054716892696563</v>
      </c>
      <c r="I98">
        <f t="shared" si="12"/>
        <v>0.14105660922623808</v>
      </c>
      <c r="J98">
        <f t="shared" si="9"/>
        <v>1.8387246253378137E-2</v>
      </c>
      <c r="K98">
        <f>carbondioxide!S198</f>
        <v>289.80544566670903</v>
      </c>
      <c r="L98">
        <f t="shared" si="10"/>
        <v>0.28054716892696563</v>
      </c>
      <c r="M98">
        <f t="shared" si="13"/>
        <v>0.14105660922623808</v>
      </c>
      <c r="N98">
        <f t="shared" si="11"/>
        <v>1.8387246253378137E-2</v>
      </c>
    </row>
    <row r="99" spans="1:14" x14ac:dyDescent="0.3">
      <c r="A99">
        <v>1943</v>
      </c>
      <c r="B99">
        <v>-6.8000000000000005E-2</v>
      </c>
      <c r="C99">
        <f t="shared" si="7"/>
        <v>0.22939999999999988</v>
      </c>
      <c r="G99">
        <f>carbondioxide!L199</f>
        <v>290.18082678020602</v>
      </c>
      <c r="H99">
        <f t="shared" si="8"/>
        <v>0.28747246813847915</v>
      </c>
      <c r="I99">
        <f t="shared" si="12"/>
        <v>0.14499543042698584</v>
      </c>
      <c r="J99">
        <f t="shared" si="9"/>
        <v>1.9084008235063982E-2</v>
      </c>
      <c r="K99">
        <f>carbondioxide!S199</f>
        <v>290.18082678020602</v>
      </c>
      <c r="L99">
        <f t="shared" si="10"/>
        <v>0.28747246813847915</v>
      </c>
      <c r="M99">
        <f t="shared" si="13"/>
        <v>0.14499543042698584</v>
      </c>
      <c r="N99">
        <f t="shared" si="11"/>
        <v>1.9084008235063982E-2</v>
      </c>
    </row>
    <row r="100" spans="1:14" x14ac:dyDescent="0.3">
      <c r="A100">
        <v>1944</v>
      </c>
      <c r="B100">
        <v>7.3999999999999996E-2</v>
      </c>
      <c r="C100">
        <f t="shared" si="7"/>
        <v>0.3713999999999999</v>
      </c>
      <c r="G100">
        <f>carbondioxide!L200</f>
        <v>290.5730107039663</v>
      </c>
      <c r="H100">
        <f t="shared" si="8"/>
        <v>0.29469819503217703</v>
      </c>
      <c r="I100">
        <f t="shared" si="12"/>
        <v>0.1490220152429946</v>
      </c>
      <c r="J100">
        <f t="shared" si="9"/>
        <v>1.9799185113114098E-2</v>
      </c>
      <c r="K100">
        <f>carbondioxide!S200</f>
        <v>290.5730107039663</v>
      </c>
      <c r="L100">
        <f t="shared" si="10"/>
        <v>0.29469819503217703</v>
      </c>
      <c r="M100">
        <f t="shared" si="13"/>
        <v>0.1490220152429946</v>
      </c>
      <c r="N100">
        <f t="shared" si="11"/>
        <v>1.9799185113114098E-2</v>
      </c>
    </row>
    <row r="101" spans="1:14" x14ac:dyDescent="0.3">
      <c r="A101">
        <v>1945</v>
      </c>
      <c r="B101">
        <v>-0.109</v>
      </c>
      <c r="C101">
        <f t="shared" si="7"/>
        <v>0.1883999999999999</v>
      </c>
      <c r="G101">
        <f>carbondioxide!L201</f>
        <v>290.9546790874428</v>
      </c>
      <c r="H101">
        <f t="shared" si="8"/>
        <v>0.30172082243457093</v>
      </c>
      <c r="I101">
        <f t="shared" si="12"/>
        <v>0.15312763154869058</v>
      </c>
      <c r="J101">
        <f t="shared" si="9"/>
        <v>2.0533170788251821E-2</v>
      </c>
      <c r="K101">
        <f>carbondioxide!S201</f>
        <v>290.9546790874428</v>
      </c>
      <c r="L101">
        <f t="shared" si="10"/>
        <v>0.30172082243457093</v>
      </c>
      <c r="M101">
        <f t="shared" si="13"/>
        <v>0.15312763154869058</v>
      </c>
      <c r="N101">
        <f t="shared" si="11"/>
        <v>2.0533170788251821E-2</v>
      </c>
    </row>
    <row r="102" spans="1:14" x14ac:dyDescent="0.3">
      <c r="A102">
        <v>1946</v>
      </c>
      <c r="B102">
        <v>-7.9000000000000001E-2</v>
      </c>
      <c r="C102">
        <f t="shared" si="7"/>
        <v>0.21839999999999987</v>
      </c>
      <c r="G102">
        <f>carbondioxide!L202</f>
        <v>291.2260251318898</v>
      </c>
      <c r="H102">
        <f t="shared" si="8"/>
        <v>0.30670793874533481</v>
      </c>
      <c r="I102">
        <f t="shared" si="12"/>
        <v>0.15724994302937331</v>
      </c>
      <c r="J102">
        <f t="shared" si="9"/>
        <v>2.1286307325371113E-2</v>
      </c>
      <c r="K102">
        <f>carbondioxide!S202</f>
        <v>291.2260251318898</v>
      </c>
      <c r="L102">
        <f t="shared" si="10"/>
        <v>0.30670793874533481</v>
      </c>
      <c r="M102">
        <f t="shared" si="13"/>
        <v>0.15724994302937331</v>
      </c>
      <c r="N102">
        <f t="shared" si="11"/>
        <v>2.1286307325371113E-2</v>
      </c>
    </row>
    <row r="103" spans="1:14" x14ac:dyDescent="0.3">
      <c r="A103">
        <v>1947</v>
      </c>
      <c r="B103">
        <v>-3.4000000000000002E-2</v>
      </c>
      <c r="C103">
        <f t="shared" si="7"/>
        <v>0.26339999999999986</v>
      </c>
      <c r="G103">
        <f>carbondioxide!L203</f>
        <v>291.53503995286815</v>
      </c>
      <c r="H103">
        <f t="shared" si="8"/>
        <v>0.3123817201498732</v>
      </c>
      <c r="I103">
        <f t="shared" si="12"/>
        <v>0.16140873667708008</v>
      </c>
      <c r="J103">
        <f t="shared" si="9"/>
        <v>2.2058580776169845E-2</v>
      </c>
      <c r="K103">
        <f>carbondioxide!S203</f>
        <v>291.53503995286815</v>
      </c>
      <c r="L103">
        <f t="shared" si="10"/>
        <v>0.3123817201498732</v>
      </c>
      <c r="M103">
        <f t="shared" si="13"/>
        <v>0.16140873667708008</v>
      </c>
      <c r="N103">
        <f t="shared" si="11"/>
        <v>2.2058580776169845E-2</v>
      </c>
    </row>
    <row r="104" spans="1:14" x14ac:dyDescent="0.3">
      <c r="A104">
        <v>1948</v>
      </c>
      <c r="B104">
        <v>-6.2E-2</v>
      </c>
      <c r="C104">
        <f t="shared" si="7"/>
        <v>0.23539999999999989</v>
      </c>
      <c r="G104">
        <f>carbondioxide!L204</f>
        <v>291.9139452257117</v>
      </c>
      <c r="H104">
        <f t="shared" si="8"/>
        <v>0.31933054874051797</v>
      </c>
      <c r="I104">
        <f t="shared" si="12"/>
        <v>0.16564045236154279</v>
      </c>
      <c r="J104">
        <f t="shared" si="9"/>
        <v>2.2850089661687015E-2</v>
      </c>
      <c r="K104">
        <f>carbondioxide!S204</f>
        <v>291.9139452257117</v>
      </c>
      <c r="L104">
        <f t="shared" si="10"/>
        <v>0.31933054874051797</v>
      </c>
      <c r="M104">
        <f t="shared" si="13"/>
        <v>0.16564045236154279</v>
      </c>
      <c r="N104">
        <f t="shared" si="11"/>
        <v>2.2850089661687015E-2</v>
      </c>
    </row>
    <row r="105" spans="1:14" x14ac:dyDescent="0.3">
      <c r="A105">
        <v>1949</v>
      </c>
      <c r="B105">
        <v>-0.14499999999999999</v>
      </c>
      <c r="C105">
        <f t="shared" si="7"/>
        <v>0.1523999999999999</v>
      </c>
      <c r="G105">
        <f>carbondioxide!L205</f>
        <v>292.32218703515588</v>
      </c>
      <c r="H105">
        <f t="shared" si="8"/>
        <v>0.32680729971635664</v>
      </c>
      <c r="I105">
        <f t="shared" si="12"/>
        <v>0.16995835437989892</v>
      </c>
      <c r="J105">
        <f t="shared" si="9"/>
        <v>2.3661138921822197E-2</v>
      </c>
      <c r="K105">
        <f>carbondioxide!S205</f>
        <v>292.32218703515588</v>
      </c>
      <c r="L105">
        <f t="shared" si="10"/>
        <v>0.32680729971635664</v>
      </c>
      <c r="M105">
        <f t="shared" si="13"/>
        <v>0.16995835437989892</v>
      </c>
      <c r="N105">
        <f t="shared" si="11"/>
        <v>2.3661138921822197E-2</v>
      </c>
    </row>
    <row r="106" spans="1:14" x14ac:dyDescent="0.3">
      <c r="A106">
        <v>1950</v>
      </c>
      <c r="B106">
        <v>-0.30499999999999999</v>
      </c>
      <c r="C106">
        <f t="shared" si="7"/>
        <v>-7.6000000000001067E-3</v>
      </c>
      <c r="G106">
        <f>carbondioxide!L206</f>
        <v>292.69913708981255</v>
      </c>
      <c r="H106">
        <f t="shared" si="8"/>
        <v>0.3337016913849582</v>
      </c>
      <c r="I106">
        <f t="shared" si="12"/>
        <v>0.17434261610197593</v>
      </c>
      <c r="J106">
        <f t="shared" si="9"/>
        <v>2.4492107105624071E-2</v>
      </c>
      <c r="K106">
        <f>carbondioxide!S206</f>
        <v>292.69913708981255</v>
      </c>
      <c r="L106">
        <f t="shared" si="10"/>
        <v>0.3337016913849582</v>
      </c>
      <c r="M106">
        <f t="shared" si="13"/>
        <v>0.17434261610197593</v>
      </c>
      <c r="N106">
        <f t="shared" si="11"/>
        <v>2.4492107105624071E-2</v>
      </c>
    </row>
    <row r="107" spans="1:14" x14ac:dyDescent="0.3">
      <c r="A107">
        <v>1951</v>
      </c>
      <c r="B107">
        <v>-0.13</v>
      </c>
      <c r="C107">
        <f t="shared" si="7"/>
        <v>0.16739999999999988</v>
      </c>
      <c r="G107">
        <f>carbondioxide!L207</f>
        <v>293.17002172932069</v>
      </c>
      <c r="H107">
        <f t="shared" si="8"/>
        <v>0.34230167766488251</v>
      </c>
      <c r="I107">
        <f t="shared" si="12"/>
        <v>0.17884136111347468</v>
      </c>
      <c r="J107">
        <f t="shared" si="9"/>
        <v>2.5343257996723351E-2</v>
      </c>
      <c r="K107">
        <f>carbondioxide!S207</f>
        <v>293.17002172932069</v>
      </c>
      <c r="L107">
        <f t="shared" si="10"/>
        <v>0.34230167766488251</v>
      </c>
      <c r="M107">
        <f t="shared" si="13"/>
        <v>0.17884136111347468</v>
      </c>
      <c r="N107">
        <f t="shared" si="11"/>
        <v>2.5343257996723351E-2</v>
      </c>
    </row>
    <row r="108" spans="1:14" x14ac:dyDescent="0.3">
      <c r="A108">
        <v>1952</v>
      </c>
      <c r="B108">
        <v>-4.8000000000000001E-2</v>
      </c>
      <c r="C108">
        <f t="shared" si="7"/>
        <v>0.2493999999999999</v>
      </c>
      <c r="G108">
        <f>carbondioxide!L208</f>
        <v>293.69478442929693</v>
      </c>
      <c r="H108">
        <f t="shared" si="8"/>
        <v>0.35186940489493213</v>
      </c>
      <c r="I108">
        <f t="shared" si="12"/>
        <v>0.18347942600191769</v>
      </c>
      <c r="J108">
        <f t="shared" si="9"/>
        <v>2.6215127222426499E-2</v>
      </c>
      <c r="K108">
        <f>carbondioxide!S208</f>
        <v>293.69478442929693</v>
      </c>
      <c r="L108">
        <f t="shared" si="10"/>
        <v>0.35186940489493213</v>
      </c>
      <c r="M108">
        <f t="shared" si="13"/>
        <v>0.18347942600191769</v>
      </c>
      <c r="N108">
        <f t="shared" si="11"/>
        <v>2.6215127222426499E-2</v>
      </c>
    </row>
    <row r="109" spans="1:14" x14ac:dyDescent="0.3">
      <c r="A109">
        <v>1953</v>
      </c>
      <c r="B109">
        <v>4.5999999999999999E-2</v>
      </c>
      <c r="C109">
        <f t="shared" si="7"/>
        <v>0.34339999999999987</v>
      </c>
      <c r="G109">
        <f>carbondioxide!L209</f>
        <v>294.22045251891308</v>
      </c>
      <c r="H109">
        <f t="shared" si="8"/>
        <v>0.3614365154310934</v>
      </c>
      <c r="I109">
        <f t="shared" si="12"/>
        <v>0.18825235076080757</v>
      </c>
      <c r="J109">
        <f t="shared" si="9"/>
        <v>2.7108388439494008E-2</v>
      </c>
      <c r="K109">
        <f>carbondioxide!S209</f>
        <v>294.22045251891308</v>
      </c>
      <c r="L109">
        <f t="shared" si="10"/>
        <v>0.3614365154310934</v>
      </c>
      <c r="M109">
        <f t="shared" si="13"/>
        <v>0.18825235076080757</v>
      </c>
      <c r="N109">
        <f t="shared" si="11"/>
        <v>2.7108388439494008E-2</v>
      </c>
    </row>
    <row r="110" spans="1:14" x14ac:dyDescent="0.3">
      <c r="A110">
        <v>1954</v>
      </c>
      <c r="B110">
        <v>-0.185</v>
      </c>
      <c r="C110">
        <f t="shared" si="7"/>
        <v>0.11239999999999989</v>
      </c>
      <c r="G110">
        <f>carbondioxide!L210</f>
        <v>294.75702892844942</v>
      </c>
      <c r="H110">
        <f t="shared" si="8"/>
        <v>0.37118454375355259</v>
      </c>
      <c r="I110">
        <f t="shared" si="12"/>
        <v>0.19316116675736356</v>
      </c>
      <c r="J110">
        <f t="shared" si="9"/>
        <v>2.8023686145479069E-2</v>
      </c>
      <c r="K110">
        <f>carbondioxide!S210</f>
        <v>294.75702892844942</v>
      </c>
      <c r="L110">
        <f t="shared" si="10"/>
        <v>0.37118454375355259</v>
      </c>
      <c r="M110">
        <f t="shared" si="13"/>
        <v>0.19316116675736356</v>
      </c>
      <c r="N110">
        <f t="shared" si="11"/>
        <v>2.8023686145479069E-2</v>
      </c>
    </row>
    <row r="111" spans="1:14" x14ac:dyDescent="0.3">
      <c r="A111">
        <v>1955</v>
      </c>
      <c r="B111">
        <v>-0.20499999999999999</v>
      </c>
      <c r="C111">
        <f t="shared" si="7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8"/>
        <v>0.38093356682306151</v>
      </c>
      <c r="I111">
        <f t="shared" si="12"/>
        <v>0.19820158418545988</v>
      </c>
      <c r="J111">
        <f t="shared" si="9"/>
        <v>2.8961667035354573E-2</v>
      </c>
      <c r="K111">
        <f>carbondioxide!S211</f>
        <v>295.29463880968268</v>
      </c>
      <c r="L111">
        <f t="shared" si="10"/>
        <v>0.38093356682306151</v>
      </c>
      <c r="M111">
        <f t="shared" si="13"/>
        <v>0.19820158418545988</v>
      </c>
      <c r="N111">
        <f t="shared" si="11"/>
        <v>2.8961667035354573E-2</v>
      </c>
    </row>
    <row r="112" spans="1:14" x14ac:dyDescent="0.3">
      <c r="A112">
        <v>1956</v>
      </c>
      <c r="B112">
        <v>-0.41699999999999998</v>
      </c>
      <c r="C112">
        <f t="shared" si="7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8"/>
        <v>0.39200588605694109</v>
      </c>
      <c r="I112">
        <f t="shared" si="12"/>
        <v>0.20340835115695327</v>
      </c>
      <c r="J112">
        <f t="shared" si="9"/>
        <v>2.992294976476717E-2</v>
      </c>
      <c r="K112">
        <f>carbondioxide!S212</f>
        <v>295.90641118542766</v>
      </c>
      <c r="L112">
        <f t="shared" si="10"/>
        <v>0.39200588605694109</v>
      </c>
      <c r="M112">
        <f t="shared" si="13"/>
        <v>0.20340835115695327</v>
      </c>
      <c r="N112">
        <f t="shared" si="11"/>
        <v>2.992294976476717E-2</v>
      </c>
    </row>
    <row r="113" spans="1:14" x14ac:dyDescent="0.3">
      <c r="A113">
        <v>1957</v>
      </c>
      <c r="B113">
        <v>-0.06</v>
      </c>
      <c r="C113">
        <f t="shared" si="7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8"/>
        <v>0.40395378625883893</v>
      </c>
      <c r="I113">
        <f t="shared" si="12"/>
        <v>0.20880190611047458</v>
      </c>
      <c r="J113">
        <f t="shared" si="9"/>
        <v>3.0908346844674788E-2</v>
      </c>
      <c r="K113">
        <f>carbondioxide!S213</f>
        <v>296.56798333456965</v>
      </c>
      <c r="L113">
        <f t="shared" si="10"/>
        <v>0.40395378625883893</v>
      </c>
      <c r="M113">
        <f t="shared" si="13"/>
        <v>0.20880190611047458</v>
      </c>
      <c r="N113">
        <f t="shared" si="11"/>
        <v>3.0908346844674788E-2</v>
      </c>
    </row>
    <row r="114" spans="1:14" x14ac:dyDescent="0.3">
      <c r="A114">
        <v>1958</v>
      </c>
      <c r="B114">
        <v>7.0000000000000007E-2</v>
      </c>
      <c r="C114">
        <f t="shared" si="7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8"/>
        <v>0.41639790258168025</v>
      </c>
      <c r="I114">
        <f t="shared" si="12"/>
        <v>0.21439086150272479</v>
      </c>
      <c r="J114">
        <f t="shared" si="9"/>
        <v>3.1918782261304533E-2</v>
      </c>
      <c r="K114">
        <f>carbondioxide!S214</f>
        <v>297.25860425044135</v>
      </c>
      <c r="L114">
        <f t="shared" si="10"/>
        <v>0.41639790258168025</v>
      </c>
      <c r="M114">
        <f t="shared" si="13"/>
        <v>0.21439086150272479</v>
      </c>
      <c r="N114">
        <f t="shared" si="11"/>
        <v>3.1918782261304533E-2</v>
      </c>
    </row>
    <row r="115" spans="1:14" x14ac:dyDescent="0.3">
      <c r="A115">
        <v>1959</v>
      </c>
      <c r="B115">
        <v>-1.2999999999999999E-2</v>
      </c>
      <c r="C115">
        <f t="shared" si="7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8"/>
        <v>0.4290549155860453</v>
      </c>
      <c r="I115">
        <f t="shared" si="12"/>
        <v>0.22017521954962055</v>
      </c>
      <c r="J115">
        <f t="shared" si="9"/>
        <v>3.2955223671395799E-2</v>
      </c>
      <c r="K115">
        <f>carbondioxide!S215</f>
        <v>297.96269024586809</v>
      </c>
      <c r="L115">
        <f t="shared" si="10"/>
        <v>0.4290549155860453</v>
      </c>
      <c r="M115">
        <f t="shared" si="13"/>
        <v>0.22017521954962055</v>
      </c>
      <c r="N115">
        <f t="shared" si="11"/>
        <v>3.2955223671395799E-2</v>
      </c>
    </row>
    <row r="116" spans="1:14" x14ac:dyDescent="0.3">
      <c r="A116">
        <v>1960</v>
      </c>
      <c r="B116">
        <v>-9.0999999999999998E-2</v>
      </c>
      <c r="C116">
        <f t="shared" si="7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8"/>
        <v>0.44247372460449386</v>
      </c>
      <c r="I116">
        <f t="shared" si="12"/>
        <v>0.22617113381987539</v>
      </c>
      <c r="J116">
        <f t="shared" si="9"/>
        <v>3.4018633247984112E-2</v>
      </c>
      <c r="K116">
        <f>carbondioxide!S216</f>
        <v>298.71097489646547</v>
      </c>
      <c r="L116">
        <f t="shared" si="10"/>
        <v>0.44247372460449386</v>
      </c>
      <c r="M116">
        <f t="shared" si="13"/>
        <v>0.22617113381987539</v>
      </c>
      <c r="N116">
        <f t="shared" si="11"/>
        <v>3.4018633247984112E-2</v>
      </c>
    </row>
    <row r="117" spans="1:14" x14ac:dyDescent="0.3">
      <c r="A117">
        <v>1961</v>
      </c>
      <c r="B117">
        <v>3.7999999999999999E-2</v>
      </c>
      <c r="C117">
        <f t="shared" si="7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8"/>
        <v>0.4565481336646986</v>
      </c>
      <c r="I117">
        <f t="shared" si="12"/>
        <v>0.23239110879129998</v>
      </c>
      <c r="J117">
        <f t="shared" si="9"/>
        <v>3.5110059451232453E-2</v>
      </c>
      <c r="K117">
        <f>carbondioxide!S217</f>
        <v>299.49783757631923</v>
      </c>
      <c r="L117">
        <f t="shared" si="10"/>
        <v>0.4565481336646986</v>
      </c>
      <c r="M117">
        <f t="shared" si="13"/>
        <v>0.23239110879129998</v>
      </c>
      <c r="N117">
        <f t="shared" si="11"/>
        <v>3.5110059451232453E-2</v>
      </c>
    </row>
    <row r="118" spans="1:14" x14ac:dyDescent="0.3">
      <c r="A118">
        <v>1962</v>
      </c>
      <c r="B118">
        <v>-2E-3</v>
      </c>
      <c r="C118">
        <f t="shared" si="7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8"/>
        <v>0.47038783835191411</v>
      </c>
      <c r="I118">
        <f t="shared" si="12"/>
        <v>0.23882105855511165</v>
      </c>
      <c r="J118">
        <f t="shared" si="9"/>
        <v>3.6230615811484033E-2</v>
      </c>
      <c r="K118">
        <f>carbondioxide!S218</f>
        <v>300.27359972053625</v>
      </c>
      <c r="L118">
        <f t="shared" si="10"/>
        <v>0.47038783835191411</v>
      </c>
      <c r="M118">
        <f t="shared" si="13"/>
        <v>0.23882105855511165</v>
      </c>
      <c r="N118">
        <f t="shared" si="11"/>
        <v>3.6230615811484033E-2</v>
      </c>
    </row>
    <row r="119" spans="1:14" x14ac:dyDescent="0.3">
      <c r="A119">
        <v>1963</v>
      </c>
      <c r="B119">
        <v>-4.0000000000000001E-3</v>
      </c>
      <c r="C119">
        <f t="shared" si="7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8"/>
        <v>0.48482487614808284</v>
      </c>
      <c r="I119">
        <f t="shared" si="12"/>
        <v>0.24547184194708355</v>
      </c>
      <c r="J119">
        <f t="shared" si="9"/>
        <v>3.738132952626784E-2</v>
      </c>
      <c r="K119">
        <f>carbondioxide!S219</f>
        <v>301.08498582896891</v>
      </c>
      <c r="L119">
        <f t="shared" si="10"/>
        <v>0.48482487614808284</v>
      </c>
      <c r="M119">
        <f t="shared" si="13"/>
        <v>0.24547184194708355</v>
      </c>
      <c r="N119">
        <f t="shared" si="11"/>
        <v>3.738132952626784E-2</v>
      </c>
    </row>
    <row r="120" spans="1:14" x14ac:dyDescent="0.3">
      <c r="A120">
        <v>1964</v>
      </c>
      <c r="B120">
        <v>-0.27100000000000002</v>
      </c>
      <c r="C120">
        <f t="shared" si="7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8"/>
        <v>0.50017410585657951</v>
      </c>
      <c r="I120">
        <f t="shared" si="12"/>
        <v>0.25236322791935434</v>
      </c>
      <c r="J120">
        <f t="shared" si="9"/>
        <v>3.8563283636818074E-2</v>
      </c>
      <c r="K120">
        <f>carbondioxide!S220</f>
        <v>301.95004347737819</v>
      </c>
      <c r="L120">
        <f t="shared" si="10"/>
        <v>0.50017410585657951</v>
      </c>
      <c r="M120">
        <f t="shared" si="13"/>
        <v>0.25236322791935434</v>
      </c>
      <c r="N120">
        <f t="shared" si="11"/>
        <v>3.8563283636818074E-2</v>
      </c>
    </row>
    <row r="121" spans="1:14" x14ac:dyDescent="0.3">
      <c r="A121">
        <v>1965</v>
      </c>
      <c r="B121">
        <v>-0.19500000000000001</v>
      </c>
      <c r="C121">
        <f t="shared" si="7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8"/>
        <v>0.51651597412078054</v>
      </c>
      <c r="I121">
        <f t="shared" si="12"/>
        <v>0.25951670754195333</v>
      </c>
      <c r="J121">
        <f t="shared" si="9"/>
        <v>3.977766732034288E-2</v>
      </c>
      <c r="K121">
        <f>carbondioxide!S221</f>
        <v>302.87377651516817</v>
      </c>
      <c r="L121">
        <f t="shared" si="10"/>
        <v>0.51651597412078054</v>
      </c>
      <c r="M121">
        <f t="shared" si="13"/>
        <v>0.25951670754195333</v>
      </c>
      <c r="N121">
        <f t="shared" si="11"/>
        <v>3.977766732034288E-2</v>
      </c>
    </row>
    <row r="122" spans="1:14" x14ac:dyDescent="0.3">
      <c r="A122">
        <v>1966</v>
      </c>
      <c r="B122">
        <v>-0.123</v>
      </c>
      <c r="C122">
        <f t="shared" si="7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8"/>
        <v>0.53358369207491796</v>
      </c>
      <c r="I122">
        <f t="shared" si="12"/>
        <v>0.2669452250635283</v>
      </c>
      <c r="J122">
        <f t="shared" si="9"/>
        <v>4.1025785068801626E-2</v>
      </c>
      <c r="K122">
        <f>carbondioxide!S222</f>
        <v>303.84155571014884</v>
      </c>
      <c r="L122">
        <f t="shared" si="10"/>
        <v>0.53358369207491796</v>
      </c>
      <c r="M122">
        <f t="shared" si="13"/>
        <v>0.2669452250635283</v>
      </c>
      <c r="N122">
        <f t="shared" si="11"/>
        <v>4.1025785068801626E-2</v>
      </c>
    </row>
    <row r="123" spans="1:14" x14ac:dyDescent="0.3">
      <c r="A123">
        <v>1967</v>
      </c>
      <c r="B123">
        <v>-0.121</v>
      </c>
      <c r="C123">
        <f t="shared" si="7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8"/>
        <v>0.55154593505651406</v>
      </c>
      <c r="I123">
        <f t="shared" si="12"/>
        <v>0.27466626855522391</v>
      </c>
      <c r="J123">
        <f t="shared" si="9"/>
        <v>4.2309007487971673E-2</v>
      </c>
      <c r="K123">
        <f>carbondioxide!S223</f>
        <v>304.86339645633899</v>
      </c>
      <c r="L123">
        <f t="shared" si="10"/>
        <v>0.55154593505651406</v>
      </c>
      <c r="M123">
        <f t="shared" si="13"/>
        <v>0.27466626855522391</v>
      </c>
      <c r="N123">
        <f t="shared" si="11"/>
        <v>4.2309007487971673E-2</v>
      </c>
    </row>
    <row r="124" spans="1:14" x14ac:dyDescent="0.3">
      <c r="A124">
        <v>1968</v>
      </c>
      <c r="B124">
        <v>-0.20599999999999999</v>
      </c>
      <c r="C124">
        <f t="shared" si="7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8"/>
        <v>0.56993483486363039</v>
      </c>
      <c r="I124">
        <f t="shared" si="12"/>
        <v>0.28268299845818584</v>
      </c>
      <c r="J124">
        <f t="shared" si="9"/>
        <v>4.3628796730833669E-2</v>
      </c>
      <c r="K124">
        <f>carbondioxide!S224</f>
        <v>305.91306899560601</v>
      </c>
      <c r="L124">
        <f t="shared" si="10"/>
        <v>0.56993483486363039</v>
      </c>
      <c r="M124">
        <f t="shared" si="13"/>
        <v>0.28268299845818584</v>
      </c>
      <c r="N124">
        <f t="shared" si="11"/>
        <v>4.3628796730833669E-2</v>
      </c>
    </row>
    <row r="125" spans="1:14" x14ac:dyDescent="0.3">
      <c r="A125">
        <v>1969</v>
      </c>
      <c r="B125">
        <v>-6.8000000000000005E-2</v>
      </c>
      <c r="C125">
        <f t="shared" si="7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8"/>
        <v>0.58930796367739735</v>
      </c>
      <c r="I125">
        <f t="shared" si="12"/>
        <v>0.29101488114419993</v>
      </c>
      <c r="J125">
        <f t="shared" si="9"/>
        <v>4.4986624596645028E-2</v>
      </c>
      <c r="K125">
        <f>carbondioxide!S225</f>
        <v>307.02283284658216</v>
      </c>
      <c r="L125">
        <f t="shared" si="10"/>
        <v>0.58930796367739735</v>
      </c>
      <c r="M125">
        <f t="shared" si="13"/>
        <v>0.29101488114419993</v>
      </c>
      <c r="N125">
        <f t="shared" si="11"/>
        <v>4.4986624596645028E-2</v>
      </c>
    </row>
    <row r="126" spans="1:14" x14ac:dyDescent="0.3">
      <c r="A126">
        <v>1970</v>
      </c>
      <c r="B126">
        <v>-2.5000000000000001E-2</v>
      </c>
      <c r="C126">
        <f t="shared" si="7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8"/>
        <v>0.60995751034300372</v>
      </c>
      <c r="I126">
        <f t="shared" si="12"/>
        <v>0.29968934573485972</v>
      </c>
      <c r="J126">
        <f t="shared" si="9"/>
        <v>4.6384065093835136E-2</v>
      </c>
      <c r="K126">
        <f>carbondioxide!S226</f>
        <v>308.21014746015669</v>
      </c>
      <c r="L126">
        <f t="shared" si="10"/>
        <v>0.60995751034300372</v>
      </c>
      <c r="M126">
        <f t="shared" si="13"/>
        <v>0.29968934573485972</v>
      </c>
      <c r="N126">
        <f t="shared" si="11"/>
        <v>4.6384065093835136E-2</v>
      </c>
    </row>
    <row r="127" spans="1:14" x14ac:dyDescent="0.3">
      <c r="A127">
        <v>1971</v>
      </c>
      <c r="B127">
        <v>-0.19900000000000001</v>
      </c>
      <c r="C127">
        <f t="shared" si="7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8"/>
        <v>0.63230332093335151</v>
      </c>
      <c r="I127">
        <f t="shared" si="12"/>
        <v>0.30874527691211306</v>
      </c>
      <c r="J127">
        <f t="shared" si="9"/>
        <v>4.7822839087876157E-2</v>
      </c>
      <c r="K127">
        <f>carbondioxide!S227</f>
        <v>309.50016780010583</v>
      </c>
      <c r="L127">
        <f t="shared" si="10"/>
        <v>0.63230332093335151</v>
      </c>
      <c r="M127">
        <f t="shared" si="13"/>
        <v>0.30874527691211306</v>
      </c>
      <c r="N127">
        <f t="shared" si="11"/>
        <v>4.7822839087876157E-2</v>
      </c>
    </row>
    <row r="128" spans="1:14" x14ac:dyDescent="0.3">
      <c r="A128">
        <v>1972</v>
      </c>
      <c r="B128">
        <v>-0.17199999999999999</v>
      </c>
      <c r="C128">
        <f t="shared" si="7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8"/>
        <v>0.65530831293187208</v>
      </c>
      <c r="I128">
        <f t="shared" si="12"/>
        <v>0.31818978686165267</v>
      </c>
      <c r="J128">
        <f t="shared" si="9"/>
        <v>4.9304878534717822E-2</v>
      </c>
      <c r="K128">
        <f>carbondioxide!S228</f>
        <v>310.83388349146423</v>
      </c>
      <c r="L128">
        <f t="shared" si="10"/>
        <v>0.65530831293187208</v>
      </c>
      <c r="M128">
        <f t="shared" si="13"/>
        <v>0.31818978686165267</v>
      </c>
      <c r="N128">
        <f t="shared" si="11"/>
        <v>4.9304878534717822E-2</v>
      </c>
    </row>
    <row r="129" spans="1:14" x14ac:dyDescent="0.3">
      <c r="A129">
        <v>1973</v>
      </c>
      <c r="B129">
        <v>0.13100000000000001</v>
      </c>
      <c r="C129">
        <f t="shared" si="7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8"/>
        <v>0.67907565391512381</v>
      </c>
      <c r="I129">
        <f t="shared" si="12"/>
        <v>0.32803280184267269</v>
      </c>
      <c r="J129">
        <f t="shared" si="9"/>
        <v>5.083214481401481E-2</v>
      </c>
      <c r="K129">
        <f>carbondioxide!S229</f>
        <v>312.2178328595374</v>
      </c>
      <c r="L129">
        <f t="shared" si="10"/>
        <v>0.67907565391512381</v>
      </c>
      <c r="M129">
        <f t="shared" si="13"/>
        <v>0.32803280184267269</v>
      </c>
      <c r="N129">
        <f t="shared" si="11"/>
        <v>5.083214481401481E-2</v>
      </c>
    </row>
    <row r="130" spans="1:14" x14ac:dyDescent="0.3">
      <c r="A130">
        <v>1974</v>
      </c>
      <c r="B130">
        <v>-0.29499999999999998</v>
      </c>
      <c r="C130">
        <f t="shared" si="7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8"/>
        <v>0.70415799093832032</v>
      </c>
      <c r="I130">
        <f t="shared" si="12"/>
        <v>0.3383001897343027</v>
      </c>
      <c r="J130">
        <f t="shared" si="9"/>
        <v>5.2406644545937589E-2</v>
      </c>
      <c r="K130">
        <f>carbondioxide!S230</f>
        <v>313.68503640675294</v>
      </c>
      <c r="L130">
        <f t="shared" si="10"/>
        <v>0.70415799093832032</v>
      </c>
      <c r="M130">
        <f t="shared" si="13"/>
        <v>0.3383001897343027</v>
      </c>
      <c r="N130">
        <f t="shared" si="11"/>
        <v>5.2406644545937589E-2</v>
      </c>
    </row>
    <row r="131" spans="1:14" x14ac:dyDescent="0.3">
      <c r="A131">
        <v>1975</v>
      </c>
      <c r="B131">
        <v>-0.109</v>
      </c>
      <c r="C131">
        <f t="shared" si="7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8"/>
        <v>0.72865493302505169</v>
      </c>
      <c r="I131">
        <f t="shared" si="12"/>
        <v>0.34896108560374145</v>
      </c>
      <c r="J131">
        <f t="shared" si="9"/>
        <v>5.40305198826075E-2</v>
      </c>
      <c r="K131">
        <f>carbondioxide!S231</f>
        <v>315.12465207114838</v>
      </c>
      <c r="L131">
        <f t="shared" si="10"/>
        <v>0.72865493302505169</v>
      </c>
      <c r="M131">
        <f t="shared" si="13"/>
        <v>0.34896108560374145</v>
      </c>
      <c r="N131">
        <f t="shared" si="11"/>
        <v>5.40305198826075E-2</v>
      </c>
    </row>
    <row r="132" spans="1:14" x14ac:dyDescent="0.3">
      <c r="A132">
        <v>1976</v>
      </c>
      <c r="B132">
        <v>-0.34899999999999998</v>
      </c>
      <c r="C132">
        <f t="shared" si="7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8"/>
        <v>0.75237103754730339</v>
      </c>
      <c r="I132">
        <f t="shared" si="12"/>
        <v>0.35997990987374023</v>
      </c>
      <c r="J132">
        <f t="shared" si="9"/>
        <v>5.5705725495903538E-2</v>
      </c>
      <c r="K132">
        <f>carbondioxide!S232</f>
        <v>316.52467421250219</v>
      </c>
      <c r="L132">
        <f t="shared" si="10"/>
        <v>0.75237103754730339</v>
      </c>
      <c r="M132">
        <f t="shared" si="13"/>
        <v>0.35997990987374023</v>
      </c>
      <c r="N132">
        <f t="shared" si="11"/>
        <v>5.5705725495903538E-2</v>
      </c>
    </row>
    <row r="133" spans="1:14" x14ac:dyDescent="0.3">
      <c r="A133">
        <v>1977</v>
      </c>
      <c r="B133">
        <v>6.5000000000000002E-2</v>
      </c>
      <c r="C133">
        <f t="shared" si="7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8"/>
        <v>0.77771251953881215</v>
      </c>
      <c r="I133">
        <f t="shared" si="12"/>
        <v>0.3713930426551918</v>
      </c>
      <c r="J133">
        <f t="shared" si="9"/>
        <v>5.7434002863169652E-2</v>
      </c>
      <c r="K133">
        <f>carbondioxide!S233</f>
        <v>318.02752121879541</v>
      </c>
      <c r="L133">
        <f t="shared" si="10"/>
        <v>0.77771251953881215</v>
      </c>
      <c r="M133">
        <f t="shared" si="13"/>
        <v>0.3713930426551918</v>
      </c>
      <c r="N133">
        <f t="shared" si="11"/>
        <v>5.7434002863169652E-2</v>
      </c>
    </row>
    <row r="134" spans="1:14" x14ac:dyDescent="0.3">
      <c r="A134">
        <v>1978</v>
      </c>
      <c r="B134">
        <v>-4.7E-2</v>
      </c>
      <c r="C134">
        <f t="shared" si="7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8"/>
        <v>0.80373328263351618</v>
      </c>
      <c r="I134">
        <f t="shared" si="12"/>
        <v>0.38320785040977656</v>
      </c>
      <c r="J134">
        <f t="shared" si="9"/>
        <v>5.9217290209188339E-2</v>
      </c>
      <c r="K134">
        <f>carbondioxide!S234</f>
        <v>319.5780774360698</v>
      </c>
      <c r="L134">
        <f t="shared" si="10"/>
        <v>0.80373328263351618</v>
      </c>
      <c r="M134">
        <f t="shared" si="13"/>
        <v>0.38320785040977656</v>
      </c>
      <c r="N134">
        <f t="shared" si="11"/>
        <v>5.9217290209188339E-2</v>
      </c>
    </row>
    <row r="135" spans="1:14" x14ac:dyDescent="0.3">
      <c r="A135">
        <v>1979</v>
      </c>
      <c r="B135">
        <v>6.8000000000000005E-2</v>
      </c>
      <c r="C135">
        <f t="shared" ref="C135:C168" si="14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15">H$3*LN(G135/G$3)</f>
        <v>0.82961788214101762</v>
      </c>
      <c r="I135">
        <f t="shared" si="12"/>
        <v>0.39540748701285749</v>
      </c>
      <c r="J135">
        <f t="shared" ref="J135:J198" si="16">J134+J$3*(I134-J134)</f>
        <v>6.105755659112768E-2</v>
      </c>
      <c r="K135">
        <f>carbondioxide!S235</f>
        <v>321.12802027624508</v>
      </c>
      <c r="L135">
        <f t="shared" ref="L135:L198" si="17">L$3*LN(K135/K$3)</f>
        <v>0.82961788214101762</v>
      </c>
      <c r="M135">
        <f t="shared" si="13"/>
        <v>0.39540748701285749</v>
      </c>
      <c r="N135">
        <f t="shared" ref="N135:N198" si="18">N134+N$3*(M134-N134)</f>
        <v>6.105755659112768E-2</v>
      </c>
    </row>
    <row r="136" spans="1:14" x14ac:dyDescent="0.3">
      <c r="A136">
        <v>1980</v>
      </c>
      <c r="B136">
        <v>0.128</v>
      </c>
      <c r="C136">
        <f t="shared" si="14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15"/>
        <v>0.85712097673509802</v>
      </c>
      <c r="I136">
        <f t="shared" ref="I136:I199" si="19">I135+I$3*(I$4*H136-I135)+I$5*(J135-I135)</f>
        <v>0.40802728466103888</v>
      </c>
      <c r="J136">
        <f t="shared" si="16"/>
        <v>6.2956664195923107E-2</v>
      </c>
      <c r="K136">
        <f>carbondioxide!S236</f>
        <v>322.78311465500713</v>
      </c>
      <c r="L136">
        <f t="shared" si="17"/>
        <v>0.85712097673509802</v>
      </c>
      <c r="M136">
        <f t="shared" ref="M136:M199" si="20">M135+M$3*(M$4*L136-M135)+M$5*(N135-M135)</f>
        <v>0.40802728466103888</v>
      </c>
      <c r="N136">
        <f t="shared" si="18"/>
        <v>6.2956664195923107E-2</v>
      </c>
    </row>
    <row r="137" spans="1:14" x14ac:dyDescent="0.3">
      <c r="A137">
        <v>1981</v>
      </c>
      <c r="B137">
        <v>0.23100000000000001</v>
      </c>
      <c r="C137">
        <f t="shared" si="14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15"/>
        <v>0.88354560471989507</v>
      </c>
      <c r="I137">
        <f t="shared" si="19"/>
        <v>0.42102210071858376</v>
      </c>
      <c r="J137">
        <f t="shared" si="16"/>
        <v>6.4916665320164962E-2</v>
      </c>
      <c r="K137">
        <f>carbondioxide!S237</f>
        <v>324.38134318563186</v>
      </c>
      <c r="L137">
        <f t="shared" si="17"/>
        <v>0.88354560471989507</v>
      </c>
      <c r="M137">
        <f t="shared" si="20"/>
        <v>0.42102210071858376</v>
      </c>
      <c r="N137">
        <f t="shared" si="18"/>
        <v>6.4916665320164962E-2</v>
      </c>
    </row>
    <row r="138" spans="1:14" x14ac:dyDescent="0.3">
      <c r="A138">
        <v>1982</v>
      </c>
      <c r="B138">
        <v>3.1E-2</v>
      </c>
      <c r="C138">
        <f t="shared" si="14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15"/>
        <v>0.90814561034951224</v>
      </c>
      <c r="I138">
        <f t="shared" si="19"/>
        <v>0.43432635048900214</v>
      </c>
      <c r="J138">
        <f t="shared" si="16"/>
        <v>6.6939344193227987E-2</v>
      </c>
      <c r="K138">
        <f>carbondioxide!S238</f>
        <v>325.87632581499628</v>
      </c>
      <c r="L138">
        <f t="shared" si="17"/>
        <v>0.90814561034951224</v>
      </c>
      <c r="M138">
        <f t="shared" si="20"/>
        <v>0.43432635048900214</v>
      </c>
      <c r="N138">
        <f t="shared" si="18"/>
        <v>6.6939344193227987E-2</v>
      </c>
    </row>
    <row r="139" spans="1:14" x14ac:dyDescent="0.3">
      <c r="A139">
        <v>1983</v>
      </c>
      <c r="B139">
        <v>0.30499999999999999</v>
      </c>
      <c r="C139">
        <f t="shared" si="14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15"/>
        <v>0.93201925555544629</v>
      </c>
      <c r="I139">
        <f t="shared" si="19"/>
        <v>0.44790892762148837</v>
      </c>
      <c r="J139">
        <f t="shared" si="16"/>
        <v>6.9026102388987987E-2</v>
      </c>
      <c r="K139">
        <f>carbondioxide!S239</f>
        <v>327.3337538345445</v>
      </c>
      <c r="L139">
        <f t="shared" si="17"/>
        <v>0.93201925555544629</v>
      </c>
      <c r="M139">
        <f t="shared" si="20"/>
        <v>0.44790892762148837</v>
      </c>
      <c r="N139">
        <f t="shared" si="18"/>
        <v>6.9026102388987987E-2</v>
      </c>
    </row>
    <row r="140" spans="1:14" x14ac:dyDescent="0.3">
      <c r="A140">
        <v>1984</v>
      </c>
      <c r="B140">
        <v>-4.8000000000000001E-2</v>
      </c>
      <c r="C140">
        <f t="shared" si="14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15"/>
        <v>0.95536256828266342</v>
      </c>
      <c r="I140">
        <f t="shared" si="19"/>
        <v>0.46174552759071869</v>
      </c>
      <c r="J140">
        <f t="shared" si="16"/>
        <v>7.1178156836308584E-2</v>
      </c>
      <c r="K140">
        <f>carbondioxide!S240</f>
        <v>328.76510865971892</v>
      </c>
      <c r="L140">
        <f t="shared" si="17"/>
        <v>0.95536256828266342</v>
      </c>
      <c r="M140">
        <f t="shared" si="20"/>
        <v>0.46174552759071869</v>
      </c>
      <c r="N140">
        <f t="shared" si="18"/>
        <v>7.1178156836308584E-2</v>
      </c>
    </row>
    <row r="141" spans="1:14" x14ac:dyDescent="0.3">
      <c r="A141">
        <v>1985</v>
      </c>
      <c r="B141">
        <v>-2E-3</v>
      </c>
      <c r="C141">
        <f t="shared" si="14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15"/>
        <v>0.97976159704940036</v>
      </c>
      <c r="I141">
        <f t="shared" si="19"/>
        <v>0.47585930544043098</v>
      </c>
      <c r="J141">
        <f t="shared" si="16"/>
        <v>7.3396579502193637E-2</v>
      </c>
      <c r="K141">
        <f>carbondioxide!S241</f>
        <v>330.26788783446779</v>
      </c>
      <c r="L141">
        <f t="shared" si="17"/>
        <v>0.97976159704940036</v>
      </c>
      <c r="M141">
        <f t="shared" si="20"/>
        <v>0.47585930544043098</v>
      </c>
      <c r="N141">
        <f t="shared" si="18"/>
        <v>7.3396579502193637E-2</v>
      </c>
    </row>
    <row r="142" spans="1:14" x14ac:dyDescent="0.3">
      <c r="A142">
        <v>1986</v>
      </c>
      <c r="B142">
        <v>0.124</v>
      </c>
      <c r="C142">
        <f t="shared" si="14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15"/>
        <v>1.0048956214775397</v>
      </c>
      <c r="I142">
        <f t="shared" si="19"/>
        <v>0.49026322741083628</v>
      </c>
      <c r="J142">
        <f t="shared" si="16"/>
        <v>7.568256778552282E-2</v>
      </c>
      <c r="K142">
        <f>carbondioxide!S242</f>
        <v>331.82311969899791</v>
      </c>
      <c r="L142">
        <f t="shared" si="17"/>
        <v>1.0048956214775397</v>
      </c>
      <c r="M142">
        <f t="shared" si="20"/>
        <v>0.49026322741083628</v>
      </c>
      <c r="N142">
        <f t="shared" si="18"/>
        <v>7.568256778552282E-2</v>
      </c>
    </row>
    <row r="143" spans="1:14" x14ac:dyDescent="0.3">
      <c r="A143">
        <v>1987</v>
      </c>
      <c r="B143">
        <v>0.28399999999999997</v>
      </c>
      <c r="C143">
        <f t="shared" si="14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15"/>
        <v>1.0307889317853733</v>
      </c>
      <c r="I143">
        <f t="shared" si="19"/>
        <v>0.50497055537878766</v>
      </c>
      <c r="J143">
        <f t="shared" si="16"/>
        <v>7.80373859321946E-2</v>
      </c>
      <c r="K143">
        <f>carbondioxide!S243</f>
        <v>333.43299346979262</v>
      </c>
      <c r="L143">
        <f t="shared" si="17"/>
        <v>1.0307889317853733</v>
      </c>
      <c r="M143">
        <f t="shared" si="20"/>
        <v>0.50497055537878766</v>
      </c>
      <c r="N143">
        <f t="shared" si="18"/>
        <v>7.80373859321946E-2</v>
      </c>
    </row>
    <row r="144" spans="1:14" x14ac:dyDescent="0.3">
      <c r="A144">
        <v>1988</v>
      </c>
      <c r="B144">
        <v>0.33800000000000002</v>
      </c>
      <c r="C144">
        <f t="shared" si="14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15"/>
        <v>1.0572323399842118</v>
      </c>
      <c r="I144">
        <f t="shared" si="19"/>
        <v>0.51998797051557488</v>
      </c>
      <c r="J144">
        <f t="shared" si="16"/>
        <v>8.0462366334651245E-2</v>
      </c>
      <c r="K144">
        <f>carbondioxide!S244</f>
        <v>335.08513007162856</v>
      </c>
      <c r="L144">
        <f t="shared" si="17"/>
        <v>1.0572323399842118</v>
      </c>
      <c r="M144">
        <f t="shared" si="20"/>
        <v>0.51998797051557488</v>
      </c>
      <c r="N144">
        <f t="shared" si="18"/>
        <v>8.0462366334651245E-2</v>
      </c>
    </row>
    <row r="145" spans="1:14" x14ac:dyDescent="0.3">
      <c r="A145">
        <v>1989</v>
      </c>
      <c r="B145">
        <v>0.21</v>
      </c>
      <c r="C145">
        <f t="shared" si="14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15"/>
        <v>1.0847022133890509</v>
      </c>
      <c r="I145">
        <f t="shared" si="19"/>
        <v>0.53533595444580029</v>
      </c>
      <c r="J145">
        <f t="shared" si="16"/>
        <v>8.2958871766398892E-2</v>
      </c>
      <c r="K145">
        <f>carbondioxide!S245</f>
        <v>336.8100679671719</v>
      </c>
      <c r="L145">
        <f t="shared" si="17"/>
        <v>1.0847022133890509</v>
      </c>
      <c r="M145">
        <f t="shared" si="20"/>
        <v>0.53533595444580029</v>
      </c>
      <c r="N145">
        <f t="shared" si="18"/>
        <v>8.2958871766398892E-2</v>
      </c>
    </row>
    <row r="146" spans="1:14" x14ac:dyDescent="0.3">
      <c r="A146">
        <v>1990</v>
      </c>
      <c r="B146">
        <v>0.42499999999999999</v>
      </c>
      <c r="C146">
        <f t="shared" si="14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15"/>
        <v>1.1124512668020434</v>
      </c>
      <c r="I146">
        <f t="shared" si="19"/>
        <v>0.55101234413696776</v>
      </c>
      <c r="J146">
        <f t="shared" si="16"/>
        <v>8.5528373596017893E-2</v>
      </c>
      <c r="K146">
        <f>carbondioxide!S246</f>
        <v>338.56155218651242</v>
      </c>
      <c r="L146">
        <f t="shared" si="17"/>
        <v>1.1124512668020434</v>
      </c>
      <c r="M146">
        <f t="shared" si="20"/>
        <v>0.55101234413696776</v>
      </c>
      <c r="N146">
        <f t="shared" si="18"/>
        <v>8.5528373596017893E-2</v>
      </c>
    </row>
    <row r="147" spans="1:14" x14ac:dyDescent="0.3">
      <c r="A147">
        <v>1991</v>
      </c>
      <c r="B147">
        <v>0.33100000000000002</v>
      </c>
      <c r="C147">
        <f t="shared" si="14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15"/>
        <v>1.1400629014747341</v>
      </c>
      <c r="I147">
        <f t="shared" si="19"/>
        <v>0.56700280570613737</v>
      </c>
      <c r="J147">
        <f t="shared" si="16"/>
        <v>8.8172322548690493E-2</v>
      </c>
      <c r="K147">
        <f>carbondioxide!S247</f>
        <v>340.31340318166463</v>
      </c>
      <c r="L147">
        <f t="shared" si="17"/>
        <v>1.1400629014747341</v>
      </c>
      <c r="M147">
        <f t="shared" si="20"/>
        <v>0.56700280570613737</v>
      </c>
      <c r="N147">
        <f t="shared" si="18"/>
        <v>8.8172322548690493E-2</v>
      </c>
    </row>
    <row r="148" spans="1:14" x14ac:dyDescent="0.3">
      <c r="A148">
        <v>1992</v>
      </c>
      <c r="B148">
        <v>0.11600000000000001</v>
      </c>
      <c r="C148">
        <f t="shared" si="14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15"/>
        <v>1.1677506031512332</v>
      </c>
      <c r="I148">
        <f t="shared" si="19"/>
        <v>0.58329976777321135</v>
      </c>
      <c r="J148">
        <f t="shared" si="16"/>
        <v>9.0892079693024791E-2</v>
      </c>
      <c r="K148">
        <f>carbondioxide!S248</f>
        <v>342.07918263701623</v>
      </c>
      <c r="L148">
        <f t="shared" si="17"/>
        <v>1.1677506031512332</v>
      </c>
      <c r="M148">
        <f t="shared" si="20"/>
        <v>0.58329976777321135</v>
      </c>
      <c r="N148">
        <f t="shared" si="18"/>
        <v>9.0892079693024791E-2</v>
      </c>
    </row>
    <row r="149" spans="1:14" x14ac:dyDescent="0.3">
      <c r="A149">
        <v>1993</v>
      </c>
      <c r="B149">
        <v>0.19600000000000001</v>
      </c>
      <c r="C149">
        <f t="shared" si="14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15"/>
        <v>1.19443188370727</v>
      </c>
      <c r="I149">
        <f t="shared" si="19"/>
        <v>0.59986408045298067</v>
      </c>
      <c r="J149">
        <f t="shared" si="16"/>
        <v>9.3688955361320256E-2</v>
      </c>
      <c r="K149">
        <f>carbondioxide!S249</f>
        <v>343.78944575568528</v>
      </c>
      <c r="L149">
        <f t="shared" si="17"/>
        <v>1.19443188370727</v>
      </c>
      <c r="M149">
        <f t="shared" si="20"/>
        <v>0.59986408045298067</v>
      </c>
      <c r="N149">
        <f t="shared" si="18"/>
        <v>9.3688955361320256E-2</v>
      </c>
    </row>
    <row r="150" spans="1:14" x14ac:dyDescent="0.3">
      <c r="A150">
        <v>1994</v>
      </c>
      <c r="B150">
        <v>0.33</v>
      </c>
      <c r="C150">
        <f t="shared" si="14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15"/>
        <v>1.2205891084949083</v>
      </c>
      <c r="I150">
        <f t="shared" si="19"/>
        <v>0.61667208207388147</v>
      </c>
      <c r="J150">
        <f t="shared" si="16"/>
        <v>9.6564030071840889E-2</v>
      </c>
      <c r="K150">
        <f>carbondioxide!S250</f>
        <v>345.47441714684123</v>
      </c>
      <c r="L150">
        <f t="shared" si="17"/>
        <v>1.2205891084949083</v>
      </c>
      <c r="M150">
        <f t="shared" si="20"/>
        <v>0.61667208207388147</v>
      </c>
      <c r="N150">
        <f t="shared" si="18"/>
        <v>9.6564030071840889E-2</v>
      </c>
    </row>
    <row r="151" spans="1:14" x14ac:dyDescent="0.3">
      <c r="A151">
        <v>1995</v>
      </c>
      <c r="B151">
        <v>0.46</v>
      </c>
      <c r="C151">
        <f t="shared" si="14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15"/>
        <v>1.2471081190391364</v>
      </c>
      <c r="I151">
        <f t="shared" si="19"/>
        <v>0.63372695376407395</v>
      </c>
      <c r="J151">
        <f t="shared" si="16"/>
        <v>9.9518243807212484E-2</v>
      </c>
      <c r="K151">
        <f>carbondioxide!S251</f>
        <v>347.19112436073488</v>
      </c>
      <c r="L151">
        <f t="shared" si="17"/>
        <v>1.2471081190391364</v>
      </c>
      <c r="M151">
        <f t="shared" si="20"/>
        <v>0.63372695376407395</v>
      </c>
      <c r="N151">
        <f t="shared" si="18"/>
        <v>9.9518243807212484E-2</v>
      </c>
    </row>
    <row r="152" spans="1:14" x14ac:dyDescent="0.3">
      <c r="A152">
        <v>1996</v>
      </c>
      <c r="B152">
        <v>0.20699999999999999</v>
      </c>
      <c r="C152">
        <f t="shared" si="14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15"/>
        <v>1.2741397528491138</v>
      </c>
      <c r="I152">
        <f t="shared" si="19"/>
        <v>0.65103621512377652</v>
      </c>
      <c r="J152">
        <f t="shared" si="16"/>
        <v>0.10255254927976745</v>
      </c>
      <c r="K152">
        <f>carbondioxide!S252</f>
        <v>348.94979598741145</v>
      </c>
      <c r="L152">
        <f t="shared" si="17"/>
        <v>1.2741397528491138</v>
      </c>
      <c r="M152">
        <f t="shared" si="20"/>
        <v>0.65103621512377652</v>
      </c>
      <c r="N152">
        <f t="shared" si="18"/>
        <v>0.10255254927976745</v>
      </c>
    </row>
    <row r="153" spans="1:14" x14ac:dyDescent="0.3">
      <c r="A153">
        <v>1997</v>
      </c>
      <c r="B153">
        <v>0.47199999999999998</v>
      </c>
      <c r="C153">
        <f t="shared" si="14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15"/>
        <v>1.3015731650006379</v>
      </c>
      <c r="I153">
        <f t="shared" si="19"/>
        <v>0.6686038846053074</v>
      </c>
      <c r="J153">
        <f t="shared" si="16"/>
        <v>0.10566793650176143</v>
      </c>
      <c r="K153">
        <f>carbondioxide!S253</f>
        <v>350.74371546597212</v>
      </c>
      <c r="L153">
        <f t="shared" si="17"/>
        <v>1.3015731650006379</v>
      </c>
      <c r="M153">
        <f t="shared" si="20"/>
        <v>0.6686038846053074</v>
      </c>
      <c r="N153">
        <f t="shared" si="18"/>
        <v>0.10566793650176143</v>
      </c>
    </row>
    <row r="154" spans="1:14" x14ac:dyDescent="0.3">
      <c r="A154">
        <v>1998</v>
      </c>
      <c r="B154">
        <v>0.79800000000000004</v>
      </c>
      <c r="C154">
        <f t="shared" si="14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15"/>
        <v>1.3292773850143107</v>
      </c>
      <c r="I154">
        <f t="shared" si="19"/>
        <v>0.68643000332128101</v>
      </c>
      <c r="J154">
        <f t="shared" si="16"/>
        <v>0.10886541268698957</v>
      </c>
      <c r="K154">
        <f>carbondioxide!S254</f>
        <v>352.56470309445297</v>
      </c>
      <c r="L154">
        <f t="shared" si="17"/>
        <v>1.3292773850143107</v>
      </c>
      <c r="M154">
        <f t="shared" si="20"/>
        <v>0.68643000332128101</v>
      </c>
      <c r="N154">
        <f t="shared" si="18"/>
        <v>0.10886541268698957</v>
      </c>
    </row>
    <row r="155" spans="1:14" x14ac:dyDescent="0.3">
      <c r="A155">
        <v>1999</v>
      </c>
      <c r="B155">
        <v>0.502</v>
      </c>
      <c r="C155">
        <f t="shared" si="14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15"/>
        <v>1.3562629765903571</v>
      </c>
      <c r="I155">
        <f t="shared" si="19"/>
        <v>0.70448551705773521</v>
      </c>
      <c r="J155">
        <f t="shared" si="16"/>
        <v>0.11214597956179234</v>
      </c>
      <c r="K155">
        <f>carbondioxide!S255</f>
        <v>354.34754466009747</v>
      </c>
      <c r="L155">
        <f t="shared" si="17"/>
        <v>1.3562629765903571</v>
      </c>
      <c r="M155">
        <f t="shared" si="20"/>
        <v>0.70448551705773521</v>
      </c>
      <c r="N155">
        <f t="shared" si="18"/>
        <v>0.11214597956179234</v>
      </c>
    </row>
    <row r="156" spans="1:14" x14ac:dyDescent="0.3">
      <c r="A156">
        <v>2000</v>
      </c>
      <c r="B156">
        <v>0.379</v>
      </c>
      <c r="C156">
        <f t="shared" si="14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15"/>
        <v>1.3823871061466175</v>
      </c>
      <c r="I156">
        <f t="shared" si="19"/>
        <v>0.72273813616516913</v>
      </c>
      <c r="J156">
        <f t="shared" si="16"/>
        <v>0.1155104681347693</v>
      </c>
      <c r="K156">
        <f>carbondioxide!S256</f>
        <v>356.08206037649791</v>
      </c>
      <c r="L156">
        <f t="shared" si="17"/>
        <v>1.3823871061466175</v>
      </c>
      <c r="M156">
        <f t="shared" si="20"/>
        <v>0.72273813616516913</v>
      </c>
      <c r="N156">
        <f t="shared" si="18"/>
        <v>0.1155104681347693</v>
      </c>
    </row>
    <row r="157" spans="1:14" x14ac:dyDescent="0.3">
      <c r="A157">
        <v>2001</v>
      </c>
      <c r="B157">
        <v>0.55900000000000005</v>
      </c>
      <c r="C157">
        <f t="shared" si="14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15"/>
        <v>1.4092541005267196</v>
      </c>
      <c r="I157">
        <f t="shared" si="19"/>
        <v>0.74120382866846546</v>
      </c>
      <c r="J157">
        <f t="shared" si="16"/>
        <v>0.11895952128918197</v>
      </c>
      <c r="K157">
        <f>carbondioxide!S257</f>
        <v>357.87475509017264</v>
      </c>
      <c r="L157">
        <f t="shared" si="17"/>
        <v>1.4092541005267196</v>
      </c>
      <c r="M157">
        <f t="shared" si="20"/>
        <v>0.74120382866846546</v>
      </c>
      <c r="N157">
        <f t="shared" si="18"/>
        <v>0.11895952128918197</v>
      </c>
    </row>
    <row r="158" spans="1:14" x14ac:dyDescent="0.3">
      <c r="A158">
        <v>2002</v>
      </c>
      <c r="B158">
        <v>0.65200000000000002</v>
      </c>
      <c r="C158">
        <f t="shared" si="14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15"/>
        <v>1.4367975306034066</v>
      </c>
      <c r="I158">
        <f t="shared" si="19"/>
        <v>0.75989608689108645</v>
      </c>
      <c r="J158">
        <f t="shared" si="16"/>
        <v>0.1224938689550963</v>
      </c>
      <c r="K158">
        <f>carbondioxide!S258</f>
        <v>359.72195426131492</v>
      </c>
      <c r="L158">
        <f t="shared" si="17"/>
        <v>1.4367975306034066</v>
      </c>
      <c r="M158">
        <f t="shared" si="20"/>
        <v>0.75989608689108645</v>
      </c>
      <c r="N158">
        <f t="shared" si="18"/>
        <v>0.1224938689550963</v>
      </c>
    </row>
    <row r="159" spans="1:14" x14ac:dyDescent="0.3">
      <c r="A159">
        <v>2003</v>
      </c>
      <c r="B159">
        <v>0.64600000000000002</v>
      </c>
      <c r="C159">
        <f t="shared" si="14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15"/>
        <v>1.4642674215844711</v>
      </c>
      <c r="I159">
        <f t="shared" si="19"/>
        <v>0.77880590522953297</v>
      </c>
      <c r="J159">
        <f t="shared" si="16"/>
        <v>0.12611431355297273</v>
      </c>
      <c r="K159">
        <f>carbondioxide!S259</f>
        <v>361.57371780769779</v>
      </c>
      <c r="L159">
        <f t="shared" si="17"/>
        <v>1.4642674215844711</v>
      </c>
      <c r="M159">
        <f t="shared" si="20"/>
        <v>0.77880590522953297</v>
      </c>
      <c r="N159">
        <f t="shared" si="18"/>
        <v>0.12611431355297273</v>
      </c>
    </row>
    <row r="160" spans="1:14" x14ac:dyDescent="0.3">
      <c r="A160">
        <v>2004</v>
      </c>
      <c r="B160">
        <v>0.621</v>
      </c>
      <c r="C160">
        <f t="shared" si="14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15"/>
        <v>1.4941036087418835</v>
      </c>
      <c r="I160">
        <f t="shared" si="19"/>
        <v>0.79799634169713995</v>
      </c>
      <c r="J160">
        <f t="shared" si="16"/>
        <v>0.12982160179369559</v>
      </c>
      <c r="K160">
        <f>carbondioxide!S260</f>
        <v>363.59579605631433</v>
      </c>
      <c r="L160">
        <f t="shared" si="17"/>
        <v>1.4941036087418835</v>
      </c>
      <c r="M160">
        <f t="shared" si="20"/>
        <v>0.79799634169713995</v>
      </c>
      <c r="N160">
        <f t="shared" si="18"/>
        <v>0.12982160179369559</v>
      </c>
    </row>
    <row r="161" spans="1:14" x14ac:dyDescent="0.3">
      <c r="A161">
        <v>2005</v>
      </c>
      <c r="B161">
        <v>0.73899999999999999</v>
      </c>
      <c r="C161">
        <f t="shared" si="14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15"/>
        <v>1.5259213077370404</v>
      </c>
      <c r="I161">
        <f t="shared" si="19"/>
        <v>0.8175170628474826</v>
      </c>
      <c r="J161">
        <f t="shared" si="16"/>
        <v>0.13361683431634716</v>
      </c>
      <c r="K161">
        <f>carbondioxide!S261</f>
        <v>365.76462802191975</v>
      </c>
      <c r="L161">
        <f t="shared" si="17"/>
        <v>1.5259213077370404</v>
      </c>
      <c r="M161">
        <f t="shared" si="20"/>
        <v>0.8175170628474826</v>
      </c>
      <c r="N161">
        <f t="shared" si="18"/>
        <v>0.13361683431634716</v>
      </c>
    </row>
    <row r="162" spans="1:14" x14ac:dyDescent="0.3">
      <c r="A162">
        <v>2006</v>
      </c>
      <c r="B162">
        <v>0.67</v>
      </c>
      <c r="C162">
        <f t="shared" si="14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15"/>
        <v>1.5590492508005818</v>
      </c>
      <c r="I162">
        <f t="shared" si="19"/>
        <v>0.8373963619560848</v>
      </c>
      <c r="J162">
        <f t="shared" si="16"/>
        <v>0.137501387614404</v>
      </c>
      <c r="K162">
        <f>carbondioxide!S262</f>
        <v>368.03652007621258</v>
      </c>
      <c r="L162">
        <f t="shared" si="17"/>
        <v>1.5590492508005818</v>
      </c>
      <c r="M162">
        <f t="shared" si="20"/>
        <v>0.8373963619560848</v>
      </c>
      <c r="N162">
        <f t="shared" si="18"/>
        <v>0.137501387614404</v>
      </c>
    </row>
    <row r="163" spans="1:14" x14ac:dyDescent="0.3">
      <c r="A163">
        <v>2007</v>
      </c>
      <c r="B163">
        <v>0.66800000000000004</v>
      </c>
      <c r="C163">
        <f t="shared" si="14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15"/>
        <v>1.593160154100324</v>
      </c>
      <c r="I163">
        <f t="shared" si="19"/>
        <v>0.85765198323846703</v>
      </c>
      <c r="J163">
        <f t="shared" si="16"/>
        <v>0.14147679106866476</v>
      </c>
      <c r="K163">
        <f>carbondioxide!S263</f>
        <v>370.39056958277882</v>
      </c>
      <c r="L163">
        <f t="shared" si="17"/>
        <v>1.593160154100324</v>
      </c>
      <c r="M163">
        <f t="shared" si="20"/>
        <v>0.85765198323846703</v>
      </c>
      <c r="N163">
        <f t="shared" si="18"/>
        <v>0.14147679106866476</v>
      </c>
    </row>
    <row r="164" spans="1:14" x14ac:dyDescent="0.3">
      <c r="A164">
        <v>2008</v>
      </c>
      <c r="B164">
        <v>0.54</v>
      </c>
      <c r="C164">
        <f t="shared" si="14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15"/>
        <v>1.6277440743011036</v>
      </c>
      <c r="I164">
        <f t="shared" si="19"/>
        <v>0.87828609848605044</v>
      </c>
      <c r="J164">
        <f t="shared" si="16"/>
        <v>0.14554466616018924</v>
      </c>
      <c r="K164">
        <f>carbondioxide!S264</f>
        <v>372.79263492279495</v>
      </c>
      <c r="L164">
        <f t="shared" si="17"/>
        <v>1.6277440743011036</v>
      </c>
      <c r="M164">
        <f t="shared" si="20"/>
        <v>0.87828609848605044</v>
      </c>
      <c r="N164">
        <f t="shared" si="18"/>
        <v>0.14554466616018924</v>
      </c>
    </row>
    <row r="165" spans="1:14" x14ac:dyDescent="0.3">
      <c r="A165">
        <v>2009</v>
      </c>
      <c r="B165">
        <v>0.63300000000000001</v>
      </c>
      <c r="C165">
        <f t="shared" si="14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15"/>
        <v>1.6628916423170492</v>
      </c>
      <c r="I165" s="3">
        <f t="shared" si="19"/>
        <v>0.89930348547702965</v>
      </c>
      <c r="J165" s="3">
        <f t="shared" si="16"/>
        <v>0.14970663749580013</v>
      </c>
      <c r="K165" s="3">
        <f>carbondioxide!S265</f>
        <v>375.2498104521967</v>
      </c>
      <c r="L165" s="3">
        <f t="shared" si="17"/>
        <v>1.6628916423170492</v>
      </c>
      <c r="M165" s="3">
        <f t="shared" si="20"/>
        <v>0.89930348547702965</v>
      </c>
      <c r="N165" s="3">
        <f t="shared" si="18"/>
        <v>0.14970663749580013</v>
      </c>
    </row>
    <row r="166" spans="1:14" x14ac:dyDescent="0.3">
      <c r="A166">
        <v>2010</v>
      </c>
      <c r="B166">
        <v>0.70599999999999996</v>
      </c>
      <c r="C166">
        <f t="shared" si="14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15"/>
        <v>1.6972134721603038</v>
      </c>
      <c r="I166" s="3">
        <f t="shared" si="19"/>
        <v>0.92066791164210093</v>
      </c>
      <c r="J166" s="3">
        <f t="shared" si="16"/>
        <v>0.15396434759233352</v>
      </c>
      <c r="K166" s="3">
        <f>carbondioxide!S266</f>
        <v>377.66488722913277</v>
      </c>
      <c r="L166" s="3">
        <f t="shared" si="17"/>
        <v>1.6972134721603038</v>
      </c>
      <c r="M166" s="3">
        <f t="shared" si="20"/>
        <v>0.92066791164210093</v>
      </c>
      <c r="N166" s="3">
        <f t="shared" si="18"/>
        <v>0.15396434759233352</v>
      </c>
    </row>
    <row r="167" spans="1:14" x14ac:dyDescent="0.3">
      <c r="A167">
        <v>2011</v>
      </c>
      <c r="B167">
        <v>0.54200000000000004</v>
      </c>
      <c r="C167">
        <f t="shared" si="14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15"/>
        <v>1.7303783452452985</v>
      </c>
      <c r="I167" s="3">
        <f t="shared" si="19"/>
        <v>0.94233460964819415</v>
      </c>
      <c r="J167" s="3">
        <f t="shared" si="16"/>
        <v>0.1583192238361362</v>
      </c>
      <c r="K167" s="3">
        <f>carbondioxide!S267</f>
        <v>380.01331910607092</v>
      </c>
      <c r="L167" s="3">
        <f t="shared" si="17"/>
        <v>1.7303783452452985</v>
      </c>
      <c r="M167" s="3">
        <f t="shared" si="20"/>
        <v>0.94233460964819415</v>
      </c>
      <c r="N167" s="3">
        <f t="shared" si="18"/>
        <v>0.1583192238361362</v>
      </c>
    </row>
    <row r="168" spans="1:14" x14ac:dyDescent="0.3">
      <c r="A168">
        <v>2012</v>
      </c>
      <c r="B168">
        <v>0.623</v>
      </c>
      <c r="C168">
        <f t="shared" si="14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15"/>
        <v>1.7643255472623276</v>
      </c>
      <c r="I168" s="3">
        <f t="shared" si="19"/>
        <v>0.96431733759652138</v>
      </c>
      <c r="J168" s="3">
        <f t="shared" si="16"/>
        <v>0.1627724312275487</v>
      </c>
      <c r="K168" s="3">
        <f>carbondioxide!S268</f>
        <v>382.4322730970452</v>
      </c>
      <c r="L168" s="3">
        <f t="shared" si="17"/>
        <v>1.7643255472623276</v>
      </c>
      <c r="M168" s="3">
        <f t="shared" si="20"/>
        <v>0.96431733759652138</v>
      </c>
      <c r="N168" s="3">
        <f t="shared" si="18"/>
        <v>0.1627724312275487</v>
      </c>
    </row>
    <row r="169" spans="1:14" x14ac:dyDescent="0.3">
      <c r="A169" s="3">
        <f>1+A168</f>
        <v>2013</v>
      </c>
      <c r="G169" s="3">
        <f>carbondioxide!L269</f>
        <v>384.92454799073164</v>
      </c>
      <c r="H169" s="3">
        <f t="shared" si="15"/>
        <v>1.7990778742090634</v>
      </c>
      <c r="I169" s="3">
        <f t="shared" si="19"/>
        <v>0.98663007892208654</v>
      </c>
      <c r="J169" s="3">
        <f t="shared" si="16"/>
        <v>0.16732520629572445</v>
      </c>
      <c r="K169" s="3">
        <f>carbondioxide!S269</f>
        <v>384.92454799073164</v>
      </c>
      <c r="L169" s="3">
        <f t="shared" si="17"/>
        <v>1.7990778742090634</v>
      </c>
      <c r="M169" s="3">
        <f t="shared" si="20"/>
        <v>0.98663007892208654</v>
      </c>
      <c r="N169" s="3">
        <f t="shared" si="18"/>
        <v>0.16732520629572445</v>
      </c>
    </row>
    <row r="170" spans="1:14" x14ac:dyDescent="0.3">
      <c r="A170" s="3">
        <f t="shared" ref="A170:A233" si="21">1+A169</f>
        <v>2014</v>
      </c>
      <c r="G170" s="3">
        <f>carbondioxide!L270</f>
        <v>387.48785163786459</v>
      </c>
      <c r="H170" s="3">
        <f t="shared" si="15"/>
        <v>1.8345866901253363</v>
      </c>
      <c r="I170" s="3">
        <f t="shared" si="19"/>
        <v>1.0092849345258457</v>
      </c>
      <c r="J170" s="3">
        <f t="shared" si="16"/>
        <v>0.17197885797224219</v>
      </c>
      <c r="K170" s="3">
        <f>carbondioxide!S270</f>
        <v>387.48785163786459</v>
      </c>
      <c r="L170" s="3">
        <f t="shared" si="17"/>
        <v>1.8345866901253363</v>
      </c>
      <c r="M170" s="3">
        <f t="shared" si="20"/>
        <v>1.0092849345258457</v>
      </c>
      <c r="N170" s="3">
        <f t="shared" si="18"/>
        <v>0.17197885797224219</v>
      </c>
    </row>
    <row r="171" spans="1:14" x14ac:dyDescent="0.3">
      <c r="A171" s="3">
        <f t="shared" si="21"/>
        <v>2015</v>
      </c>
      <c r="G171" s="3">
        <f>carbondioxide!L271</f>
        <v>390.12061313352865</v>
      </c>
      <c r="H171" s="3">
        <f t="shared" si="15"/>
        <v>1.8708139907797623</v>
      </c>
      <c r="I171" s="3">
        <f t="shared" si="19"/>
        <v>1.0322924980965282</v>
      </c>
      <c r="J171" s="3">
        <f t="shared" si="16"/>
        <v>0.17673475648706666</v>
      </c>
      <c r="K171" s="3">
        <f>carbondioxide!S271</f>
        <v>390.12061313352865</v>
      </c>
      <c r="L171" s="3">
        <f t="shared" si="17"/>
        <v>1.8708139907797623</v>
      </c>
      <c r="M171" s="3">
        <f t="shared" si="20"/>
        <v>1.0322924980965282</v>
      </c>
      <c r="N171" s="3">
        <f t="shared" si="18"/>
        <v>0.17673475648706666</v>
      </c>
    </row>
    <row r="172" spans="1:14" x14ac:dyDescent="0.3">
      <c r="A172" s="3">
        <f t="shared" si="21"/>
        <v>2016</v>
      </c>
      <c r="G172" s="3">
        <f>carbondioxide!L272</f>
        <v>392.82168754394274</v>
      </c>
      <c r="H172" s="3">
        <f t="shared" si="15"/>
        <v>1.9077280913813393</v>
      </c>
      <c r="I172" s="3">
        <f t="shared" si="19"/>
        <v>1.0556620921389206</v>
      </c>
      <c r="J172" s="3">
        <f t="shared" si="16"/>
        <v>0.1815943244594084</v>
      </c>
      <c r="K172" s="3">
        <f>carbondioxide!S272</f>
        <v>392.8221570275108</v>
      </c>
      <c r="L172" s="3">
        <f t="shared" si="17"/>
        <v>1.9077344854671747</v>
      </c>
      <c r="M172" s="3">
        <f t="shared" si="20"/>
        <v>1.0556622802024418</v>
      </c>
      <c r="N172" s="3">
        <f t="shared" si="18"/>
        <v>0.1815943244594084</v>
      </c>
    </row>
    <row r="173" spans="1:14" x14ac:dyDescent="0.3">
      <c r="A173" s="3">
        <f t="shared" si="21"/>
        <v>2017</v>
      </c>
      <c r="G173" s="3">
        <f>carbondioxide!L273</f>
        <v>395.59197591151235</v>
      </c>
      <c r="H173" s="3">
        <f t="shared" si="15"/>
        <v>1.9453253691801169</v>
      </c>
      <c r="I173" s="3">
        <f t="shared" si="19"/>
        <v>1.0794026356478306</v>
      </c>
      <c r="J173" s="3">
        <f t="shared" si="16"/>
        <v>0.18655902937982805</v>
      </c>
      <c r="K173" s="3">
        <f>carbondioxide!S273</f>
        <v>395.59241794245543</v>
      </c>
      <c r="L173" s="3">
        <f t="shared" si="17"/>
        <v>1.9453313472190261</v>
      </c>
      <c r="M173" s="3">
        <f t="shared" si="20"/>
        <v>1.0794029933357223</v>
      </c>
      <c r="N173" s="3">
        <f t="shared" si="18"/>
        <v>0.18655903044802882</v>
      </c>
    </row>
    <row r="174" spans="1:14" x14ac:dyDescent="0.3">
      <c r="A174" s="3">
        <f t="shared" si="21"/>
        <v>2018</v>
      </c>
      <c r="G174" s="3">
        <f>carbondioxide!L274</f>
        <v>398.53794273118677</v>
      </c>
      <c r="H174" s="3">
        <f t="shared" si="15"/>
        <v>1.9850191130247152</v>
      </c>
      <c r="I174" s="3">
        <f t="shared" si="19"/>
        <v>1.1035643320991091</v>
      </c>
      <c r="J174" s="3">
        <f t="shared" si="16"/>
        <v>0.19163038106343031</v>
      </c>
      <c r="K174" s="3">
        <f>carbondioxide!S274</f>
        <v>398.53836498877655</v>
      </c>
      <c r="L174" s="3">
        <f t="shared" si="17"/>
        <v>1.9850247814358402</v>
      </c>
      <c r="M174" s="3">
        <f t="shared" si="20"/>
        <v>1.1035648447182385</v>
      </c>
      <c r="N174" s="3">
        <f t="shared" si="18"/>
        <v>0.19163038415723091</v>
      </c>
    </row>
    <row r="175" spans="1:14" x14ac:dyDescent="0.3">
      <c r="A175" s="3">
        <f t="shared" si="21"/>
        <v>2019</v>
      </c>
      <c r="G175" s="3">
        <f>carbondioxide!L275</f>
        <v>401.54880854536719</v>
      </c>
      <c r="H175" s="3">
        <f t="shared" si="15"/>
        <v>2.0252852669614989</v>
      </c>
      <c r="I175" s="3">
        <f t="shared" si="19"/>
        <v>1.1281509147073214</v>
      </c>
      <c r="J175" s="3">
        <f t="shared" si="16"/>
        <v>0.19681016590531297</v>
      </c>
      <c r="K175" s="3">
        <f>carbondioxide!S275</f>
        <v>401.54921582671352</v>
      </c>
      <c r="L175" s="3">
        <f t="shared" si="17"/>
        <v>2.0252906933357067</v>
      </c>
      <c r="M175" s="3">
        <f t="shared" si="20"/>
        <v>1.1281515700441898</v>
      </c>
      <c r="N175" s="3">
        <f t="shared" si="18"/>
        <v>0.19681017189321742</v>
      </c>
    </row>
    <row r="176" spans="1:14" x14ac:dyDescent="0.3">
      <c r="A176" s="3">
        <f t="shared" si="21"/>
        <v>2020</v>
      </c>
      <c r="G176" s="3">
        <f>carbondioxide!L276</f>
        <v>404.62509946223759</v>
      </c>
      <c r="H176" s="3">
        <f t="shared" si="15"/>
        <v>2.0661157531035328</v>
      </c>
      <c r="I176" s="3">
        <f t="shared" si="19"/>
        <v>1.1531657691615562</v>
      </c>
      <c r="J176" s="3">
        <f t="shared" si="16"/>
        <v>0.20210018135850838</v>
      </c>
      <c r="K176" s="3">
        <f>carbondioxide!S276</f>
        <v>404.62549480883234</v>
      </c>
      <c r="L176" s="3">
        <f t="shared" si="17"/>
        <v>2.0661209804195138</v>
      </c>
      <c r="M176" s="3">
        <f t="shared" si="20"/>
        <v>1.1531665566759695</v>
      </c>
      <c r="N176" s="3">
        <f t="shared" si="18"/>
        <v>0.20210019103471494</v>
      </c>
    </row>
    <row r="177" spans="1:14" x14ac:dyDescent="0.3">
      <c r="A177" s="3">
        <f t="shared" si="21"/>
        <v>2021</v>
      </c>
      <c r="G177" s="3">
        <f>carbondioxide!L277</f>
        <v>407.76678880040674</v>
      </c>
      <c r="H177" s="3">
        <f t="shared" si="15"/>
        <v>2.1074950972170958</v>
      </c>
      <c r="I177" s="3">
        <f t="shared" si="19"/>
        <v>1.1786117276262993</v>
      </c>
      <c r="J177" s="3">
        <f t="shared" si="16"/>
        <v>0.20750223389722969</v>
      </c>
      <c r="K177" s="3">
        <f>carbondioxide!S277</f>
        <v>407.7671741818292</v>
      </c>
      <c r="L177" s="3">
        <f t="shared" si="17"/>
        <v>2.1075001535132252</v>
      </c>
      <c r="M177" s="3">
        <f t="shared" si="20"/>
        <v>1.1786126379562081</v>
      </c>
      <c r="N177" s="3">
        <f t="shared" si="18"/>
        <v>0.20750224799155725</v>
      </c>
    </row>
    <row r="178" spans="1:14" x14ac:dyDescent="0.3">
      <c r="A178" s="3">
        <f t="shared" si="21"/>
        <v>2022</v>
      </c>
      <c r="G178" s="3">
        <f>carbondioxide!L278</f>
        <v>410.97350725441947</v>
      </c>
      <c r="H178" s="3">
        <f t="shared" si="15"/>
        <v>2.1494034570164233</v>
      </c>
      <c r="I178" s="3">
        <f t="shared" si="19"/>
        <v>1.2044909585896475</v>
      </c>
      <c r="J178" s="3">
        <f t="shared" si="16"/>
        <v>0.2130181358216108</v>
      </c>
      <c r="K178" s="3">
        <f>carbondioxide!S278</f>
        <v>410.97388398342321</v>
      </c>
      <c r="L178" s="3">
        <f t="shared" si="17"/>
        <v>2.1494083612236543</v>
      </c>
      <c r="M178" s="3">
        <f t="shared" si="20"/>
        <v>1.204491983243948</v>
      </c>
      <c r="N178" s="3">
        <f t="shared" si="18"/>
        <v>0.21301815500655646</v>
      </c>
    </row>
    <row r="179" spans="1:14" x14ac:dyDescent="0.3">
      <c r="A179" s="3">
        <f t="shared" si="21"/>
        <v>2023</v>
      </c>
      <c r="G179" s="3">
        <f>carbondioxide!L279</f>
        <v>414.24467069370394</v>
      </c>
      <c r="H179" s="3">
        <f t="shared" si="15"/>
        <v>2.1918184607895088</v>
      </c>
      <c r="I179" s="3">
        <f t="shared" si="19"/>
        <v>1.230804914398602</v>
      </c>
      <c r="J179" s="3">
        <f t="shared" si="16"/>
        <v>0.21864970145493326</v>
      </c>
      <c r="K179" s="3">
        <f>carbondioxide!S279</f>
        <v>414.24503967835511</v>
      </c>
      <c r="L179" s="3">
        <f t="shared" si="17"/>
        <v>2.1918232262509476</v>
      </c>
      <c r="M179" s="3">
        <f t="shared" si="20"/>
        <v>1.2308060455636387</v>
      </c>
      <c r="N179" s="3">
        <f t="shared" si="18"/>
        <v>0.21864972635094485</v>
      </c>
    </row>
    <row r="180" spans="1:14" x14ac:dyDescent="0.3">
      <c r="A180" s="3">
        <f t="shared" si="21"/>
        <v>2024</v>
      </c>
      <c r="G180" s="3">
        <f>carbondioxide!L280</f>
        <v>417.57955756837612</v>
      </c>
      <c r="H180" s="3">
        <f t="shared" si="15"/>
        <v>2.234716322535494</v>
      </c>
      <c r="I180" s="3">
        <f t="shared" si="19"/>
        <v>1.257554313295121</v>
      </c>
      <c r="J180" s="3">
        <f t="shared" si="16"/>
        <v>0.22439874306445329</v>
      </c>
      <c r="K180" s="3">
        <f>carbondioxide!S280</f>
        <v>417.57991946533713</v>
      </c>
      <c r="L180" s="3">
        <f t="shared" si="17"/>
        <v>2.2347209591319634</v>
      </c>
      <c r="M180" s="3">
        <f t="shared" si="20"/>
        <v>1.2575555437101278</v>
      </c>
      <c r="N180" s="3">
        <f t="shared" si="18"/>
        <v>0.22439877424407295</v>
      </c>
    </row>
    <row r="181" spans="1:14" x14ac:dyDescent="0.3">
      <c r="A181" s="3">
        <f t="shared" si="21"/>
        <v>2025</v>
      </c>
      <c r="G181" s="3">
        <f>carbondioxide!L281</f>
        <v>420.9773557682048</v>
      </c>
      <c r="H181" s="3">
        <f t="shared" si="15"/>
        <v>2.2780725207053338</v>
      </c>
      <c r="I181" s="3">
        <f t="shared" si="19"/>
        <v>1.2847391419777108</v>
      </c>
      <c r="J181" s="3">
        <f t="shared" si="16"/>
        <v>0.23026706670336347</v>
      </c>
      <c r="K181" s="3">
        <f>carbondioxide!S281</f>
        <v>420.97771107603984</v>
      </c>
      <c r="L181" s="3">
        <f t="shared" si="17"/>
        <v>2.2780770361408766</v>
      </c>
      <c r="M181" s="3">
        <f t="shared" si="20"/>
        <v>1.2847404648521985</v>
      </c>
      <c r="N181" s="3">
        <f t="shared" si="18"/>
        <v>0.23026710469464015</v>
      </c>
    </row>
    <row r="182" spans="1:14" x14ac:dyDescent="0.3">
      <c r="A182" s="3">
        <f t="shared" si="21"/>
        <v>2026</v>
      </c>
      <c r="G182" s="3">
        <f>carbondioxide!L282</f>
        <v>424.4371909709289</v>
      </c>
      <c r="H182" s="3">
        <f t="shared" si="15"/>
        <v>2.3218622135721945</v>
      </c>
      <c r="I182" s="3">
        <f t="shared" si="19"/>
        <v>1.3123586702647654</v>
      </c>
      <c r="J182" s="3">
        <f t="shared" si="16"/>
        <v>0.23625646809092177</v>
      </c>
      <c r="K182" s="3">
        <f>carbondioxide!S282</f>
        <v>424.43754008701171</v>
      </c>
      <c r="L182" s="3">
        <f t="shared" si="17"/>
        <v>2.3218666141532802</v>
      </c>
      <c r="M182" s="3">
        <f t="shared" si="20"/>
        <v>1.3123600792215795</v>
      </c>
      <c r="N182" s="3">
        <f t="shared" si="18"/>
        <v>0.23625651338033507</v>
      </c>
    </row>
    <row r="183" spans="1:14" x14ac:dyDescent="0.3">
      <c r="A183" s="3">
        <f t="shared" si="21"/>
        <v>2027</v>
      </c>
      <c r="G183" s="3">
        <f>carbondioxide!L283</f>
        <v>427.95814377941588</v>
      </c>
      <c r="H183" s="3">
        <f t="shared" si="15"/>
        <v>2.3660604955042035</v>
      </c>
      <c r="I183" s="3">
        <f t="shared" si="19"/>
        <v>1.3404114727814278</v>
      </c>
      <c r="J183" s="3">
        <f t="shared" si="16"/>
        <v>0.2423687285992692</v>
      </c>
      <c r="K183" s="3">
        <f>carbondioxide!S283</f>
        <v>427.9584870347428</v>
      </c>
      <c r="L183" s="3">
        <f t="shared" si="17"/>
        <v>2.3660647866137183</v>
      </c>
      <c r="M183" s="3">
        <f t="shared" si="20"/>
        <v>1.3404129618156437</v>
      </c>
      <c r="N183" s="3">
        <f t="shared" si="18"/>
        <v>0.24236878163431333</v>
      </c>
    </row>
    <row r="184" spans="1:14" x14ac:dyDescent="0.3">
      <c r="A184" s="3">
        <f t="shared" si="21"/>
        <v>2028</v>
      </c>
      <c r="G184" s="3">
        <f>carbondioxide!L284</f>
        <v>431.53926007447899</v>
      </c>
      <c r="H184" s="3">
        <f t="shared" si="15"/>
        <v>2.4106425569738668</v>
      </c>
      <c r="I184" s="3">
        <f t="shared" si="19"/>
        <v>1.3688954546078123</v>
      </c>
      <c r="J184" s="3">
        <f t="shared" si="16"/>
        <v>0.24860561138622386</v>
      </c>
      <c r="K184" s="3">
        <f>carbondioxide!S284</f>
        <v>431.53959775506485</v>
      </c>
      <c r="L184" s="3">
        <f t="shared" si="17"/>
        <v>2.4106467433610508</v>
      </c>
      <c r="M184" s="3">
        <f t="shared" si="20"/>
        <v>1.3688970180555362</v>
      </c>
      <c r="N184" s="3">
        <f t="shared" si="18"/>
        <v>0.2486056725777433</v>
      </c>
    </row>
    <row r="185" spans="1:14" x14ac:dyDescent="0.3">
      <c r="A185" s="3">
        <f t="shared" si="21"/>
        <v>2029</v>
      </c>
      <c r="G185" s="3">
        <f>carbondioxide!L285</f>
        <v>435.17955726802842</v>
      </c>
      <c r="H185" s="3">
        <f t="shared" si="15"/>
        <v>2.4555837861669834</v>
      </c>
      <c r="I185" s="3">
        <f t="shared" si="19"/>
        <v>1.3978078790413431</v>
      </c>
      <c r="J185" s="3">
        <f t="shared" si="16"/>
        <v>0.25496885769572247</v>
      </c>
      <c r="K185" s="3">
        <f>carbondioxide!S285</f>
        <v>435.17988962814769</v>
      </c>
      <c r="L185" s="3">
        <f t="shared" si="17"/>
        <v>2.4555878721262836</v>
      </c>
      <c r="M185" s="3">
        <f t="shared" si="20"/>
        <v>1.3978095115548166</v>
      </c>
      <c r="N185" s="3">
        <f t="shared" si="18"/>
        <v>0.25496892742005717</v>
      </c>
    </row>
    <row r="186" spans="1:14" x14ac:dyDescent="0.3">
      <c r="A186" s="3">
        <f t="shared" si="21"/>
        <v>2030</v>
      </c>
      <c r="G186" s="3">
        <f>carbondioxide!L286</f>
        <v>438.87802808472884</v>
      </c>
      <c r="H186" s="3">
        <f t="shared" si="15"/>
        <v>2.5008598350081703</v>
      </c>
      <c r="I186" s="3">
        <f t="shared" si="19"/>
        <v>1.4271453963581362</v>
      </c>
      <c r="J186" s="3">
        <f t="shared" si="16"/>
        <v>0.26146018333696558</v>
      </c>
      <c r="K186" s="3">
        <f>carbondioxide!S286</f>
        <v>438.87835535519616</v>
      </c>
      <c r="L186" s="3">
        <f t="shared" si="17"/>
        <v>2.5008638244909771</v>
      </c>
      <c r="M186" s="3">
        <f t="shared" si="20"/>
        <v>1.4271470928849666</v>
      </c>
      <c r="N186" s="3">
        <f t="shared" si="18"/>
        <v>0.26146026193794258</v>
      </c>
    </row>
    <row r="187" spans="1:14" x14ac:dyDescent="0.3">
      <c r="A187" s="3">
        <f t="shared" si="21"/>
        <v>2031</v>
      </c>
      <c r="G187" s="3">
        <f>carbondioxide!L287</f>
        <v>442.63364285966009</v>
      </c>
      <c r="H187" s="3">
        <f t="shared" si="15"/>
        <v>2.5464466633566758</v>
      </c>
      <c r="I187" s="3">
        <f t="shared" si="19"/>
        <v>1.4569040728997391</v>
      </c>
      <c r="J187" s="3">
        <f t="shared" si="16"/>
        <v>0.26808127534692583</v>
      </c>
      <c r="K187" s="3">
        <f>carbondioxide!S287</f>
        <v>442.63396525308798</v>
      </c>
      <c r="L187" s="3">
        <f t="shared" si="17"/>
        <v>2.5464505600424312</v>
      </c>
      <c r="M187" s="3">
        <f t="shared" si="20"/>
        <v>1.4569058286649188</v>
      </c>
      <c r="N187" s="3">
        <f t="shared" si="18"/>
        <v>0.26808136313772168</v>
      </c>
    </row>
    <row r="188" spans="1:14" x14ac:dyDescent="0.3">
      <c r="A188" s="3">
        <f t="shared" si="21"/>
        <v>2032</v>
      </c>
      <c r="G188" s="3">
        <f>carbondioxide!L288</f>
        <v>446.44535095097831</v>
      </c>
      <c r="H188" s="3">
        <f t="shared" si="15"/>
        <v>2.5923205696677027</v>
      </c>
      <c r="I188" s="3">
        <f t="shared" si="19"/>
        <v>1.4870794200777742</v>
      </c>
      <c r="J188" s="3">
        <f t="shared" si="16"/>
        <v>0.27483378883702581</v>
      </c>
      <c r="K188" s="3">
        <f>carbondioxide!S288</f>
        <v>446.44566866518755</v>
      </c>
      <c r="L188" s="3">
        <f t="shared" si="17"/>
        <v>2.5923243770103284</v>
      </c>
      <c r="M188" s="3">
        <f t="shared" si="20"/>
        <v>1.4870812305676739</v>
      </c>
      <c r="N188" s="3">
        <f t="shared" si="18"/>
        <v>0.27483388610191617</v>
      </c>
    </row>
    <row r="189" spans="1:14" x14ac:dyDescent="0.3">
      <c r="A189" s="3">
        <f t="shared" si="21"/>
        <v>2033</v>
      </c>
      <c r="G189" s="3">
        <f>carbondioxide!L289</f>
        <v>450.31208163099905</v>
      </c>
      <c r="H189" s="3">
        <f t="shared" si="15"/>
        <v>2.6384582131277479</v>
      </c>
      <c r="I189" s="3">
        <f t="shared" si="19"/>
        <v>1.5176664230497827</v>
      </c>
      <c r="J189" s="3">
        <f t="shared" si="16"/>
        <v>0.28171934402247323</v>
      </c>
      <c r="K189" s="3">
        <f>carbondioxide!S289</f>
        <v>450.31239485129652</v>
      </c>
      <c r="L189" s="3">
        <f t="shared" si="17"/>
        <v>2.6384619343870193</v>
      </c>
      <c r="M189" s="3">
        <f t="shared" si="20"/>
        <v>1.5176682839976077</v>
      </c>
      <c r="N189" s="3">
        <f t="shared" si="18"/>
        <v>0.28171945101848167</v>
      </c>
    </row>
    <row r="190" spans="1:14" x14ac:dyDescent="0.3">
      <c r="A190" s="3">
        <f t="shared" si="21"/>
        <v>2034</v>
      </c>
      <c r="G190" s="3">
        <f>carbondioxide!L290</f>
        <v>454.23274467627999</v>
      </c>
      <c r="H190" s="3">
        <f t="shared" si="15"/>
        <v>2.6848366302940083</v>
      </c>
      <c r="I190" s="3">
        <f t="shared" si="19"/>
        <v>1.5486595689168177</v>
      </c>
      <c r="J190" s="3">
        <f t="shared" si="16"/>
        <v>0.28873952343134834</v>
      </c>
      <c r="K190" s="3">
        <f>carbondioxide!S290</f>
        <v>454.23305357703737</v>
      </c>
      <c r="L190" s="3">
        <f t="shared" si="17"/>
        <v>2.684840268557672</v>
      </c>
      <c r="M190" s="3">
        <f t="shared" si="20"/>
        <v>1.5486614762892053</v>
      </c>
      <c r="N190" s="3">
        <f t="shared" si="18"/>
        <v>0.2887396403898031</v>
      </c>
    </row>
    <row r="191" spans="1:14" x14ac:dyDescent="0.3">
      <c r="A191" s="3">
        <f t="shared" si="21"/>
        <v>2035</v>
      </c>
      <c r="G191" s="3">
        <f>carbondioxide!L291</f>
        <v>458.20623079066297</v>
      </c>
      <c r="H191" s="3">
        <f t="shared" si="15"/>
        <v>2.7314332480771304</v>
      </c>
      <c r="I191" s="3">
        <f t="shared" si="19"/>
        <v>1.5800528743523317</v>
      </c>
      <c r="J191" s="3">
        <f t="shared" si="16"/>
        <v>0.29589586928970579</v>
      </c>
      <c r="K191" s="3">
        <f>carbondioxide!S291</f>
        <v>458.20653553646059</v>
      </c>
      <c r="L191" s="3">
        <f t="shared" si="17"/>
        <v>2.7314368062772716</v>
      </c>
      <c r="M191" s="3">
        <f t="shared" si="20"/>
        <v>1.5800548243368862</v>
      </c>
      <c r="N191" s="3">
        <f t="shared" si="18"/>
        <v>0.29589599641771169</v>
      </c>
    </row>
    <row r="192" spans="1:14" x14ac:dyDescent="0.3">
      <c r="A192" s="3">
        <f t="shared" si="21"/>
        <v>2036</v>
      </c>
      <c r="G192" s="3">
        <f>carbondioxide!L292</f>
        <v>462.2314119427009</v>
      </c>
      <c r="H192" s="3">
        <f t="shared" si="15"/>
        <v>2.7782258941900229</v>
      </c>
      <c r="I192" s="3">
        <f t="shared" si="19"/>
        <v>1.6118399126078886</v>
      </c>
      <c r="J192" s="3">
        <f t="shared" si="16"/>
        <v>0.30318988107846151</v>
      </c>
      <c r="K192" s="3">
        <f>carbondioxide!S292</f>
        <v>462.23171268919663</v>
      </c>
      <c r="L192" s="3">
        <f t="shared" si="17"/>
        <v>2.7782293751157825</v>
      </c>
      <c r="M192" s="3">
        <f t="shared" si="20"/>
        <v>1.6118419016015095</v>
      </c>
      <c r="N192" s="3">
        <f t="shared" si="18"/>
        <v>0.3031900185602926</v>
      </c>
    </row>
    <row r="193" spans="1:14" x14ac:dyDescent="0.3">
      <c r="A193" s="3">
        <f t="shared" si="21"/>
        <v>2037</v>
      </c>
      <c r="G193" s="3">
        <f>carbondioxide!L293</f>
        <v>466.30714166702307</v>
      </c>
      <c r="H193" s="3">
        <f t="shared" si="15"/>
        <v>2.8251928057542255</v>
      </c>
      <c r="I193" s="3">
        <f t="shared" si="19"/>
        <v>1.6440138398633277</v>
      </c>
      <c r="J193" s="3">
        <f t="shared" si="16"/>
        <v>0.31062301325754865</v>
      </c>
      <c r="K193" s="3">
        <f>carbondioxide!S293</f>
        <v>466.30743856164509</v>
      </c>
      <c r="L193" s="3">
        <f t="shared" si="17"/>
        <v>2.8251962120621719</v>
      </c>
      <c r="M193" s="3">
        <f t="shared" si="20"/>
        <v>1.6440158644612406</v>
      </c>
      <c r="N193" s="3">
        <f t="shared" si="18"/>
        <v>0.31062316125596673</v>
      </c>
    </row>
    <row r="194" spans="1:14" x14ac:dyDescent="0.3">
      <c r="A194" s="3">
        <f t="shared" si="21"/>
        <v>2038</v>
      </c>
      <c r="G194" s="3">
        <f>carbondioxide!L294</f>
        <v>470.43225535984027</v>
      </c>
      <c r="H194" s="3">
        <f t="shared" si="15"/>
        <v>2.8723126364957192</v>
      </c>
      <c r="I194" s="3">
        <f t="shared" si="19"/>
        <v>1.6765674209027477</v>
      </c>
      <c r="J194" s="3">
        <f t="shared" si="16"/>
        <v>0.31819667315266947</v>
      </c>
      <c r="K194" s="3">
        <f>carbondioxide!S294</f>
        <v>470.43254854236346</v>
      </c>
      <c r="L194" s="3">
        <f t="shared" si="17"/>
        <v>2.8723159707186436</v>
      </c>
      <c r="M194" s="3">
        <f t="shared" si="20"/>
        <v>1.6765694778881632</v>
      </c>
      <c r="N194" s="3">
        <f t="shared" si="18"/>
        <v>0.31819683181017266</v>
      </c>
    </row>
    <row r="195" spans="1:14" x14ac:dyDescent="0.3">
      <c r="A195" s="3">
        <f t="shared" si="21"/>
        <v>2039</v>
      </c>
      <c r="G195" s="3">
        <f>carbondioxide!L295</f>
        <v>474.60557058702182</v>
      </c>
      <c r="H195" s="3">
        <f t="shared" si="15"/>
        <v>2.9195644628056465</v>
      </c>
      <c r="I195" s="3">
        <f t="shared" si="19"/>
        <v>1.7094930541063595</v>
      </c>
      <c r="J195" s="3">
        <f t="shared" si="16"/>
        <v>0.32591221899988992</v>
      </c>
      <c r="K195" s="3">
        <f>carbondioxide!S295</f>
        <v>474.60586019006462</v>
      </c>
      <c r="L195" s="3">
        <f t="shared" si="17"/>
        <v>2.919567727360262</v>
      </c>
      <c r="M195" s="3">
        <f t="shared" si="20"/>
        <v>1.7094951404407104</v>
      </c>
      <c r="N195" s="3">
        <f t="shared" si="18"/>
        <v>0.32591238843989567</v>
      </c>
    </row>
    <row r="196" spans="1:14" x14ac:dyDescent="0.3">
      <c r="A196" s="3">
        <f t="shared" si="21"/>
        <v>2040</v>
      </c>
      <c r="G196" s="3">
        <f>carbondioxide!L296</f>
        <v>478.82588741600011</v>
      </c>
      <c r="H196" s="3">
        <f t="shared" si="15"/>
        <v>2.9669277888469048</v>
      </c>
      <c r="I196" s="3">
        <f t="shared" si="19"/>
        <v>1.7427827957538728</v>
      </c>
      <c r="J196" s="3">
        <f t="shared" si="16"/>
        <v>0.33377095814329466</v>
      </c>
      <c r="K196" s="3">
        <f>carbondioxide!S296</f>
        <v>478.82617356546473</v>
      </c>
      <c r="L196" s="3">
        <f t="shared" si="17"/>
        <v>2.9669309860407451</v>
      </c>
      <c r="M196" s="3">
        <f t="shared" si="20"/>
        <v>1.7427849085675837</v>
      </c>
      <c r="N196" s="3">
        <f t="shared" si="18"/>
        <v>0.33377113847126028</v>
      </c>
    </row>
    <row r="197" spans="1:14" x14ac:dyDescent="0.3">
      <c r="A197" s="3">
        <f t="shared" si="21"/>
        <v>2041</v>
      </c>
      <c r="G197" s="3">
        <f>carbondioxide!L297</f>
        <v>483.09198877836013</v>
      </c>
      <c r="H197" s="3">
        <f t="shared" si="15"/>
        <v>3.0143825508303252</v>
      </c>
      <c r="I197" s="3">
        <f t="shared" si="19"/>
        <v>1.7764283836388266</v>
      </c>
      <c r="J197" s="3">
        <f t="shared" si="16"/>
        <v>0.34177414538092277</v>
      </c>
      <c r="K197" s="3">
        <f>carbondioxide!S297</f>
        <v>483.0922715938305</v>
      </c>
      <c r="L197" s="3">
        <f t="shared" si="17"/>
        <v>3.0143856828680304</v>
      </c>
      <c r="M197" s="3">
        <f t="shared" si="20"/>
        <v>1.7764305202225821</v>
      </c>
      <c r="N197" s="3">
        <f t="shared" si="18"/>
        <v>0.34177433668540741</v>
      </c>
    </row>
    <row r="198" spans="1:14" x14ac:dyDescent="0.3">
      <c r="A198" s="3">
        <f t="shared" si="21"/>
        <v>2042</v>
      </c>
      <c r="G198" s="3">
        <f>carbondioxide!L298</f>
        <v>487.40264086725313</v>
      </c>
      <c r="H198" s="3">
        <f t="shared" si="15"/>
        <v>3.0619091205491773</v>
      </c>
      <c r="I198" s="3">
        <f t="shared" si="19"/>
        <v>1.8104212599958691</v>
      </c>
      <c r="J198" s="3">
        <f t="shared" si="16"/>
        <v>0.34992298145422768</v>
      </c>
      <c r="K198" s="3">
        <f>carbondioxide!S298</f>
        <v>487.40292046236027</v>
      </c>
      <c r="L198" s="3">
        <f t="shared" si="17"/>
        <v>3.061912189538281</v>
      </c>
      <c r="M198" s="3">
        <f t="shared" si="20"/>
        <v>1.8104234177923479</v>
      </c>
      <c r="N198" s="3">
        <f t="shared" si="18"/>
        <v>0.34992318380789855</v>
      </c>
    </row>
    <row r="199" spans="1:14" x14ac:dyDescent="0.3">
      <c r="A199" s="3">
        <f t="shared" si="21"/>
        <v>2043</v>
      </c>
      <c r="G199" s="3">
        <f>carbondioxide!L299</f>
        <v>491.75659357207178</v>
      </c>
      <c r="H199" s="3">
        <f t="shared" ref="H199:H262" si="22">H$3*LN(G199/G$3)</f>
        <v>3.1094883082391043</v>
      </c>
      <c r="I199" s="3">
        <f t="shared" si="19"/>
        <v>1.8447525937448661</v>
      </c>
      <c r="J199" s="3">
        <f t="shared" ref="J199:J262" si="23">J198+J$3*(I198-J198)</f>
        <v>0.35821861167634422</v>
      </c>
      <c r="K199" s="3">
        <f>carbondioxide!S299</f>
        <v>491.75687005483172</v>
      </c>
      <c r="L199" s="3">
        <f t="shared" ref="L199:L262" si="24">L$3*LN(K199/K$3)</f>
        <v>3.1094913161954167</v>
      </c>
      <c r="M199" s="3">
        <f t="shared" si="20"/>
        <v>1.8447547703409128</v>
      </c>
      <c r="N199" s="3">
        <f t="shared" ref="N199:N262" si="25">N198+N$3*(M198-N198)</f>
        <v>0.35821882513693021</v>
      </c>
    </row>
    <row r="200" spans="1:14" x14ac:dyDescent="0.3">
      <c r="A200" s="3">
        <f t="shared" si="21"/>
        <v>2044</v>
      </c>
      <c r="G200" s="3">
        <f>carbondioxide!L300</f>
        <v>496.15258095173294</v>
      </c>
      <c r="H200" s="3">
        <f t="shared" si="22"/>
        <v>3.1571013648170227</v>
      </c>
      <c r="I200" s="3">
        <f t="shared" ref="I200:I263" si="26">I199+I$3*(I$4*H200-I199)+I$5*(J199-I199)</f>
        <v>1.8794133020571246</v>
      </c>
      <c r="J200" s="3">
        <f t="shared" si="23"/>
        <v>0.36666212469449344</v>
      </c>
      <c r="K200" s="3">
        <f>carbondioxide!S300</f>
        <v>496.15285442486197</v>
      </c>
      <c r="L200" s="3">
        <f t="shared" si="24"/>
        <v>3.1571043136696404</v>
      </c>
      <c r="M200" s="3">
        <f t="shared" ref="M200:M263" si="27">M199+M$3*(M$4*L200-M199)+M$5*(N199-M199)</f>
        <v>1.8794154951763344</v>
      </c>
      <c r="N200" s="3">
        <f t="shared" si="25"/>
        <v>0.36666234930568881</v>
      </c>
    </row>
    <row r="201" spans="1:14" x14ac:dyDescent="0.3">
      <c r="A201" s="3">
        <f t="shared" si="21"/>
        <v>2045</v>
      </c>
      <c r="G201" s="3">
        <f>carbondioxide!L301</f>
        <v>500.58932174719428</v>
      </c>
      <c r="H201" s="3">
        <f t="shared" si="22"/>
        <v>3.2047299835436469</v>
      </c>
      <c r="I201" s="3">
        <f t="shared" si="26"/>
        <v>1.9143940712501282</v>
      </c>
      <c r="J201" s="3">
        <f t="shared" si="23"/>
        <v>0.37525455138191316</v>
      </c>
      <c r="K201" s="3">
        <f>carbondioxide!S301</f>
        <v>500.58959230840355</v>
      </c>
      <c r="L201" s="3">
        <f t="shared" si="24"/>
        <v>3.2047328751396433</v>
      </c>
      <c r="M201" s="3">
        <f t="shared" si="27"/>
        <v>1.9143962787458209</v>
      </c>
      <c r="N201" s="3">
        <f t="shared" si="25"/>
        <v>0.37525478717423405</v>
      </c>
    </row>
    <row r="202" spans="1:14" x14ac:dyDescent="0.3">
      <c r="A202" s="3">
        <f t="shared" si="21"/>
        <v>2046</v>
      </c>
      <c r="G202" s="3">
        <f>carbondioxide!L302</f>
        <v>505.06551993333244</v>
      </c>
      <c r="H202" s="3">
        <f t="shared" si="22"/>
        <v>3.2523563011483643</v>
      </c>
      <c r="I202" s="3">
        <f t="shared" si="26"/>
        <v>1.9496853770180709</v>
      </c>
      <c r="J202" s="3">
        <f t="shared" si="23"/>
        <v>0.38399686385476461</v>
      </c>
      <c r="K202" s="3">
        <f>carbondioxide!S302</f>
        <v>505.06578767560518</v>
      </c>
      <c r="L202" s="3">
        <f t="shared" si="24"/>
        <v>3.2523591372571912</v>
      </c>
      <c r="M202" s="3">
        <f t="shared" si="27"/>
        <v>1.9496875968666323</v>
      </c>
      <c r="N202" s="3">
        <f t="shared" si="25"/>
        <v>0.38399711084636068</v>
      </c>
    </row>
    <row r="203" spans="1:14" x14ac:dyDescent="0.3">
      <c r="A203" s="3">
        <f t="shared" si="21"/>
        <v>2047</v>
      </c>
      <c r="G203" s="3">
        <f>carbondioxide!L303</f>
        <v>509.57986530995061</v>
      </c>
      <c r="H203" s="3">
        <f t="shared" si="22"/>
        <v>3.2999628984509397</v>
      </c>
      <c r="I203" s="3">
        <f t="shared" si="26"/>
        <v>1.9852775040062187</v>
      </c>
      <c r="J203" s="3">
        <f t="shared" si="23"/>
        <v>0.39288997460953218</v>
      </c>
      <c r="K203" s="3">
        <f>carbondioxide!S303</f>
        <v>509.58013032180224</v>
      </c>
      <c r="L203" s="3">
        <f t="shared" si="24"/>
        <v>3.2999656807685582</v>
      </c>
      <c r="M203" s="3">
        <f t="shared" si="27"/>
        <v>1.9852797343007895</v>
      </c>
      <c r="N203" s="3">
        <f t="shared" si="25"/>
        <v>0.39289023280695584</v>
      </c>
    </row>
    <row r="204" spans="1:14" x14ac:dyDescent="0.3">
      <c r="A204" s="3">
        <f t="shared" si="21"/>
        <v>2048</v>
      </c>
      <c r="G204" s="3">
        <f>carbondioxide!L304</f>
        <v>514.13103413139879</v>
      </c>
      <c r="H204" s="3">
        <f t="shared" si="22"/>
        <v>3.3475328005113312</v>
      </c>
      <c r="I204" s="3">
        <f t="shared" si="26"/>
        <v>2.0211605647377495</v>
      </c>
      <c r="J204" s="3">
        <f t="shared" si="23"/>
        <v>0.40193473577650535</v>
      </c>
      <c r="K204" s="3">
        <f>carbondioxide!S304</f>
        <v>514.13129649712198</v>
      </c>
      <c r="L204" s="3">
        <f t="shared" si="24"/>
        <v>3.3475355306640897</v>
      </c>
      <c r="M204" s="3">
        <f t="shared" si="27"/>
        <v>2.0211628036822407</v>
      </c>
      <c r="N204" s="3">
        <f t="shared" si="25"/>
        <v>0.40193500517544084</v>
      </c>
    </row>
    <row r="205" spans="1:14" x14ac:dyDescent="0.3">
      <c r="A205" s="3">
        <f t="shared" si="21"/>
        <v>2049</v>
      </c>
      <c r="G205" s="3">
        <f>carbondioxide!L305</f>
        <v>518.71768977406521</v>
      </c>
      <c r="H205" s="3">
        <f t="shared" si="22"/>
        <v>3.3950494763363523</v>
      </c>
      <c r="I205" s="3">
        <f t="shared" si="26"/>
        <v>2.0573245179022477</v>
      </c>
      <c r="J205" s="3">
        <f t="shared" si="23"/>
        <v>0.41113193848500523</v>
      </c>
      <c r="K205" s="3">
        <f>carbondioxide!S305</f>
        <v>518.7179495739606</v>
      </c>
      <c r="L205" s="3">
        <f t="shared" si="24"/>
        <v>3.3950521558846303</v>
      </c>
      <c r="M205" s="3">
        <f t="shared" si="27"/>
        <v>2.0573267638056678</v>
      </c>
      <c r="N205" s="3">
        <f t="shared" si="25"/>
        <v>0.41113221907095948</v>
      </c>
    </row>
    <row r="206" spans="1:14" x14ac:dyDescent="0.3">
      <c r="A206" s="3">
        <f t="shared" si="21"/>
        <v>2050</v>
      </c>
      <c r="G206" s="3">
        <f>carbondioxide!L306</f>
        <v>523.33848344079502</v>
      </c>
      <c r="H206" s="3">
        <f t="shared" si="22"/>
        <v>3.442496838169737</v>
      </c>
      <c r="I206" s="3">
        <f t="shared" si="26"/>
        <v>2.0937591860154794</v>
      </c>
      <c r="J206" s="3">
        <f t="shared" si="23"/>
        <v>0.42048231233609518</v>
      </c>
      <c r="K206" s="3">
        <f>carbondioxide!S306</f>
        <v>523.33874075138931</v>
      </c>
      <c r="L206" s="3">
        <f t="shared" si="24"/>
        <v>3.4424994686113806</v>
      </c>
      <c r="M206" s="3">
        <f t="shared" si="27"/>
        <v>2.0937614372865538</v>
      </c>
      <c r="N206" s="3">
        <f t="shared" si="25"/>
        <v>0.42048260408505261</v>
      </c>
    </row>
    <row r="207" spans="1:14" x14ac:dyDescent="0.3">
      <c r="A207" s="3">
        <f t="shared" si="21"/>
        <v>2051</v>
      </c>
      <c r="G207" s="3">
        <f>carbondioxide!L307</f>
        <v>527.99205490112286</v>
      </c>
      <c r="H207" s="3">
        <f t="shared" si="22"/>
        <v>3.4898592403903663</v>
      </c>
      <c r="I207" s="3">
        <f t="shared" si="26"/>
        <v>2.1304542724604532</v>
      </c>
      <c r="J207" s="3">
        <f t="shared" si="23"/>
        <v>0.42998652497859408</v>
      </c>
      <c r="K207" s="3">
        <f>carbondioxide!S307</f>
        <v>527.99230979537356</v>
      </c>
      <c r="L207" s="3">
        <f t="shared" si="24"/>
        <v>3.4898618231639125</v>
      </c>
      <c r="M207" s="3">
        <f t="shared" si="27"/>
        <v>2.1304565276025205</v>
      </c>
      <c r="N207" s="3">
        <f t="shared" si="25"/>
        <v>0.42998682785763714</v>
      </c>
    </row>
    <row r="208" spans="1:14" x14ac:dyDescent="0.3">
      <c r="A208" s="3">
        <f t="shared" si="21"/>
        <v>2052</v>
      </c>
      <c r="G208" s="3">
        <f>carbondioxide!L308</f>
        <v>532.67703326603782</v>
      </c>
      <c r="H208" s="3">
        <f t="shared" si="22"/>
        <v>3.5371214780416369</v>
      </c>
      <c r="I208" s="3">
        <f t="shared" si="26"/>
        <v>2.1673993779200798</v>
      </c>
      <c r="J208" s="3">
        <f t="shared" si="23"/>
        <v>0.43964518178429102</v>
      </c>
      <c r="K208" s="3">
        <f>carbondioxide!S308</f>
        <v>532.67728581352708</v>
      </c>
      <c r="L208" s="3">
        <f t="shared" si="24"/>
        <v>3.5371240145293443</v>
      </c>
      <c r="M208" s="3">
        <f t="shared" si="27"/>
        <v>2.1674016355262511</v>
      </c>
      <c r="N208" s="3">
        <f t="shared" si="25"/>
        <v>0.43964549575218809</v>
      </c>
    </row>
    <row r="209" spans="1:14" x14ac:dyDescent="0.3">
      <c r="A209" s="3">
        <f t="shared" si="21"/>
        <v>2053</v>
      </c>
      <c r="G209" s="3">
        <f>carbondioxide!L309</f>
        <v>537.39203779586001</v>
      </c>
      <c r="H209" s="3">
        <f t="shared" si="22"/>
        <v>3.5842687850134958</v>
      </c>
      <c r="I209" s="3">
        <f t="shared" si="26"/>
        <v>2.2045840162120185</v>
      </c>
      <c r="J209" s="3">
        <f t="shared" si="23"/>
        <v>0.44945882561834227</v>
      </c>
      <c r="K209" s="3">
        <f>carbondioxide!S309</f>
        <v>537.39228806297751</v>
      </c>
      <c r="L209" s="3">
        <f t="shared" si="24"/>
        <v>3.5842712765442082</v>
      </c>
      <c r="M209" s="3">
        <f t="shared" si="27"/>
        <v>2.2045862749605831</v>
      </c>
      <c r="N209" s="3">
        <f t="shared" si="25"/>
        <v>0.44945915062610475</v>
      </c>
    </row>
    <row r="210" spans="1:14" x14ac:dyDescent="0.3">
      <c r="A210" s="3">
        <f t="shared" si="21"/>
        <v>2054</v>
      </c>
      <c r="G210" s="3">
        <f>carbondioxide!L310</f>
        <v>542.13567873966304</v>
      </c>
      <c r="H210" s="3">
        <f t="shared" si="22"/>
        <v>3.6312868318972233</v>
      </c>
      <c r="I210" s="3">
        <f t="shared" si="26"/>
        <v>2.2419976295364989</v>
      </c>
      <c r="J210" s="3">
        <f t="shared" si="23"/>
        <v>0.45942793670091436</v>
      </c>
      <c r="K210" s="3">
        <f>carbondioxide!S310</f>
        <v>542.13592678977761</v>
      </c>
      <c r="L210" s="3">
        <f t="shared" si="24"/>
        <v>3.6312892797490459</v>
      </c>
      <c r="M210" s="3">
        <f t="shared" si="27"/>
        <v>2.2419998881865673</v>
      </c>
      <c r="N210" s="3">
        <f t="shared" si="25"/>
        <v>0.45942827269232461</v>
      </c>
    </row>
    <row r="211" spans="1:14" x14ac:dyDescent="0.3">
      <c r="A211" s="3">
        <f t="shared" si="21"/>
        <v>2055</v>
      </c>
      <c r="G211" s="3">
        <f>carbondioxide!L311</f>
        <v>546.90655820455277</v>
      </c>
      <c r="H211" s="3">
        <f t="shared" si="22"/>
        <v>3.6781617235317268</v>
      </c>
      <c r="I211" s="3">
        <f t="shared" si="26"/>
        <v>2.2796296031480816</v>
      </c>
      <c r="J211" s="3">
        <f t="shared" si="23"/>
        <v>0.46955293255622049</v>
      </c>
      <c r="K211" s="3">
        <f>carbondioxide!S311</f>
        <v>546.90680409817571</v>
      </c>
      <c r="L211" s="3">
        <f t="shared" si="24"/>
        <v>3.6781641289345641</v>
      </c>
      <c r="M211" s="3">
        <f t="shared" si="27"/>
        <v>2.2796318605354471</v>
      </c>
      <c r="N211" s="3">
        <f t="shared" si="25"/>
        <v>0.46955327946833192</v>
      </c>
    </row>
    <row r="212" spans="1:14" x14ac:dyDescent="0.3">
      <c r="A212" s="3">
        <f t="shared" si="21"/>
        <v>2056</v>
      </c>
      <c r="G212" s="3">
        <f>carbondioxide!L312</f>
        <v>551.70327105299521</v>
      </c>
      <c r="H212" s="3">
        <f t="shared" si="22"/>
        <v>3.7248799962589478</v>
      </c>
      <c r="I212" s="3">
        <f t="shared" si="26"/>
        <v>2.3174692794624407</v>
      </c>
      <c r="J212" s="3">
        <f t="shared" si="23"/>
        <v>0.47983416804518225</v>
      </c>
      <c r="K212" s="3">
        <f>carbondioxide!S312</f>
        <v>551.70351484793332</v>
      </c>
      <c r="L212" s="3">
        <f t="shared" si="24"/>
        <v>3.7248823603968799</v>
      </c>
      <c r="M212" s="3">
        <f t="shared" si="27"/>
        <v>2.3174715344956542</v>
      </c>
      <c r="N212" s="3">
        <f t="shared" si="25"/>
        <v>0.47983452580879316</v>
      </c>
    </row>
    <row r="213" spans="1:14" x14ac:dyDescent="0.3">
      <c r="A213" s="3">
        <f t="shared" si="21"/>
        <v>2057</v>
      </c>
      <c r="G213" s="3">
        <f>carbondioxide!L313</f>
        <v>556.52440582627446</v>
      </c>
      <c r="H213" s="3">
        <f t="shared" si="22"/>
        <v>3.7714286149048286</v>
      </c>
      <c r="I213" s="3">
        <f t="shared" si="26"/>
        <v>2.3555059716093529</v>
      </c>
      <c r="J213" s="3">
        <f t="shared" si="23"/>
        <v>0.49027193547803227</v>
      </c>
      <c r="K213" s="3">
        <f>carbondioxide!S313</f>
        <v>556.52464757777466</v>
      </c>
      <c r="L213" s="3">
        <f t="shared" si="24"/>
        <v>3.771430938918352</v>
      </c>
      <c r="M213" s="3">
        <f t="shared" si="27"/>
        <v>2.3555082232659954</v>
      </c>
      <c r="N213" s="3">
        <f t="shared" si="25"/>
        <v>0.49027230401813454</v>
      </c>
    </row>
    <row r="214" spans="1:14" x14ac:dyDescent="0.3">
      <c r="A214" s="3">
        <f t="shared" si="21"/>
        <v>2058</v>
      </c>
      <c r="G214" s="3">
        <f>carbondioxide!L314</f>
        <v>561.36854569206571</v>
      </c>
      <c r="H214" s="3">
        <f t="shared" si="22"/>
        <v>3.8177949695012825</v>
      </c>
      <c r="I214" s="3">
        <f t="shared" si="26"/>
        <v>2.3937289764431249</v>
      </c>
      <c r="J214" s="3">
        <f t="shared" si="23"/>
        <v>0.50086646480325814</v>
      </c>
      <c r="K214" s="3">
        <f>carbondioxide!S314</f>
        <v>561.36878545295201</v>
      </c>
      <c r="L214" s="3">
        <f t="shared" si="24"/>
        <v>3.8177972544894199</v>
      </c>
      <c r="M214" s="3">
        <f t="shared" si="27"/>
        <v>2.3937312237662671</v>
      </c>
      <c r="N214" s="3">
        <f t="shared" si="25"/>
        <v>0.50086684403946236</v>
      </c>
    </row>
    <row r="215" spans="1:14" x14ac:dyDescent="0.3">
      <c r="A215" s="3">
        <f t="shared" si="21"/>
        <v>2059</v>
      </c>
      <c r="G215" s="3">
        <f>carbondioxide!L315</f>
        <v>566.23426941401885</v>
      </c>
      <c r="H215" s="3">
        <f t="shared" si="22"/>
        <v>3.8639668717636737</v>
      </c>
      <c r="I215" s="3">
        <f t="shared" si="26"/>
        <v>2.4321275870217245</v>
      </c>
      <c r="J215" s="3">
        <f t="shared" si="23"/>
        <v>0.51161792386937255</v>
      </c>
      <c r="K215" s="3">
        <f>carbondioxide!S315</f>
        <v>566.23450723482142</v>
      </c>
      <c r="L215" s="3">
        <f t="shared" si="24"/>
        <v>3.8639691187859677</v>
      </c>
      <c r="M215" s="3">
        <f t="shared" si="27"/>
        <v>2.4321298291165672</v>
      </c>
      <c r="N215" s="3">
        <f t="shared" si="25"/>
        <v>0.51161831371631061</v>
      </c>
    </row>
    <row r="216" spans="1:14" x14ac:dyDescent="0.3">
      <c r="A216" s="3">
        <f t="shared" si="21"/>
        <v>2060</v>
      </c>
      <c r="G216" s="3">
        <f>carbondioxide!L316</f>
        <v>571.1201523411695</v>
      </c>
      <c r="H216" s="3">
        <f t="shared" si="22"/>
        <v>3.9099325513374641</v>
      </c>
      <c r="I216" s="3">
        <f t="shared" si="26"/>
        <v>2.4706911045658919</v>
      </c>
      <c r="J216" s="3">
        <f t="shared" si="23"/>
        <v>0.52252641875607786</v>
      </c>
      <c r="K216" s="3">
        <f>carbondioxide!S316</f>
        <v>571.12038827024571</v>
      </c>
      <c r="L216" s="3">
        <f t="shared" si="24"/>
        <v>3.9099347614158377</v>
      </c>
      <c r="M216" s="3">
        <f t="shared" si="27"/>
        <v>2.4706933405965734</v>
      </c>
      <c r="N216" s="3">
        <f t="shared" si="25"/>
        <v>0.52252681912378407</v>
      </c>
    </row>
    <row r="217" spans="1:14" x14ac:dyDescent="0.3">
      <c r="A217" s="3">
        <f t="shared" si="21"/>
        <v>2061</v>
      </c>
      <c r="G217" s="3">
        <f>carbondioxide!L317</f>
        <v>576.0247674149241</v>
      </c>
      <c r="H217" s="3">
        <f t="shared" si="22"/>
        <v>3.9556806518268632</v>
      </c>
      <c r="I217" s="3">
        <f t="shared" si="26"/>
        <v>2.5094088499094753</v>
      </c>
      <c r="J217" s="3">
        <f t="shared" si="23"/>
        <v>0.53359199417147762</v>
      </c>
      <c r="K217" s="3">
        <f>carbondioxide!S317</f>
        <v>576.02500149857428</v>
      </c>
      <c r="L217" s="3">
        <f t="shared" si="24"/>
        <v>3.9556828259473953</v>
      </c>
      <c r="M217" s="3">
        <f t="shared" si="27"/>
        <v>2.5094110790960391</v>
      </c>
      <c r="N217" s="3">
        <f t="shared" si="25"/>
        <v>0.53359240496574956</v>
      </c>
    </row>
    <row r="218" spans="1:14" x14ac:dyDescent="0.3">
      <c r="A218" s="3">
        <f t="shared" si="21"/>
        <v>2062</v>
      </c>
      <c r="G218" s="3">
        <f>carbondioxide!L318</f>
        <v>580.94668619131357</v>
      </c>
      <c r="H218" s="3">
        <f t="shared" si="22"/>
        <v>4.0012002266176774</v>
      </c>
      <c r="I218" s="3">
        <f t="shared" si="26"/>
        <v>2.5482701744522065</v>
      </c>
      <c r="J218" s="3">
        <f t="shared" si="23"/>
        <v>0.54481463391206941</v>
      </c>
      <c r="K218" s="3">
        <f>carbondioxide!S318</f>
        <v>580.9469184738889</v>
      </c>
      <c r="L218" s="3">
        <f t="shared" si="24"/>
        <v>4.0012023657322624</v>
      </c>
      <c r="M218" s="3">
        <f t="shared" si="27"/>
        <v>2.5482723960677212</v>
      </c>
      <c r="N218" s="3">
        <f t="shared" si="25"/>
        <v>0.54481505503480965</v>
      </c>
    </row>
    <row r="219" spans="1:14" x14ac:dyDescent="0.3">
      <c r="A219" s="3">
        <f t="shared" si="21"/>
        <v>2063</v>
      </c>
      <c r="G219" s="3">
        <f>carbondioxide!L319</f>
        <v>585.88447987615609</v>
      </c>
      <c r="H219" s="3">
        <f t="shared" si="22"/>
        <v>4.0464807345058666</v>
      </c>
      <c r="I219" s="3">
        <f t="shared" si="26"/>
        <v>2.5872644706260766</v>
      </c>
      <c r="J219" s="3">
        <f t="shared" si="23"/>
        <v>0.55619426138233741</v>
      </c>
      <c r="K219" s="3">
        <f>carbondioxide!S319</f>
        <v>585.88471040016066</v>
      </c>
      <c r="L219" s="3">
        <f t="shared" si="24"/>
        <v>4.046482839533776</v>
      </c>
      <c r="M219" s="3">
        <f t="shared" si="27"/>
        <v>2.5872666839938985</v>
      </c>
      <c r="N219" s="3">
        <f t="shared" si="25"/>
        <v>0.55619469273187661</v>
      </c>
    </row>
    <row r="220" spans="1:14" x14ac:dyDescent="0.3">
      <c r="A220" s="3">
        <f t="shared" si="21"/>
        <v>2064</v>
      </c>
      <c r="G220" s="3">
        <f>carbondioxide!L320</f>
        <v>590.83672037073768</v>
      </c>
      <c r="H220" s="3">
        <f t="shared" si="22"/>
        <v>4.0915120351427419</v>
      </c>
      <c r="I220" s="3">
        <f t="shared" si="26"/>
        <v>2.6263811818863987</v>
      </c>
      <c r="J220" s="3">
        <f t="shared" si="23"/>
        <v>0.5677307401708418</v>
      </c>
      <c r="K220" s="3">
        <f>carbondioxide!S320</f>
        <v>590.83694917692605</v>
      </c>
      <c r="L220" s="3">
        <f t="shared" si="24"/>
        <v>4.091514106972113</v>
      </c>
      <c r="M220" s="3">
        <f t="shared" si="27"/>
        <v>2.6263833863775718</v>
      </c>
      <c r="N220" s="3">
        <f t="shared" si="25"/>
        <v>0.5677311816422449</v>
      </c>
    </row>
    <row r="221" spans="1:14" x14ac:dyDescent="0.3">
      <c r="A221" s="3">
        <f t="shared" si="21"/>
        <v>2065</v>
      </c>
      <c r="G221" s="3">
        <f>carbondioxide!L321</f>
        <v>595.80198132559246</v>
      </c>
      <c r="H221" s="3">
        <f t="shared" si="22"/>
        <v>4.1362843843072659</v>
      </c>
      <c r="I221" s="3">
        <f t="shared" si="26"/>
        <v>2.6656098122385661</v>
      </c>
      <c r="J221" s="3">
        <f t="shared" si="23"/>
        <v>0.57942387467978618</v>
      </c>
      <c r="K221" s="3">
        <f>carbondioxide!S321</f>
        <v>595.8022084530603</v>
      </c>
      <c r="L221" s="3">
        <f t="shared" si="24"/>
        <v>4.1362864237964914</v>
      </c>
      <c r="M221" s="3">
        <f t="shared" si="27"/>
        <v>2.6656120072693494</v>
      </c>
      <c r="N221" s="3">
        <f t="shared" si="25"/>
        <v>0.5794243261651415</v>
      </c>
    </row>
    <row r="222" spans="1:14" x14ac:dyDescent="0.3">
      <c r="A222" s="3">
        <f t="shared" si="21"/>
        <v>2066</v>
      </c>
      <c r="G222" s="3">
        <f>carbondioxide!L322</f>
        <v>600.77883919994804</v>
      </c>
      <c r="H222" s="3">
        <f t="shared" si="22"/>
        <v>4.180788429015414</v>
      </c>
      <c r="I222" s="3">
        <f t="shared" si="26"/>
        <v>2.7049399353114167</v>
      </c>
      <c r="J222" s="3">
        <f t="shared" si="23"/>
        <v>0.59127341080512008</v>
      </c>
      <c r="K222" s="3">
        <f>carbondioxide!S322</f>
        <v>600.77906468621813</v>
      </c>
      <c r="L222" s="3">
        <f t="shared" si="24"/>
        <v>4.1807904369944575</v>
      </c>
      <c r="M222" s="3">
        <f t="shared" si="27"/>
        <v>2.7049421203409363</v>
      </c>
      <c r="N222" s="3">
        <f t="shared" si="25"/>
        <v>0.59127387219381344</v>
      </c>
    </row>
    <row r="223" spans="1:14" x14ac:dyDescent="0.3">
      <c r="A223" s="3">
        <f t="shared" si="21"/>
        <v>2067</v>
      </c>
      <c r="G223" s="3">
        <f>carbondioxide!L323</f>
        <v>605.7658743243951</v>
      </c>
      <c r="H223" s="3">
        <f t="shared" si="22"/>
        <v>4.2250152024761505</v>
      </c>
      <c r="I223" s="3">
        <f t="shared" si="26"/>
        <v>2.7443612029880264</v>
      </c>
      <c r="J223" s="3">
        <f t="shared" si="23"/>
        <v>0.60327903666431582</v>
      </c>
      <c r="K223" s="3">
        <f>carbondioxide!S323</f>
        <v>605.76609820549902</v>
      </c>
      <c r="L223" s="3">
        <f t="shared" si="24"/>
        <v>4.225017179747792</v>
      </c>
      <c r="M223" s="3">
        <f t="shared" si="27"/>
        <v>2.7443633775160414</v>
      </c>
      <c r="N223" s="3">
        <f t="shared" si="25"/>
        <v>0.6032795078432891</v>
      </c>
    </row>
    <row r="224" spans="1:14" x14ac:dyDescent="0.3">
      <c r="A224" s="3">
        <f t="shared" si="21"/>
        <v>2068</v>
      </c>
      <c r="G224" s="3">
        <f>carbondioxide!L324</f>
        <v>610.76167196434881</v>
      </c>
      <c r="H224" s="3">
        <f t="shared" si="22"/>
        <v>4.2689561189032217</v>
      </c>
      <c r="I224" s="3">
        <f t="shared" si="26"/>
        <v>2.7838633536046311</v>
      </c>
      <c r="J224" s="3">
        <f t="shared" si="23"/>
        <v>0.6154403833690345</v>
      </c>
      <c r="K224" s="3">
        <f>carbondioxide!S324</f>
        <v>610.76189427490385</v>
      </c>
      <c r="L224" s="3">
        <f t="shared" si="24"/>
        <v>4.2689580662442355</v>
      </c>
      <c r="M224" s="3">
        <f t="shared" si="27"/>
        <v>2.7838655171694109</v>
      </c>
      <c r="N224" s="3">
        <f t="shared" si="25"/>
        <v>0.61544086422303035</v>
      </c>
    </row>
    <row r="225" spans="1:14" x14ac:dyDescent="0.3">
      <c r="A225" s="3">
        <f t="shared" si="21"/>
        <v>2069</v>
      </c>
      <c r="G225" s="3">
        <f>carbondioxide!L325</f>
        <v>615.76482338187907</v>
      </c>
      <c r="H225" s="3">
        <f t="shared" si="22"/>
        <v>4.312602968191646</v>
      </c>
      <c r="I225" s="3">
        <f t="shared" si="26"/>
        <v>2.8234362197282756</v>
      </c>
      <c r="J225" s="3">
        <f t="shared" si="23"/>
        <v>0.62775702583997273</v>
      </c>
      <c r="K225" s="3">
        <f>carbondioxide!S325</f>
        <v>615.76504415516024</v>
      </c>
      <c r="L225" s="3">
        <f t="shared" si="24"/>
        <v>4.3126048863539017</v>
      </c>
      <c r="M225" s="3">
        <f t="shared" si="27"/>
        <v>2.8234383719045804</v>
      </c>
      <c r="N225" s="3">
        <f t="shared" si="25"/>
        <v>0.62775751625176579</v>
      </c>
    </row>
    <row r="226" spans="1:14" x14ac:dyDescent="0.3">
      <c r="A226" s="3">
        <f t="shared" si="21"/>
        <v>2070</v>
      </c>
      <c r="G226" s="3">
        <f>carbondioxide!L326</f>
        <v>620.7739268935137</v>
      </c>
      <c r="H226" s="3">
        <f t="shared" si="22"/>
        <v>4.3559479104674459</v>
      </c>
      <c r="I226" s="3">
        <f t="shared" si="26"/>
        <v>2.8630697355236649</v>
      </c>
      <c r="J226" s="3">
        <f t="shared" si="23"/>
        <v>0.64022848366125829</v>
      </c>
      <c r="K226" s="3">
        <f>carbondioxide!S326</f>
        <v>620.77414616152259</v>
      </c>
      <c r="L226" s="3">
        <f t="shared" si="24"/>
        <v>4.3559498001789647</v>
      </c>
      <c r="M226" s="3">
        <f t="shared" si="27"/>
        <v>2.8630718759208271</v>
      </c>
      <c r="N226" s="3">
        <f t="shared" si="25"/>
        <v>0.64022898351187374</v>
      </c>
    </row>
    <row r="227" spans="1:14" x14ac:dyDescent="0.3">
      <c r="A227" s="3">
        <f t="shared" si="21"/>
        <v>2071</v>
      </c>
      <c r="G227" s="3">
        <f>carbondioxide!L327</f>
        <v>625.78758892165001</v>
      </c>
      <c r="H227" s="3">
        <f t="shared" si="22"/>
        <v>4.3989834705189637</v>
      </c>
      <c r="I227" s="3">
        <f t="shared" si="26"/>
        <v>2.902753943719576</v>
      </c>
      <c r="J227" s="3">
        <f t="shared" si="23"/>
        <v>0.65285422197183673</v>
      </c>
      <c r="K227" s="3">
        <f>carbondioxide!S327</f>
        <v>625.7878067151795</v>
      </c>
      <c r="L227" s="3">
        <f t="shared" si="24"/>
        <v>4.3989853324849104</v>
      </c>
      <c r="M227" s="3">
        <f t="shared" si="27"/>
        <v>2.9027560719796743</v>
      </c>
      <c r="N227" s="3">
        <f t="shared" si="25"/>
        <v>0.65285473114075665</v>
      </c>
    </row>
    <row r="228" spans="1:14" x14ac:dyDescent="0.3">
      <c r="A228" s="3">
        <f t="shared" si="21"/>
        <v>2072</v>
      </c>
      <c r="G228" s="3">
        <f>carbondioxide!L328</f>
        <v>630.80442503725158</v>
      </c>
      <c r="H228" s="3">
        <f t="shared" si="22"/>
        <v>4.4417025321178354</v>
      </c>
      <c r="I228" s="3">
        <f t="shared" si="26"/>
        <v>2.9424790021850629</v>
      </c>
      <c r="J228" s="3">
        <f t="shared" si="23"/>
        <v>0.66563365239136385</v>
      </c>
      <c r="K228" s="3">
        <f>carbondioxide!S328</f>
        <v>630.80464138594652</v>
      </c>
      <c r="L228" s="3">
        <f t="shared" si="24"/>
        <v>4.4417043670214484</v>
      </c>
      <c r="M228" s="3">
        <f t="shared" si="27"/>
        <v>2.9424811179811865</v>
      </c>
      <c r="N228" s="3">
        <f t="shared" si="25"/>
        <v>0.66563417075672171</v>
      </c>
    </row>
    <row r="229" spans="1:14" x14ac:dyDescent="0.3">
      <c r="A229" s="3">
        <f t="shared" si="21"/>
        <v>2073</v>
      </c>
      <c r="G229" s="3">
        <f>carbondioxide!L329</f>
        <v>635.82306099155608</v>
      </c>
      <c r="H229" s="3">
        <f t="shared" si="22"/>
        <v>4.4840983322374708</v>
      </c>
      <c r="I229" s="3">
        <f t="shared" si="26"/>
        <v>2.9822351901255661</v>
      </c>
      <c r="J229" s="3">
        <f t="shared" si="23"/>
        <v>0.6785661339781921</v>
      </c>
      <c r="K229" s="3">
        <f>carbondioxide!S329</f>
        <v>635.82327592397178</v>
      </c>
      <c r="L229" s="3">
        <f t="shared" si="24"/>
        <v>4.484100140740968</v>
      </c>
      <c r="M229" s="3">
        <f t="shared" si="27"/>
        <v>2.9822372931601637</v>
      </c>
      <c r="N229" s="3">
        <f t="shared" si="25"/>
        <v>0.67856666141695665</v>
      </c>
    </row>
    <row r="230" spans="1:14" x14ac:dyDescent="0.3">
      <c r="A230" s="3">
        <f t="shared" si="21"/>
        <v>2074</v>
      </c>
      <c r="G230" s="3">
        <f>carbondioxide!L330</f>
        <v>640.84213373457953</v>
      </c>
      <c r="H230" s="3">
        <f t="shared" si="22"/>
        <v>4.5261644551767697</v>
      </c>
      <c r="I230" s="3">
        <f t="shared" si="26"/>
        <v>3.02201291390891</v>
      </c>
      <c r="J230" s="3">
        <f t="shared" si="23"/>
        <v>0.69165097421710919</v>
      </c>
      <c r="K230" s="3">
        <f>carbondioxide!S330</f>
        <v>640.84234727823559</v>
      </c>
      <c r="L230" s="3">
        <f t="shared" si="24"/>
        <v>4.5261662379221752</v>
      </c>
      <c r="M230" s="3">
        <f t="shared" si="27"/>
        <v>3.0220150039122191</v>
      </c>
      <c r="N230" s="3">
        <f t="shared" si="25"/>
        <v>0.69165151060525809</v>
      </c>
    </row>
    <row r="231" spans="1:14" x14ac:dyDescent="0.3">
      <c r="A231" s="3">
        <f t="shared" si="21"/>
        <v>2075</v>
      </c>
      <c r="G231" s="3">
        <f>carbondioxide!L331</f>
        <v>645.86029241826316</v>
      </c>
      <c r="H231" s="3">
        <f t="shared" si="22"/>
        <v>4.5678948265965387</v>
      </c>
      <c r="I231" s="3">
        <f t="shared" si="26"/>
        <v>3.0618027125310459</v>
      </c>
      <c r="J231" s="3">
        <f t="shared" si="23"/>
        <v>0.70488743003455867</v>
      </c>
      <c r="K231" s="3">
        <f>carbondioxide!S331</f>
        <v>645.8605045996951</v>
      </c>
      <c r="L231" s="3">
        <f t="shared" si="24"/>
        <v>4.567896584206486</v>
      </c>
      <c r="M231" s="3">
        <f t="shared" si="27"/>
        <v>3.0618047892595981</v>
      </c>
      <c r="N231" s="3">
        <f t="shared" si="25"/>
        <v>0.70488797524724167</v>
      </c>
    </row>
    <row r="232" spans="1:14" x14ac:dyDescent="0.3">
      <c r="A232" s="3">
        <f t="shared" si="21"/>
        <v>2076</v>
      </c>
      <c r="G232" s="3">
        <f>carbondioxide!L332</f>
        <v>650.87619938218177</v>
      </c>
      <c r="H232" s="3">
        <f t="shared" si="22"/>
        <v>4.6092837074759574</v>
      </c>
      <c r="I232" s="3">
        <f t="shared" si="26"/>
        <v>3.1015952627312755</v>
      </c>
      <c r="J232" s="3">
        <f t="shared" si="23"/>
        <v>0.71827470883913869</v>
      </c>
      <c r="K232" s="3">
        <f>carbondioxide!S332</f>
        <v>650.87641022698972</v>
      </c>
      <c r="L232" s="3">
        <f t="shared" si="24"/>
        <v>4.6092854405544461</v>
      </c>
      <c r="M232" s="3">
        <f t="shared" si="27"/>
        <v>3.1015973259664755</v>
      </c>
      <c r="N232" s="3">
        <f t="shared" si="25"/>
        <v>0.71827526275083187</v>
      </c>
    </row>
    <row r="233" spans="1:14" x14ac:dyDescent="0.3">
      <c r="A233" s="3">
        <f t="shared" si="21"/>
        <v>2077</v>
      </c>
      <c r="G233" s="3">
        <f>carbondioxide!L333</f>
        <v>655.88853111981132</v>
      </c>
      <c r="H233" s="3">
        <f t="shared" si="22"/>
        <v>4.6503256879963244</v>
      </c>
      <c r="I233" s="3">
        <f t="shared" si="26"/>
        <v>3.1413813837665607</v>
      </c>
      <c r="J233" s="3">
        <f t="shared" si="23"/>
        <v>0.73181196958524608</v>
      </c>
      <c r="K233" s="3">
        <f>carbondioxide!S333</f>
        <v>655.8887406527067</v>
      </c>
      <c r="L233" s="3">
        <f t="shared" si="24"/>
        <v>4.6503273971294448</v>
      </c>
      <c r="M233" s="3">
        <f t="shared" si="27"/>
        <v>3.1413834333133339</v>
      </c>
      <c r="N233" s="3">
        <f t="shared" si="25"/>
        <v>0.73181253206989672</v>
      </c>
    </row>
    <row r="234" spans="1:14" x14ac:dyDescent="0.3">
      <c r="A234" s="3">
        <f t="shared" ref="A234:A297" si="28">1+A233</f>
        <v>2078</v>
      </c>
      <c r="G234" s="3">
        <f>carbondioxide!L334</f>
        <v>660.89597922343683</v>
      </c>
      <c r="H234" s="3">
        <f t="shared" si="22"/>
        <v>4.6910156813591177</v>
      </c>
      <c r="I234" s="3">
        <f t="shared" si="26"/>
        <v>3.1811520418544013</v>
      </c>
      <c r="J234" s="3">
        <f t="shared" si="23"/>
        <v>0.74549832385779591</v>
      </c>
      <c r="K234" s="3">
        <f>carbondioxide!S334</f>
        <v>660.89618746828455</v>
      </c>
      <c r="L234" s="3">
        <f t="shared" si="24"/>
        <v>4.6910173671157205</v>
      </c>
      <c r="M234" s="3">
        <f t="shared" si="27"/>
        <v>3.1811540775399085</v>
      </c>
      <c r="N234" s="3">
        <f t="shared" si="25"/>
        <v>0.74549889478895948</v>
      </c>
    </row>
    <row r="235" spans="1:14" x14ac:dyDescent="0.3">
      <c r="A235" s="3">
        <f t="shared" si="28"/>
        <v>2079</v>
      </c>
      <c r="G235" s="3">
        <f>carbondioxide!L335</f>
        <v>665.89725130586294</v>
      </c>
      <c r="H235" s="3">
        <f t="shared" si="22"/>
        <v>4.731348917545283</v>
      </c>
      <c r="I235" s="3">
        <f t="shared" si="26"/>
        <v>3.220898354293642</v>
      </c>
      <c r="J235" s="3">
        <f t="shared" si="23"/>
        <v>0.75933283697601661</v>
      </c>
      <c r="K235" s="3">
        <f>carbondioxide!S335</f>
        <v>665.89745828572359</v>
      </c>
      <c r="L235" s="3">
        <f t="shared" si="24"/>
        <v>4.7313505804776357</v>
      </c>
      <c r="M235" s="3">
        <f t="shared" si="27"/>
        <v>3.2209003759660537</v>
      </c>
      <c r="N235" s="3">
        <f t="shared" si="25"/>
        <v>0.75933341622698491</v>
      </c>
    </row>
    <row r="236" spans="1:14" x14ac:dyDescent="0.3">
      <c r="A236" s="3">
        <f t="shared" si="28"/>
        <v>2080</v>
      </c>
      <c r="G236" s="3">
        <f>carbondioxide!L336</f>
        <v>670.89107189719527</v>
      </c>
      <c r="H236" s="3">
        <f t="shared" si="22"/>
        <v>4.7713209370225735</v>
      </c>
      <c r="I236" s="3">
        <f t="shared" si="26"/>
        <v>3.2606115932724387</v>
      </c>
      <c r="J236" s="3">
        <f t="shared" si="23"/>
        <v>0.7733145291143807</v>
      </c>
      <c r="K236" s="3">
        <f>carbondioxide!S336</f>
        <v>670.89127763436318</v>
      </c>
      <c r="L236" s="3">
        <f t="shared" si="24"/>
        <v>4.7713225776669725</v>
      </c>
      <c r="M236" s="3">
        <f t="shared" si="27"/>
        <v>3.260613600799771</v>
      </c>
      <c r="N236" s="3">
        <f t="shared" si="25"/>
        <v>0.77331511655830287</v>
      </c>
    </row>
    <row r="237" spans="1:14" x14ac:dyDescent="0.3">
      <c r="A237" s="3">
        <f t="shared" si="28"/>
        <v>2081</v>
      </c>
      <c r="G237" s="3">
        <f>carbondioxide!L337</f>
        <v>675.87618331504291</v>
      </c>
      <c r="H237" s="3">
        <f t="shared" si="22"/>
        <v>4.8109275844075725</v>
      </c>
      <c r="I237" s="3">
        <f t="shared" si="26"/>
        <v>3.300283189372498</v>
      </c>
      <c r="J237" s="3">
        <f t="shared" si="23"/>
        <v>0.78744237643879844</v>
      </c>
      <c r="K237" s="3">
        <f>carbondioxide!S337</f>
        <v>675.87638783108343</v>
      </c>
      <c r="L237" s="3">
        <f t="shared" si="24"/>
        <v>4.8109292032849327</v>
      </c>
      <c r="M237" s="3">
        <f t="shared" si="27"/>
        <v>3.3002851826415052</v>
      </c>
      <c r="N237" s="3">
        <f t="shared" si="25"/>
        <v>0.78744297194879442</v>
      </c>
    </row>
    <row r="238" spans="1:14" x14ac:dyDescent="0.3">
      <c r="A238" s="3">
        <f t="shared" si="28"/>
        <v>2082</v>
      </c>
      <c r="G238" s="3">
        <f>carbondioxide!L338</f>
        <v>680.85134650660677</v>
      </c>
      <c r="H238" s="3">
        <f t="shared" si="22"/>
        <v>4.8501650020889846</v>
      </c>
      <c r="I238" s="3">
        <f t="shared" si="26"/>
        <v>3.3399047347785786</v>
      </c>
      <c r="J238" s="3">
        <f t="shared" si="23"/>
        <v>0.8017153122562618</v>
      </c>
      <c r="K238" s="3">
        <f>carbondioxide!S338</f>
        <v>680.85154982239055</v>
      </c>
      <c r="L238" s="3">
        <f t="shared" si="24"/>
        <v>4.8501665997053909</v>
      </c>
      <c r="M238" s="3">
        <f t="shared" si="27"/>
        <v>3.3399067136936988</v>
      </c>
      <c r="N238" s="3">
        <f t="shared" si="25"/>
        <v>0.80171591570552903</v>
      </c>
    </row>
    <row r="239" spans="1:14" x14ac:dyDescent="0.3">
      <c r="A239" s="3">
        <f t="shared" si="28"/>
        <v>2083</v>
      </c>
      <c r="G239" s="3">
        <f>carbondioxide!L339</f>
        <v>685.8153418612103</v>
      </c>
      <c r="H239" s="3">
        <f t="shared" si="22"/>
        <v>4.8890296238185567</v>
      </c>
      <c r="I239" s="3">
        <f t="shared" si="26"/>
        <v>3.3794679862021262</v>
      </c>
      <c r="J239" s="3">
        <f t="shared" si="23"/>
        <v>0.81613222817618858</v>
      </c>
      <c r="K239" s="3">
        <f>carbondioxide!S339</f>
        <v>685.8155439969463</v>
      </c>
      <c r="L239" s="3">
        <f t="shared" si="24"/>
        <v>4.8890312006657952</v>
      </c>
      <c r="M239" s="3">
        <f t="shared" si="27"/>
        <v>3.3794699506844772</v>
      </c>
      <c r="N239" s="3">
        <f t="shared" si="25"/>
        <v>0.81613283943810178</v>
      </c>
    </row>
    <row r="240" spans="1:14" x14ac:dyDescent="0.3">
      <c r="A240" s="3">
        <f t="shared" si="28"/>
        <v>2084</v>
      </c>
      <c r="G240" s="3">
        <f>carbondioxide!L340</f>
        <v>690.76696999194348</v>
      </c>
      <c r="H240" s="3">
        <f t="shared" si="22"/>
        <v>4.9275181682759657</v>
      </c>
      <c r="I240" s="3">
        <f t="shared" si="26"/>
        <v>3.4189648675277828</v>
      </c>
      <c r="J240" s="3">
        <f t="shared" si="23"/>
        <v>0.83069197528177585</v>
      </c>
      <c r="K240" s="3">
        <f>carbondioxide!S340</f>
        <v>690.76717096720995</v>
      </c>
      <c r="L240" s="3">
        <f t="shared" si="24"/>
        <v>4.9275197248320355</v>
      </c>
      <c r="M240" s="3">
        <f t="shared" si="27"/>
        <v>3.4189668175142085</v>
      </c>
      <c r="N240" s="3">
        <f t="shared" si="25"/>
        <v>0.83069259422998121</v>
      </c>
    </row>
    <row r="241" spans="1:14" x14ac:dyDescent="0.3">
      <c r="A241" s="3">
        <f t="shared" si="28"/>
        <v>2085</v>
      </c>
      <c r="G241" s="3">
        <f>carbondioxide!L341</f>
        <v>695.70505248519407</v>
      </c>
      <c r="H241" s="3">
        <f t="shared" si="22"/>
        <v>4.9656276326138187</v>
      </c>
      <c r="I241" s="3">
        <f t="shared" si="26"/>
        <v>3.4583874721914079</v>
      </c>
      <c r="J241" s="3">
        <f t="shared" si="23"/>
        <v>0.84539336530973319</v>
      </c>
      <c r="K241" s="3">
        <f>carbondioxide!S341</f>
        <v>695.70525231896795</v>
      </c>
      <c r="L241" s="3">
        <f t="shared" si="24"/>
        <v>4.9656291693434049</v>
      </c>
      <c r="M241" s="3">
        <f t="shared" si="27"/>
        <v>3.4583894076335704</v>
      </c>
      <c r="N241" s="3">
        <f t="shared" si="25"/>
        <v>0.8453939918182356</v>
      </c>
    </row>
    <row r="242" spans="1:14" x14ac:dyDescent="0.3">
      <c r="A242" s="3">
        <f t="shared" si="28"/>
        <v>2086</v>
      </c>
      <c r="G242" s="3">
        <f>carbondioxide!L342</f>
        <v>700.62843261695127</v>
      </c>
      <c r="H242" s="3">
        <f t="shared" si="22"/>
        <v>5.0033552859887758</v>
      </c>
      <c r="I242" s="3">
        <f t="shared" si="26"/>
        <v>3.4977280652981131</v>
      </c>
      <c r="J242" s="3">
        <f t="shared" si="23"/>
        <v>0.86023517183682108</v>
      </c>
      <c r="K242" s="3">
        <f>carbondioxide!S342</f>
        <v>700.62863132763573</v>
      </c>
      <c r="L242" s="3">
        <f t="shared" si="24"/>
        <v>5.0033568033437126</v>
      </c>
      <c r="M242" s="3">
        <f t="shared" si="27"/>
        <v>3.497729986161628</v>
      </c>
      <c r="N242" s="3">
        <f t="shared" si="25"/>
        <v>0.86023580578006675</v>
      </c>
    </row>
    <row r="243" spans="1:14" x14ac:dyDescent="0.3">
      <c r="A243" s="3">
        <f t="shared" si="28"/>
        <v>2087</v>
      </c>
      <c r="G243" s="3">
        <f>carbondioxide!L343</f>
        <v>705.53597603487788</v>
      </c>
      <c r="H243" s="3">
        <f t="shared" si="22"/>
        <v>5.0406986630847337</v>
      </c>
      <c r="I243" s="3">
        <f t="shared" si="26"/>
        <v>3.5369790854887055</v>
      </c>
      <c r="J243" s="3">
        <f t="shared" si="23"/>
        <v>0.8752161314716812</v>
      </c>
      <c r="K243" s="3">
        <f>carbondioxide!S343</f>
        <v>705.53617364032891</v>
      </c>
      <c r="L243" s="3">
        <f t="shared" si="24"/>
        <v>5.0407001615044464</v>
      </c>
      <c r="M243" s="3">
        <f t="shared" si="27"/>
        <v>3.5369809917523201</v>
      </c>
      <c r="N243" s="3">
        <f t="shared" si="25"/>
        <v>0.87521677272463405</v>
      </c>
    </row>
    <row r="244" spans="1:14" x14ac:dyDescent="0.3">
      <c r="A244" s="3">
        <f t="shared" si="28"/>
        <v>2088</v>
      </c>
      <c r="G244" s="3">
        <f>carbondioxide!L344</f>
        <v>710.4265714052566</v>
      </c>
      <c r="H244" s="3">
        <f t="shared" si="22"/>
        <v>5.0776555576338032</v>
      </c>
      <c r="I244" s="3">
        <f t="shared" si="26"/>
        <v>3.5761331465628081</v>
      </c>
      <c r="J244" s="3">
        <f t="shared" si="23"/>
        <v>0.89033494505049793</v>
      </c>
      <c r="K244" s="3">
        <f>carbondioxide!S344</f>
        <v>710.42676792280781</v>
      </c>
      <c r="L244" s="3">
        <f t="shared" si="24"/>
        <v>5.0776570375457268</v>
      </c>
      <c r="M244" s="3">
        <f t="shared" si="27"/>
        <v>3.5761350382176196</v>
      </c>
      <c r="N244" s="3">
        <f t="shared" si="25"/>
        <v>0.89033559348871127</v>
      </c>
    </row>
    <row r="245" spans="1:14" x14ac:dyDescent="0.3">
      <c r="A245" s="3">
        <f t="shared" si="28"/>
        <v>2089</v>
      </c>
      <c r="G245" s="3">
        <f>carbondioxide!L345</f>
        <v>715.29913102402713</v>
      </c>
      <c r="H245" s="3">
        <f t="shared" si="22"/>
        <v>5.1142240159407164</v>
      </c>
      <c r="I245" s="3">
        <f t="shared" si="26"/>
        <v>3.6151830388668129</v>
      </c>
      <c r="J245" s="3">
        <f t="shared" si="23"/>
        <v>0.9055902788350878</v>
      </c>
      <c r="K245" s="3">
        <f>carbondioxide!S345</f>
        <v>715.29932647051271</v>
      </c>
      <c r="L245" s="3">
        <f t="shared" si="24"/>
        <v>5.1142254777606881</v>
      </c>
      <c r="M245" s="3">
        <f t="shared" si="27"/>
        <v>3.6151849159155249</v>
      </c>
      <c r="N245" s="3">
        <f t="shared" si="25"/>
        <v>0.90559093433477145</v>
      </c>
    </row>
    <row r="246" spans="1:14" x14ac:dyDescent="0.3">
      <c r="A246" s="3">
        <f t="shared" si="28"/>
        <v>2090</v>
      </c>
      <c r="G246" s="3">
        <f>carbondioxide!L346</f>
        <v>720.15259139124146</v>
      </c>
      <c r="H246" s="3">
        <f t="shared" si="22"/>
        <v>5.1504023304161359</v>
      </c>
      <c r="I246" s="3">
        <f t="shared" si="26"/>
        <v>3.6541217304547056</v>
      </c>
      <c r="J246" s="3">
        <f t="shared" si="23"/>
        <v>0.92098076571206799</v>
      </c>
      <c r="K246" s="3">
        <f>carbondioxide!S346</f>
        <v>720.15278578301945</v>
      </c>
      <c r="L246" s="3">
        <f t="shared" si="24"/>
        <v>5.1504037745487876</v>
      </c>
      <c r="M246" s="3">
        <f t="shared" si="27"/>
        <v>3.6541235929109193</v>
      </c>
      <c r="N246" s="3">
        <f t="shared" si="25"/>
        <v>0.92098142815015016</v>
      </c>
    </row>
    <row r="247" spans="1:14" x14ac:dyDescent="0.3">
      <c r="A247" s="3">
        <f t="shared" si="28"/>
        <v>2091</v>
      </c>
      <c r="G247" s="3">
        <f>carbondioxide!L347</f>
        <v>724.98591374837611</v>
      </c>
      <c r="H247" s="3">
        <f t="shared" si="22"/>
        <v>5.1861890331242044</v>
      </c>
      <c r="I247" s="3">
        <f t="shared" si="26"/>
        <v>3.6929423680296702</v>
      </c>
      <c r="J247" s="3">
        <f t="shared" si="23"/>
        <v>0.93650500639180623</v>
      </c>
      <c r="K247" s="3">
        <f>carbondioxide!S347</f>
        <v>724.98610710134835</v>
      </c>
      <c r="L247" s="3">
        <f t="shared" si="24"/>
        <v>5.1861904599633251</v>
      </c>
      <c r="M247" s="3">
        <f t="shared" si="27"/>
        <v>3.6929442159172123</v>
      </c>
      <c r="N247" s="3">
        <f t="shared" si="25"/>
        <v>0.9365056756459913</v>
      </c>
    </row>
    <row r="248" spans="1:14" x14ac:dyDescent="0.3">
      <c r="A248" s="3">
        <f t="shared" si="28"/>
        <v>2092</v>
      </c>
      <c r="G248" s="3">
        <f>carbondioxide!L348</f>
        <v>729.79808457804279</v>
      </c>
      <c r="H248" s="3">
        <f t="shared" si="22"/>
        <v>5.2215828893495129</v>
      </c>
      <c r="I248" s="3">
        <f t="shared" si="26"/>
        <v>3.7316382776742842</v>
      </c>
      <c r="J248" s="3">
        <f t="shared" si="23"/>
        <v>0.95216157060590934</v>
      </c>
      <c r="K248" s="3">
        <f>carbondioxide!S348</f>
        <v>729.79827690767581</v>
      </c>
      <c r="L248" s="3">
        <f t="shared" si="24"/>
        <v>5.2215842992784003</v>
      </c>
      <c r="M248" s="3">
        <f t="shared" si="27"/>
        <v>3.7316401110265667</v>
      </c>
      <c r="N248" s="3">
        <f t="shared" si="25"/>
        <v>0.95216224655473181</v>
      </c>
    </row>
    <row r="249" spans="1:14" x14ac:dyDescent="0.3">
      <c r="A249" s="3">
        <f t="shared" si="28"/>
        <v>2093</v>
      </c>
      <c r="G249" s="3">
        <f>carbondioxide!L349</f>
        <v>734.58811606575387</v>
      </c>
      <c r="H249" s="3">
        <f t="shared" si="22"/>
        <v>5.2565828911885202</v>
      </c>
      <c r="I249" s="3">
        <f t="shared" si="26"/>
        <v>3.770202965376976</v>
      </c>
      <c r="J249" s="3">
        <f t="shared" si="23"/>
        <v>0.96794899830205772</v>
      </c>
      <c r="K249" s="3">
        <f>carbondioxide!S349</f>
        <v>734.58830738709707</v>
      </c>
      <c r="L249" s="3">
        <f t="shared" si="24"/>
        <v>5.2565842845803141</v>
      </c>
      <c r="M249" s="3">
        <f t="shared" si="27"/>
        <v>3.7702047842363879</v>
      </c>
      <c r="N249" s="3">
        <f t="shared" si="25"/>
        <v>0.96794968082493182</v>
      </c>
    </row>
    <row r="250" spans="1:14" x14ac:dyDescent="0.3">
      <c r="A250" s="3">
        <f t="shared" si="28"/>
        <v>2094</v>
      </c>
      <c r="G250" s="3">
        <f>carbondioxide!L350</f>
        <v>739.35504652349653</v>
      </c>
      <c r="H250" s="3">
        <f t="shared" si="22"/>
        <v>5.291188251170289</v>
      </c>
      <c r="I250" s="3">
        <f t="shared" si="26"/>
        <v>3.8086301173623132</v>
      </c>
      <c r="J250" s="3">
        <f t="shared" si="23"/>
        <v>0.98386580083504327</v>
      </c>
      <c r="K250" s="3">
        <f>carbondioxide!S350</f>
        <v>739.35523685120052</v>
      </c>
      <c r="L250" s="3">
        <f t="shared" si="24"/>
        <v>5.291189628388298</v>
      </c>
      <c r="M250" s="3">
        <f t="shared" si="27"/>
        <v>3.8086319217796407</v>
      </c>
      <c r="N250" s="3">
        <f t="shared" si="25"/>
        <v>0.98386648981230884</v>
      </c>
    </row>
    <row r="251" spans="1:14" x14ac:dyDescent="0.3">
      <c r="A251" s="3">
        <f t="shared" si="28"/>
        <v>2095</v>
      </c>
      <c r="G251" s="3">
        <f>carbondioxide!L351</f>
        <v>744.09794077497463</v>
      </c>
      <c r="H251" s="3">
        <f t="shared" si="22"/>
        <v>5.325398395911253</v>
      </c>
      <c r="I251" s="3">
        <f t="shared" si="26"/>
        <v>3.8469136002325568</v>
      </c>
      <c r="J251" s="3">
        <f t="shared" si="23"/>
        <v>0.99991046215291812</v>
      </c>
      <c r="K251" s="3">
        <f>carbondioxide!S351</f>
        <v>744.09813012330801</v>
      </c>
      <c r="L251" s="3">
        <f t="shared" si="24"/>
        <v>5.3253997573092606</v>
      </c>
      <c r="M251" s="3">
        <f t="shared" si="27"/>
        <v>3.8469153902664339</v>
      </c>
      <c r="N251" s="3">
        <f t="shared" si="25"/>
        <v>0.99991115746588333</v>
      </c>
    </row>
    <row r="252" spans="1:14" x14ac:dyDescent="0.3">
      <c r="A252" s="3">
        <f t="shared" si="28"/>
        <v>2096</v>
      </c>
      <c r="G252" s="3">
        <f>carbondioxide!L352</f>
        <v>748.81589050247953</v>
      </c>
      <c r="H252" s="3">
        <f t="shared" si="22"/>
        <v>5.3592129598085565</v>
      </c>
      <c r="I252" s="3">
        <f t="shared" si="26"/>
        <v>3.8850474609278134</v>
      </c>
      <c r="J252" s="3">
        <f t="shared" si="23"/>
        <v>1.0160814399772105</v>
      </c>
      <c r="K252" s="3">
        <f>carbondioxide!S352</f>
        <v>748.81607888534438</v>
      </c>
      <c r="L252" s="3">
        <f t="shared" si="24"/>
        <v>5.3592143057311175</v>
      </c>
      <c r="M252" s="3">
        <f t="shared" si="27"/>
        <v>3.8850492366441975</v>
      </c>
      <c r="N252" s="3">
        <f t="shared" si="25"/>
        <v>1.0160821415081904</v>
      </c>
    </row>
    <row r="253" spans="1:14" x14ac:dyDescent="0.3">
      <c r="A253" s="3">
        <f t="shared" si="28"/>
        <v>2097</v>
      </c>
      <c r="G253" s="3">
        <f>carbondioxide!L353</f>
        <v>753.50801455544115</v>
      </c>
      <c r="H253" s="3">
        <f t="shared" si="22"/>
        <v>5.3926317787763534</v>
      </c>
      <c r="I253" s="3">
        <f t="shared" si="26"/>
        <v>3.9230259265119787</v>
      </c>
      <c r="J253" s="3">
        <f t="shared" si="23"/>
        <v>1.0323771669762098</v>
      </c>
      <c r="K253" s="3">
        <f>carbondioxide!S353</f>
        <v>753.50820198638985</v>
      </c>
      <c r="L253" s="3">
        <f t="shared" si="24"/>
        <v>5.3926331095590809</v>
      </c>
      <c r="M253" s="3">
        <f t="shared" si="27"/>
        <v>3.9230276879836561</v>
      </c>
      <c r="N253" s="3">
        <f t="shared" si="25"/>
        <v>1.032377874608563</v>
      </c>
    </row>
    <row r="254" spans="1:14" x14ac:dyDescent="0.3">
      <c r="A254" s="3">
        <f t="shared" si="28"/>
        <v>2098</v>
      </c>
      <c r="G254" s="3">
        <f>carbondioxide!L354</f>
        <v>758.17345922081574</v>
      </c>
      <c r="H254" s="3">
        <f t="shared" si="22"/>
        <v>5.4256548840292878</v>
      </c>
      <c r="I254" s="3">
        <f t="shared" si="26"/>
        <v>3.9608434037915625</v>
      </c>
      <c r="J254" s="3">
        <f t="shared" si="23"/>
        <v>1.048796051930373</v>
      </c>
      <c r="K254" s="3">
        <f>carbondioxide!S354</f>
        <v>758.17364571306348</v>
      </c>
      <c r="L254" s="3">
        <f t="shared" si="24"/>
        <v>5.4256561999991222</v>
      </c>
      <c r="M254" s="3">
        <f t="shared" si="27"/>
        <v>3.960845151097673</v>
      </c>
      <c r="N254" s="3">
        <f t="shared" si="25"/>
        <v>1.0487967655485335</v>
      </c>
    </row>
    <row r="255" spans="1:14" x14ac:dyDescent="0.3">
      <c r="A255" s="3">
        <f t="shared" si="28"/>
        <v>2099</v>
      </c>
      <c r="G255" s="3">
        <f>carbondioxide!L355</f>
        <v>762.81139845554105</v>
      </c>
      <c r="H255" s="3">
        <f t="shared" si="22"/>
        <v>5.4582824959171621</v>
      </c>
      <c r="I255" s="3">
        <f t="shared" si="26"/>
        <v>3.9984944787743464</v>
      </c>
      <c r="J255" s="3">
        <f t="shared" si="23"/>
        <v>1.0653364808889445</v>
      </c>
      <c r="K255" s="3">
        <f>carbondioxide!S355</f>
        <v>762.81158402198059</v>
      </c>
      <c r="L255" s="3">
        <f t="shared" si="24"/>
        <v>5.4582837973926415</v>
      </c>
      <c r="M255" s="3">
        <f t="shared" si="27"/>
        <v>3.998496211999937</v>
      </c>
      <c r="N255" s="3">
        <f t="shared" si="25"/>
        <v>1.0653372003784527</v>
      </c>
    </row>
    <row r="256" spans="1:14" x14ac:dyDescent="0.3">
      <c r="A256" s="3">
        <f t="shared" si="28"/>
        <v>2100</v>
      </c>
      <c r="G256" s="3">
        <f>carbondioxide!L356</f>
        <v>767.4210340813936</v>
      </c>
      <c r="H256" s="3">
        <f t="shared" si="22"/>
        <v>5.4905150178147286</v>
      </c>
      <c r="I256" s="3">
        <f t="shared" si="26"/>
        <v>4.0359739159747203</v>
      </c>
      <c r="J256" s="3">
        <f t="shared" si="23"/>
        <v>1.0819968183169335</v>
      </c>
      <c r="K256" s="3">
        <f>carbondioxide!S356</f>
        <v>767.42121873460815</v>
      </c>
      <c r="L256" s="3">
        <f t="shared" si="24"/>
        <v>5.490516305106234</v>
      </c>
      <c r="M256" s="3">
        <f t="shared" si="27"/>
        <v>4.0359756352103151</v>
      </c>
      <c r="N256" s="3">
        <f t="shared" si="25"/>
        <v>1.0819975435644626</v>
      </c>
    </row>
    <row r="257" spans="1:14" x14ac:dyDescent="0.3">
      <c r="A257" s="3">
        <f t="shared" si="28"/>
        <v>2101</v>
      </c>
      <c r="G257" s="3">
        <f>carbondioxide!L357</f>
        <v>772.00159594265233</v>
      </c>
      <c r="H257" s="3">
        <f t="shared" si="22"/>
        <v>5.522353030070235</v>
      </c>
      <c r="I257" s="3">
        <f t="shared" si="26"/>
        <v>4.0732766575724026</v>
      </c>
      <c r="J257" s="3">
        <f t="shared" si="23"/>
        <v>1.0987754082316297</v>
      </c>
      <c r="K257" s="3">
        <f>carbondioxide!S357</f>
        <v>772.00177969492756</v>
      </c>
      <c r="L257" s="3">
        <f t="shared" si="24"/>
        <v>5.5223543034802391</v>
      </c>
      <c r="M257" s="3">
        <f t="shared" si="27"/>
        <v>4.0732783629136025</v>
      </c>
      <c r="N257" s="3">
        <f t="shared" si="25"/>
        <v>1.098776139125011</v>
      </c>
    </row>
    <row r="258" spans="1:14" x14ac:dyDescent="0.3">
      <c r="A258" s="3">
        <f t="shared" si="28"/>
        <v>2102</v>
      </c>
      <c r="G258" s="3">
        <f>carbondioxide!L358</f>
        <v>776.55234202705958</v>
      </c>
      <c r="H258" s="3">
        <f t="shared" si="22"/>
        <v>5.5537972840163139</v>
      </c>
      <c r="I258" s="3">
        <f t="shared" si="26"/>
        <v>4.1103978224311479</v>
      </c>
      <c r="J258" s="3">
        <f t="shared" si="23"/>
        <v>1.1156705753278853</v>
      </c>
      <c r="K258" s="3">
        <f>carbondioxide!S358</f>
        <v>776.55252489039526</v>
      </c>
      <c r="L258" s="3">
        <f t="shared" si="24"/>
        <v>5.5537985438396102</v>
      </c>
      <c r="M258" s="3">
        <f t="shared" si="27"/>
        <v>4.1103995139782423</v>
      </c>
      <c r="N258" s="3">
        <f t="shared" si="25"/>
        <v>1.1156713117561303</v>
      </c>
    </row>
    <row r="259" spans="1:14" x14ac:dyDescent="0.3">
      <c r="A259" s="3">
        <f t="shared" si="28"/>
        <v>2103</v>
      </c>
      <c r="G259" s="3">
        <f>carbondioxide!L359</f>
        <v>781.07255855064091</v>
      </c>
      <c r="H259" s="3">
        <f t="shared" si="22"/>
        <v>5.5848486960465147</v>
      </c>
      <c r="I259" s="3">
        <f t="shared" si="26"/>
        <v>4.1473327049838939</v>
      </c>
      <c r="J259" s="3">
        <f t="shared" si="23"/>
        <v>1.1326806260914317</v>
      </c>
      <c r="K259" s="3">
        <f>carbondioxide!S359</f>
        <v>781.07274053676247</v>
      </c>
      <c r="L259" s="3">
        <f t="shared" si="24"/>
        <v>5.5848499425704468</v>
      </c>
      <c r="M259" s="3">
        <f t="shared" si="27"/>
        <v>4.1473343828414979</v>
      </c>
      <c r="N259" s="3">
        <f t="shared" si="25"/>
        <v>1.1326813679447518</v>
      </c>
    </row>
    <row r="260" spans="1:14" x14ac:dyDescent="0.3">
      <c r="A260" s="3">
        <f t="shared" si="28"/>
        <v>2104</v>
      </c>
      <c r="G260" s="3">
        <f>carbondioxide!L360</f>
        <v>785.56156000701958</v>
      </c>
      <c r="H260" s="3">
        <f t="shared" si="22"/>
        <v>5.6155083417607079</v>
      </c>
      <c r="I260" s="3">
        <f t="shared" si="26"/>
        <v>4.1840767739907019</v>
      </c>
      <c r="J260" s="3">
        <f t="shared" si="23"/>
        <v>1.1498038498995409</v>
      </c>
      <c r="K260" s="3">
        <f>carbondioxide!S360</f>
        <v>785.5617411273879</v>
      </c>
      <c r="L260" s="3">
        <f t="shared" si="24"/>
        <v>5.6155095752653859</v>
      </c>
      <c r="M260" s="3">
        <f t="shared" si="27"/>
        <v>4.1840784382674086</v>
      </c>
      <c r="N260" s="3">
        <f t="shared" si="25"/>
        <v>1.1498045970693653</v>
      </c>
    </row>
    <row r="261" spans="1:14" x14ac:dyDescent="0.3">
      <c r="A261" s="3">
        <f t="shared" si="28"/>
        <v>2105</v>
      </c>
      <c r="G261" s="3">
        <f>carbondioxide!L361</f>
        <v>790.01868918192474</v>
      </c>
      <c r="H261" s="3">
        <f t="shared" si="22"/>
        <v>5.6457774501823357</v>
      </c>
      <c r="I261" s="3">
        <f t="shared" si="26"/>
        <v>4.2206256711756955</v>
      </c>
      <c r="J261" s="3">
        <f t="shared" si="23"/>
        <v>1.1670385201083786</v>
      </c>
      <c r="K261" s="3">
        <f>carbondioxide!S361</f>
        <v>790.01886944774685</v>
      </c>
      <c r="L261" s="3">
        <f t="shared" si="24"/>
        <v>5.645778670940846</v>
      </c>
      <c r="M261" s="3">
        <f t="shared" si="27"/>
        <v>4.2206273219837476</v>
      </c>
      <c r="N261" s="3">
        <f t="shared" si="25"/>
        <v>1.1670392724873702</v>
      </c>
    </row>
    <row r="262" spans="1:14" x14ac:dyDescent="0.3">
      <c r="A262" s="3">
        <f t="shared" si="28"/>
        <v>2106</v>
      </c>
      <c r="G262" s="3">
        <f>carbondioxide!L362</f>
        <v>794.44331713365727</v>
      </c>
      <c r="H262" s="3">
        <f t="shared" si="22"/>
        <v>5.6756573980503626</v>
      </c>
      <c r="I262" s="3">
        <f t="shared" si="26"/>
        <v>4.2569752097490969</v>
      </c>
      <c r="J262" s="3">
        <f t="shared" si="23"/>
        <v>1.184382895126441</v>
      </c>
      <c r="K262" s="3">
        <f>carbondioxide!S362</f>
        <v>794.44349655589531</v>
      </c>
      <c r="L262" s="3">
        <f t="shared" si="24"/>
        <v>5.6756586063289696</v>
      </c>
      <c r="M262" s="3">
        <f t="shared" si="27"/>
        <v>4.256976847204073</v>
      </c>
      <c r="N262" s="3">
        <f t="shared" si="25"/>
        <v>1.1843836526085096</v>
      </c>
    </row>
    <row r="263" spans="1:14" x14ac:dyDescent="0.3">
      <c r="A263" s="3">
        <f t="shared" si="28"/>
        <v>2107</v>
      </c>
      <c r="G263" s="3">
        <f>carbondioxide!L363</f>
        <v>798.83484314033319</v>
      </c>
      <c r="H263" s="3">
        <f t="shared" ref="H263:H326" si="29">H$3*LN(G263/G$3)</f>
        <v>5.7051497041885879</v>
      </c>
      <c r="I263" s="3">
        <f t="shared" si="26"/>
        <v>4.2931213728203126</v>
      </c>
      <c r="J263" s="3">
        <f t="shared" ref="J263:J326" si="30">J262+J$3*(I262-J262)</f>
        <v>1.2018352194734978</v>
      </c>
      <c r="K263" s="3">
        <f>carbondioxide!S363</f>
        <v>798.8350217297135</v>
      </c>
      <c r="L263" s="3">
        <f t="shared" ref="L263:L326" si="31">L$3*LN(K263/K$3)</f>
        <v>5.7051509002469283</v>
      </c>
      <c r="M263" s="3">
        <f t="shared" si="27"/>
        <v>4.2931229970408342</v>
      </c>
      <c r="N263" s="3">
        <f t="shared" ref="N263:N326" si="32">N262+N$3*(M262-N262)</f>
        <v>1.2018359819538125</v>
      </c>
    </row>
    <row r="264" spans="1:14" x14ac:dyDescent="0.3">
      <c r="A264" s="3">
        <f t="shared" si="28"/>
        <v>2108</v>
      </c>
      <c r="G264" s="3">
        <f>carbondioxide!L364</f>
        <v>803.19269461477654</v>
      </c>
      <c r="H264" s="3">
        <f t="shared" si="29"/>
        <v>5.7342560239547984</v>
      </c>
      <c r="I264" s="3">
        <f t="shared" ref="I264:I327" si="33">I263+I$3*(I$4*H264-I263)+I$5*(J263-I263)</f>
        <v>4.3290603117079138</v>
      </c>
      <c r="J264" s="3">
        <f t="shared" si="30"/>
        <v>1.2193937248245077</v>
      </c>
      <c r="K264" s="3">
        <f>carbondioxide!S364</f>
        <v>803.19287238179834</v>
      </c>
      <c r="L264" s="3">
        <f t="shared" si="31"/>
        <v>5.7342572080460732</v>
      </c>
      <c r="M264" s="3">
        <f t="shared" ref="M264:M327" si="34">M263+M$3*(M$4*L264-M263)+M$5*(N263-M263)</f>
        <v>4.3290619228153639</v>
      </c>
      <c r="N264" s="3">
        <f t="shared" si="32"/>
        <v>1.2193944921995068</v>
      </c>
    </row>
    <row r="265" spans="1:14" x14ac:dyDescent="0.3">
      <c r="A265" s="3">
        <f t="shared" si="28"/>
        <v>2109</v>
      </c>
      <c r="G265" s="3">
        <f>carbondioxide!L365</f>
        <v>807.51632698798835</v>
      </c>
      <c r="H265" s="3">
        <f t="shared" si="29"/>
        <v>5.7629781437721359</v>
      </c>
      <c r="I265" s="3">
        <f t="shared" si="33"/>
        <v>4.3647883441522115</v>
      </c>
      <c r="J265" s="3">
        <f t="shared" si="30"/>
        <v>1.2370566310380053</v>
      </c>
      <c r="K265" s="3">
        <f>carbondioxide!S365</f>
        <v>807.51650394293165</v>
      </c>
      <c r="L265" s="3">
        <f t="shared" si="31"/>
        <v>5.7629793161432836</v>
      </c>
      <c r="M265" s="3">
        <f t="shared" si="34"/>
        <v>4.3647899422704688</v>
      </c>
      <c r="N265" s="3">
        <f t="shared" si="32"/>
        <v>1.2370574032054049</v>
      </c>
    </row>
    <row r="266" spans="1:14" x14ac:dyDescent="0.3">
      <c r="A266" s="3">
        <f t="shared" si="28"/>
        <v>2110</v>
      </c>
      <c r="G266" s="3">
        <f>carbondioxide!L366</f>
        <v>811.80522356215488</v>
      </c>
      <c r="H266" s="3">
        <f t="shared" si="29"/>
        <v>5.7913179757447777</v>
      </c>
      <c r="I266" s="3">
        <f t="shared" si="33"/>
        <v>4.4003019524360045</v>
      </c>
      <c r="J266" s="3">
        <f t="shared" si="30"/>
        <v>1.2548221471684939</v>
      </c>
      <c r="K266" s="3">
        <f>carbondioxide!S366</f>
        <v>811.8053997150887</v>
      </c>
      <c r="L266" s="3">
        <f t="shared" si="31"/>
        <v>5.7913191366366599</v>
      </c>
      <c r="M266" s="3">
        <f t="shared" si="34"/>
        <v>4.4003035376911903</v>
      </c>
      <c r="N266" s="3">
        <f t="shared" si="32"/>
        <v>1.2548229240272946</v>
      </c>
    </row>
    <row r="267" spans="1:14" x14ac:dyDescent="0.3">
      <c r="A267" s="3">
        <f t="shared" si="28"/>
        <v>2111</v>
      </c>
      <c r="G267" s="3">
        <f>carbondioxide!L367</f>
        <v>816.05889533420509</v>
      </c>
      <c r="H267" s="3">
        <f t="shared" si="29"/>
        <v>5.8192775523599884</v>
      </c>
      <c r="I267" s="3">
        <f t="shared" si="33"/>
        <v>4.4355977814189549</v>
      </c>
      <c r="J267" s="3">
        <f t="shared" si="30"/>
        <v>1.2726884724624135</v>
      </c>
      <c r="K267" s="3">
        <f>carbondioxide!S367</f>
        <v>816.05907069499403</v>
      </c>
      <c r="L267" s="3">
        <f t="shared" si="31"/>
        <v>5.8192787020075514</v>
      </c>
      <c r="M267" s="3">
        <f t="shared" si="34"/>
        <v>4.4355993539391969</v>
      </c>
      <c r="N267" s="3">
        <f t="shared" si="32"/>
        <v>1.2726892539129055</v>
      </c>
    </row>
    <row r="268" spans="1:14" x14ac:dyDescent="0.3">
      <c r="A268" s="3">
        <f t="shared" si="28"/>
        <v>2112</v>
      </c>
      <c r="G268" s="3">
        <f>carbondioxide!L368</f>
        <v>820.2768807909581</v>
      </c>
      <c r="H268" s="3">
        <f t="shared" si="29"/>
        <v>5.8468590212783447</v>
      </c>
      <c r="I268" s="3">
        <f t="shared" si="33"/>
        <v>4.4706726364909102</v>
      </c>
      <c r="J268" s="3">
        <f t="shared" si="30"/>
        <v>1.2906537973372867</v>
      </c>
      <c r="K268" s="3">
        <f>carbondioxide!S368</f>
        <v>820.2770553692701</v>
      </c>
      <c r="L268" s="3">
        <f t="shared" si="31"/>
        <v>5.8468601599107881</v>
      </c>
      <c r="M268" s="3">
        <f t="shared" si="34"/>
        <v>4.4706741964061152</v>
      </c>
      <c r="N268" s="3">
        <f t="shared" si="32"/>
        <v>1.290654583281055</v>
      </c>
    </row>
    <row r="269" spans="1:14" x14ac:dyDescent="0.3">
      <c r="A269" s="3">
        <f t="shared" si="28"/>
        <v>2113</v>
      </c>
      <c r="G269" s="3">
        <f>carbondioxide!L369</f>
        <v>824.45874567693761</v>
      </c>
      <c r="H269" s="3">
        <f t="shared" si="29"/>
        <v>5.8740646402138177</v>
      </c>
      <c r="I269" s="3">
        <f t="shared" si="33"/>
        <v>4.5055234814493597</v>
      </c>
      <c r="J269" s="3">
        <f t="shared" si="30"/>
        <v>1.3087163043436794</v>
      </c>
      <c r="K269" s="3">
        <f>carbondioxide!S369</f>
        <v>824.45891948225005</v>
      </c>
      <c r="L269" s="3">
        <f t="shared" si="31"/>
        <v>5.8740657680547539</v>
      </c>
      <c r="M269" s="3">
        <f t="shared" si="34"/>
        <v>4.505525028891002</v>
      </c>
      <c r="N269" s="3">
        <f t="shared" si="32"/>
        <v>1.3087170946836053</v>
      </c>
    </row>
    <row r="270" spans="1:14" x14ac:dyDescent="0.3">
      <c r="A270" s="3">
        <f t="shared" si="28"/>
        <v>2114</v>
      </c>
      <c r="G270" s="3">
        <f>carbondioxide!L370</f>
        <v>828.60408273595317</v>
      </c>
      <c r="H270" s="3">
        <f t="shared" si="29"/>
        <v>5.9008967719052636</v>
      </c>
      <c r="I270" s="3">
        <f t="shared" si="33"/>
        <v>4.540147436306099</v>
      </c>
      <c r="J270" s="3">
        <f t="shared" si="30"/>
        <v>1.3268741691096397</v>
      </c>
      <c r="K270" s="3">
        <f>carbondioxide!S370</f>
        <v>828.60425577755962</v>
      </c>
      <c r="L270" s="3">
        <f t="shared" si="31"/>
        <v>5.9008978891728674</v>
      </c>
      <c r="M270" s="3">
        <f t="shared" si="34"/>
        <v>4.5401489714070165</v>
      </c>
      <c r="N270" s="3">
        <f t="shared" si="32"/>
        <v>1.3268749637499033</v>
      </c>
    </row>
    <row r="271" spans="1:14" x14ac:dyDescent="0.3">
      <c r="A271" s="3">
        <f t="shared" si="28"/>
        <v>2115</v>
      </c>
      <c r="G271" s="3">
        <f>carbondioxide!L371</f>
        <v>832.71251142757524</v>
      </c>
      <c r="H271" s="3">
        <f t="shared" si="29"/>
        <v>5.9273578791806649</v>
      </c>
      <c r="I271" s="3">
        <f t="shared" si="33"/>
        <v>4.5745417750280239</v>
      </c>
      <c r="J271" s="3">
        <f t="shared" si="30"/>
        <v>1.3451255612673156</v>
      </c>
      <c r="K271" s="3">
        <f>carbondioxide!S371</f>
        <v>832.71268371459098</v>
      </c>
      <c r="L271" s="3">
        <f t="shared" si="31"/>
        <v>5.9273589860878229</v>
      </c>
      <c r="M271" s="3">
        <f t="shared" si="34"/>
        <v>4.5745432979222267</v>
      </c>
      <c r="N271" s="3">
        <f t="shared" si="32"/>
        <v>1.3451263601133958</v>
      </c>
    </row>
    <row r="272" spans="1:14" x14ac:dyDescent="0.3">
      <c r="A272" s="3">
        <f t="shared" si="28"/>
        <v>2116</v>
      </c>
      <c r="G272" s="3">
        <f>carbondioxide!L372</f>
        <v>836.78367761964557</v>
      </c>
      <c r="H272" s="3">
        <f t="shared" si="29"/>
        <v>5.9534505201153536</v>
      </c>
      <c r="I272" s="3">
        <f t="shared" si="33"/>
        <v>4.6087039232168641</v>
      </c>
      <c r="J272" s="3">
        <f t="shared" si="30"/>
        <v>1.3634686453614764</v>
      </c>
      <c r="K272" s="3">
        <f>carbondioxide!S372</f>
        <v>836.78384916101413</v>
      </c>
      <c r="L272" s="3">
        <f t="shared" si="31"/>
        <v>5.9534516168698097</v>
      </c>
      <c r="M272" s="3">
        <f t="shared" si="34"/>
        <v>4.608705434039357</v>
      </c>
      <c r="N272" s="3">
        <f t="shared" si="32"/>
        <v>1.3634694483201499</v>
      </c>
    </row>
    <row r="273" spans="1:14" x14ac:dyDescent="0.3">
      <c r="A273" s="3">
        <f t="shared" si="28"/>
        <v>2117</v>
      </c>
      <c r="G273" s="3">
        <f>carbondioxide!L373</f>
        <v>840.81725325798675</v>
      </c>
      <c r="H273" s="3">
        <f t="shared" si="29"/>
        <v>5.9791773432853166</v>
      </c>
      <c r="I273" s="3">
        <f t="shared" si="33"/>
        <v>4.6426314557325403</v>
      </c>
      <c r="J273" s="3">
        <f t="shared" si="30"/>
        <v>1.3819015817396949</v>
      </c>
      <c r="K273" s="3">
        <f>carbondioxide!S373</f>
        <v>840.81742406248429</v>
      </c>
      <c r="L273" s="3">
        <f t="shared" si="31"/>
        <v>5.9791784300898101</v>
      </c>
      <c r="M273" s="3">
        <f t="shared" si="34"/>
        <v>4.6426329546191507</v>
      </c>
      <c r="N273" s="3">
        <f t="shared" si="32"/>
        <v>1.3819023887190349</v>
      </c>
    </row>
    <row r="274" spans="1:14" x14ac:dyDescent="0.3">
      <c r="A274" s="3">
        <f t="shared" si="28"/>
        <v>2118</v>
      </c>
      <c r="G274" s="3">
        <f>carbondioxide!L374</f>
        <v>844.81293601447749</v>
      </c>
      <c r="H274" s="3">
        <f t="shared" si="29"/>
        <v>6.0045410831165027</v>
      </c>
      <c r="I274" s="3">
        <f t="shared" si="33"/>
        <v>4.6763220942646813</v>
      </c>
      <c r="J274" s="3">
        <f t="shared" si="30"/>
        <v>1.4004225274239743</v>
      </c>
      <c r="K274" s="3">
        <f>carbondioxide!S374</f>
        <v>844.81310609071932</v>
      </c>
      <c r="L274" s="3">
        <f t="shared" si="31"/>
        <v>6.0045421601689037</v>
      </c>
      <c r="M274" s="3">
        <f t="shared" si="34"/>
        <v>4.6763235813518964</v>
      </c>
      <c r="N274" s="3">
        <f t="shared" si="32"/>
        <v>1.4004233383333475</v>
      </c>
    </row>
    <row r="275" spans="1:14" x14ac:dyDescent="0.3">
      <c r="A275" s="3">
        <f t="shared" si="28"/>
        <v>2119</v>
      </c>
      <c r="G275" s="3">
        <f>carbondioxide!L375</f>
        <v>848.77044891467688</v>
      </c>
      <c r="H275" s="3">
        <f t="shared" si="29"/>
        <v>6.0295445553309284</v>
      </c>
      <c r="I275" s="3">
        <f t="shared" si="33"/>
        <v>4.7097737048567216</v>
      </c>
      <c r="J275" s="3">
        <f t="shared" si="30"/>
        <v>1.4190296369636295</v>
      </c>
      <c r="K275" s="3">
        <f>carbondioxide!S375</f>
        <v>848.77061827112095</v>
      </c>
      <c r="L275" s="3">
        <f t="shared" si="31"/>
        <v>6.029545622824366</v>
      </c>
      <c r="M275" s="3">
        <f t="shared" si="34"/>
        <v>4.7097751802815395</v>
      </c>
      <c r="N275" s="3">
        <f t="shared" si="32"/>
        <v>1.4190304517136929</v>
      </c>
    </row>
    <row r="276" spans="1:14" x14ac:dyDescent="0.3">
      <c r="A276" s="3">
        <f t="shared" si="28"/>
        <v>2120</v>
      </c>
      <c r="G276" s="3">
        <f>carbondioxide!L376</f>
        <v>852.68953994617698</v>
      </c>
      <c r="H276" s="3">
        <f t="shared" si="29"/>
        <v>6.0541906524902744</v>
      </c>
      <c r="I276" s="3">
        <f t="shared" si="33"/>
        <v>4.7429842953868855</v>
      </c>
      <c r="J276" s="3">
        <f t="shared" si="30"/>
        <v>1.4377210632692623</v>
      </c>
      <c r="K276" s="3">
        <f>carbondioxide!S376</f>
        <v>852.68970859113028</v>
      </c>
      <c r="L276" s="3">
        <f t="shared" si="31"/>
        <v>6.0541917106132708</v>
      </c>
      <c r="M276" s="3">
        <f t="shared" si="34"/>
        <v>4.7429857592866727</v>
      </c>
      <c r="N276" s="3">
        <f t="shared" si="32"/>
        <v>1.4377218817719584</v>
      </c>
    </row>
    <row r="277" spans="1:14" x14ac:dyDescent="0.3">
      <c r="A277" s="3">
        <f t="shared" si="28"/>
        <v>2121</v>
      </c>
      <c r="G277" s="3">
        <f>carbondioxide!L377</f>
        <v>856.56998164887364</v>
      </c>
      <c r="H277" s="3">
        <f t="shared" si="29"/>
        <v>6.0784823396374943</v>
      </c>
      <c r="I277" s="3">
        <f t="shared" si="33"/>
        <v>4.7759520130102082</v>
      </c>
      <c r="J277" s="3">
        <f t="shared" si="30"/>
        <v>1.4564949584276905</v>
      </c>
      <c r="K277" s="3">
        <f>carbondioxide!S377</f>
        <v>856.57014959049548</v>
      </c>
      <c r="L277" s="3">
        <f t="shared" si="31"/>
        <v>6.0784833885740763</v>
      </c>
      <c r="M277" s="3">
        <f t="shared" si="34"/>
        <v>4.7759534655225622</v>
      </c>
      <c r="N277" s="3">
        <f t="shared" si="32"/>
        <v>1.456495780596242</v>
      </c>
    </row>
    <row r="278" spans="1:14" x14ac:dyDescent="0.3">
      <c r="A278" s="3">
        <f t="shared" si="28"/>
        <v>2122</v>
      </c>
      <c r="G278" s="3">
        <f>carbondioxide!L378</f>
        <v>860.4115706883307</v>
      </c>
      <c r="H278" s="3">
        <f t="shared" si="29"/>
        <v>6.1024226500368366</v>
      </c>
      <c r="I278" s="3">
        <f t="shared" si="33"/>
        <v>4.8086751415656357</v>
      </c>
      <c r="J278" s="3">
        <f t="shared" si="30"/>
        <v>1.4753494744977191</v>
      </c>
      <c r="K278" s="3">
        <f>carbondioxide!S378</f>
        <v>860.41173793463747</v>
      </c>
      <c r="L278" s="3">
        <f t="shared" si="31"/>
        <v>6.1024236899666615</v>
      </c>
      <c r="M278" s="3">
        <f t="shared" si="34"/>
        <v>4.8086765828282614</v>
      </c>
      <c r="N278" s="3">
        <f t="shared" si="32"/>
        <v>1.4753503002466235</v>
      </c>
    </row>
    <row r="279" spans="1:14" x14ac:dyDescent="0.3">
      <c r="A279" s="3">
        <f t="shared" si="28"/>
        <v>2123</v>
      </c>
      <c r="G279" s="3">
        <f>carbondioxide!L379</f>
        <v>864.21412741342203</v>
      </c>
      <c r="H279" s="3">
        <f t="shared" si="29"/>
        <v>6.1260146810126077</v>
      </c>
      <c r="I279" s="3">
        <f t="shared" si="33"/>
        <v>4.8411520989521275</v>
      </c>
      <c r="J279" s="3">
        <f t="shared" si="30"/>
        <v>1.494282764286665</v>
      </c>
      <c r="K279" s="3">
        <f>carbondioxide!S379</f>
        <v>864.21429397229133</v>
      </c>
      <c r="L279" s="3">
        <f t="shared" si="31"/>
        <v>6.1260157121110774</v>
      </c>
      <c r="M279" s="3">
        <f t="shared" si="34"/>
        <v>4.8411535291027148</v>
      </c>
      <c r="N279" s="3">
        <f t="shared" si="32"/>
        <v>1.4942835935316872</v>
      </c>
    </row>
    <row r="280" spans="1:14" x14ac:dyDescent="0.3">
      <c r="A280" s="3">
        <f t="shared" si="28"/>
        <v>2124</v>
      </c>
      <c r="G280" s="3">
        <f>carbondioxide!L380</f>
        <v>867.97749539941481</v>
      </c>
      <c r="H280" s="3">
        <f t="shared" si="29"/>
        <v>6.1492615898868133</v>
      </c>
      <c r="I280" s="3">
        <f t="shared" si="33"/>
        <v>4.8733814344775377</v>
      </c>
      <c r="J280" s="3">
        <f t="shared" si="30"/>
        <v>1.5132929821075647</v>
      </c>
      <c r="K280" s="3">
        <f>carbondioxide!S380</f>
        <v>867.97766127858927</v>
      </c>
      <c r="L280" s="3">
        <f t="shared" si="31"/>
        <v>6.1492626123251872</v>
      </c>
      <c r="M280" s="3">
        <f t="shared" si="34"/>
        <v>4.8733828536536512</v>
      </c>
      <c r="N280" s="3">
        <f t="shared" si="32"/>
        <v>1.5132938147657307</v>
      </c>
    </row>
    <row r="281" spans="1:14" x14ac:dyDescent="0.3">
      <c r="A281" s="3">
        <f t="shared" si="28"/>
        <v>2125</v>
      </c>
      <c r="G281" s="3">
        <f>carbondioxide!L381</f>
        <v>871.70154097765362</v>
      </c>
      <c r="H281" s="3">
        <f t="shared" si="29"/>
        <v>6.1721665900157632</v>
      </c>
      <c r="I281" s="3">
        <f t="shared" si="33"/>
        <v>4.9053618261839489</v>
      </c>
      <c r="J281" s="3">
        <f t="shared" si="30"/>
        <v>1.5323782845170262</v>
      </c>
      <c r="K281" s="3">
        <f>carbondioxide!S381</f>
        <v>871.70170618474492</v>
      </c>
      <c r="L281" s="3">
        <f t="shared" si="31"/>
        <v>6.1721676039612623</v>
      </c>
      <c r="M281" s="3">
        <f t="shared" si="34"/>
        <v>4.9053632345229232</v>
      </c>
      <c r="N281" s="3">
        <f t="shared" si="32"/>
        <v>1.532379120506614</v>
      </c>
    </row>
    <row r="282" spans="1:14" x14ac:dyDescent="0.3">
      <c r="A282" s="3">
        <f t="shared" si="28"/>
        <v>2126</v>
      </c>
      <c r="G282" s="3">
        <f>carbondioxide!L382</f>
        <v>875.38615275299219</v>
      </c>
      <c r="H282" s="3">
        <f t="shared" si="29"/>
        <v>6.1947329469255843</v>
      </c>
      <c r="I282" s="3">
        <f t="shared" si="33"/>
        <v>4.9370920781530021</v>
      </c>
      <c r="J282" s="3">
        <f t="shared" si="30"/>
        <v>1.5515368310336943</v>
      </c>
      <c r="K282" s="3">
        <f>carbondioxide!S382</f>
        <v>875.38631729548479</v>
      </c>
      <c r="L282" s="3">
        <f t="shared" si="31"/>
        <v>6.1947339525415055</v>
      </c>
      <c r="M282" s="3">
        <f t="shared" si="34"/>
        <v>4.9370934757918405</v>
      </c>
      <c r="N282" s="3">
        <f t="shared" si="32"/>
        <v>1.5515376702742265</v>
      </c>
    </row>
    <row r="283" spans="1:14" x14ac:dyDescent="0.3">
      <c r="A283" s="3">
        <f t="shared" si="28"/>
        <v>2127</v>
      </c>
      <c r="G283" s="3">
        <f>carbondioxide!L383</f>
        <v>879.03124111009697</v>
      </c>
      <c r="H283" s="3">
        <f t="shared" si="29"/>
        <v>6.2169639745464975</v>
      </c>
      <c r="I283" s="3">
        <f t="shared" si="33"/>
        <v>4.9685711177946326</v>
      </c>
      <c r="J283" s="3">
        <f t="shared" si="30"/>
        <v>1.5707667848373319</v>
      </c>
      <c r="K283" s="3">
        <f>carbondioxide!S383</f>
        <v>879.03140499535107</v>
      </c>
      <c r="L283" s="3">
        <f t="shared" si="31"/>
        <v>6.2169649719923061</v>
      </c>
      <c r="M283" s="3">
        <f t="shared" si="34"/>
        <v>4.9685725048699165</v>
      </c>
      <c r="N283" s="3">
        <f t="shared" si="32"/>
        <v>1.5707676272495665</v>
      </c>
    </row>
    <row r="284" spans="1:14" x14ac:dyDescent="0.3">
      <c r="A284" s="3">
        <f t="shared" si="28"/>
        <v>2128</v>
      </c>
      <c r="G284" s="3">
        <f>carbondioxide!L384</f>
        <v>882.63673770973651</v>
      </c>
      <c r="H284" s="3">
        <f t="shared" si="29"/>
        <v>6.2388630315455886</v>
      </c>
      <c r="I284" s="3">
        <f t="shared" si="33"/>
        <v>4.9997979931225309</v>
      </c>
      <c r="J284" s="3">
        <f t="shared" si="30"/>
        <v>1.5900663134485293</v>
      </c>
      <c r="K284" s="3">
        <f>carbondioxide!S384</f>
        <v>882.63690094499157</v>
      </c>
      <c r="L284" s="3">
        <f t="shared" si="31"/>
        <v>6.2388640209770232</v>
      </c>
      <c r="M284" s="3">
        <f t="shared" si="34"/>
        <v>4.9997993697703356</v>
      </c>
      <c r="N284" s="3">
        <f t="shared" si="32"/>
        <v>1.5900671589544502</v>
      </c>
    </row>
    <row r="285" spans="1:14" x14ac:dyDescent="0.3">
      <c r="A285" s="3">
        <f t="shared" si="28"/>
        <v>2129</v>
      </c>
      <c r="G285" s="3">
        <f>carbondioxide!L385</f>
        <v>886.20259497614404</v>
      </c>
      <c r="H285" s="3">
        <f t="shared" si="29"/>
        <v>6.2604335177577584</v>
      </c>
      <c r="I285" s="3">
        <f t="shared" si="33"/>
        <v>5.0307718700194988</v>
      </c>
      <c r="J285" s="3">
        <f t="shared" si="30"/>
        <v>1.6094335893890777</v>
      </c>
      <c r="K285" s="3">
        <f>carbondioxide!S385</f>
        <v>886.20275756852232</v>
      </c>
      <c r="L285" s="3">
        <f t="shared" si="31"/>
        <v>6.2604344993269274</v>
      </c>
      <c r="M285" s="3">
        <f t="shared" si="34"/>
        <v>5.0307732363753077</v>
      </c>
      <c r="N285" s="3">
        <f t="shared" si="32"/>
        <v>1.6094344379118843</v>
      </c>
    </row>
    <row r="286" spans="1:14" x14ac:dyDescent="0.3">
      <c r="A286" s="3">
        <f t="shared" si="28"/>
        <v>2130</v>
      </c>
      <c r="G286" s="3">
        <f>carbondioxide!L386</f>
        <v>889.72878557652393</v>
      </c>
      <c r="H286" s="3">
        <f t="shared" si="29"/>
        <v>6.2816788707143782</v>
      </c>
      <c r="I286" s="3">
        <f t="shared" si="33"/>
        <v>5.0614920294957644</v>
      </c>
      <c r="J286" s="3">
        <f t="shared" si="30"/>
        <v>1.6288667908230585</v>
      </c>
      <c r="K286" s="3">
        <f>carbondioxide!S386</f>
        <v>889.72894753303308</v>
      </c>
      <c r="L286" s="3">
        <f t="shared" si="31"/>
        <v>6.2816798445698492</v>
      </c>
      <c r="M286" s="3">
        <f t="shared" si="34"/>
        <v>5.061493385694396</v>
      </c>
      <c r="N286" s="3">
        <f t="shared" si="32"/>
        <v>1.6288676422871566</v>
      </c>
    </row>
    <row r="287" spans="1:14" x14ac:dyDescent="0.3">
      <c r="A287" s="3">
        <f t="shared" si="28"/>
        <v>2131</v>
      </c>
      <c r="G287" s="3">
        <f>carbondioxide!L387</f>
        <v>893.215301893743</v>
      </c>
      <c r="H287" s="3">
        <f t="shared" si="29"/>
        <v>6.3026025622691488</v>
      </c>
      <c r="I287" s="3">
        <f t="shared" si="33"/>
        <v>5.0919578649432156</v>
      </c>
      <c r="J287" s="3">
        <f t="shared" si="30"/>
        <v>1.6483641021787194</v>
      </c>
      <c r="K287" s="3">
        <f>carbondioxide!S387</f>
        <v>893.21546322127904</v>
      </c>
      <c r="L287" s="3">
        <f t="shared" si="31"/>
        <v>6.3026035285560438</v>
      </c>
      <c r="M287" s="3">
        <f t="shared" si="34"/>
        <v>5.0919592111187528</v>
      </c>
      <c r="N287" s="3">
        <f t="shared" si="32"/>
        <v>1.6483649565097098</v>
      </c>
    </row>
    <row r="288" spans="1:14" x14ac:dyDescent="0.3">
      <c r="A288" s="3">
        <f t="shared" si="28"/>
        <v>2132</v>
      </c>
      <c r="G288" s="3">
        <f>carbondioxide!L388</f>
        <v>896.66215549322635</v>
      </c>
      <c r="H288" s="3">
        <f t="shared" si="29"/>
        <v>6.3232080953205427</v>
      </c>
      <c r="I288" s="3">
        <f t="shared" si="33"/>
        <v>5.1221688793883713</v>
      </c>
      <c r="J288" s="3">
        <f t="shared" si="30"/>
        <v>1.6679237147512218</v>
      </c>
      <c r="K288" s="3">
        <f>carbondioxide!S388</f>
        <v>896.66231619857683</v>
      </c>
      <c r="L288" s="3">
        <f t="shared" si="31"/>
        <v>6.3232090541806256</v>
      </c>
      <c r="M288" s="3">
        <f t="shared" si="34"/>
        <v>5.1221702156740951</v>
      </c>
      <c r="N288" s="3">
        <f t="shared" si="32"/>
        <v>1.6679245718758893</v>
      </c>
    </row>
    <row r="289" spans="1:14" x14ac:dyDescent="0.3">
      <c r="A289" s="3">
        <f t="shared" si="28"/>
        <v>2133</v>
      </c>
      <c r="G289" s="3">
        <f>carbondioxide!L389</f>
        <v>900.06937658504989</v>
      </c>
      <c r="H289" s="3">
        <f t="shared" si="29"/>
        <v>6.3434990006301479</v>
      </c>
      <c r="I289" s="3">
        <f t="shared" si="33"/>
        <v>5.1521246827468241</v>
      </c>
      <c r="J289" s="3">
        <f t="shared" si="30"/>
        <v>1.6875438272863608</v>
      </c>
      <c r="K289" s="3">
        <f>carbondioxide!S389</f>
        <v>900.06953667489643</v>
      </c>
      <c r="L289" s="3">
        <f t="shared" si="31"/>
        <v>6.3434999522019098</v>
      </c>
      <c r="M289" s="3">
        <f t="shared" si="34"/>
        <v>5.1521260092751522</v>
      </c>
      <c r="N289" s="3">
        <f t="shared" si="32"/>
        <v>1.6875446871326631</v>
      </c>
    </row>
    <row r="290" spans="1:14" x14ac:dyDescent="0.3">
      <c r="A290" s="3">
        <f t="shared" si="28"/>
        <v>2134</v>
      </c>
      <c r="G290" s="3">
        <f>carbondioxide!L390</f>
        <v>903.43701348219054</v>
      </c>
      <c r="H290" s="3">
        <f t="shared" si="29"/>
        <v>6.3634788337361394</v>
      </c>
      <c r="I290" s="3">
        <f t="shared" si="33"/>
        <v>5.1818249890817532</v>
      </c>
      <c r="J290" s="3">
        <f t="shared" si="30"/>
        <v>1.7072226465453761</v>
      </c>
      <c r="K290" s="3">
        <f>carbondioxide!S390</f>
        <v>903.43717296311047</v>
      </c>
      <c r="L290" s="3">
        <f t="shared" si="31"/>
        <v>6.3634797781548791</v>
      </c>
      <c r="M290" s="3">
        <f t="shared" si="34"/>
        <v>5.1818263059841856</v>
      </c>
      <c r="N290" s="3">
        <f t="shared" si="32"/>
        <v>1.7072235090424326</v>
      </c>
    </row>
    <row r="291" spans="1:14" x14ac:dyDescent="0.3">
      <c r="A291" s="3">
        <f t="shared" si="28"/>
        <v>2135</v>
      </c>
      <c r="G291" s="3">
        <f>carbondioxide!L391</f>
        <v>906.76513205586809</v>
      </c>
      <c r="H291" s="3">
        <f t="shared" si="29"/>
        <v>6.383151171961047</v>
      </c>
      <c r="I291" s="3">
        <f t="shared" si="33"/>
        <v>5.2112696138690184</v>
      </c>
      <c r="J291" s="3">
        <f t="shared" si="30"/>
        <v>1.7269583878509827</v>
      </c>
      <c r="K291" s="3">
        <f>carbondioxide!S391</f>
        <v>906.76529093433851</v>
      </c>
      <c r="L291" s="3">
        <f t="shared" si="31"/>
        <v>6.3831521093589609</v>
      </c>
      <c r="M291" s="3">
        <f t="shared" si="34"/>
        <v>5.2112709212760819</v>
      </c>
      <c r="N291" s="3">
        <f t="shared" si="32"/>
        <v>1.7269592529290618</v>
      </c>
    </row>
    <row r="292" spans="1:14" x14ac:dyDescent="0.3">
      <c r="A292" s="3">
        <f t="shared" si="28"/>
        <v>2136</v>
      </c>
      <c r="G292" s="3">
        <f>carbondioxide!L392</f>
        <v>910.05381518888316</v>
      </c>
      <c r="H292" s="3">
        <f t="shared" si="29"/>
        <v>6.4025196115129317</v>
      </c>
      <c r="I292" s="3">
        <f t="shared" si="33"/>
        <v>5.2404584712712134</v>
      </c>
      <c r="J292" s="3">
        <f t="shared" si="30"/>
        <v>1.7467492756147651</v>
      </c>
      <c r="K292" s="3">
        <f>carbondioxide!S392</f>
        <v>910.05397347128257</v>
      </c>
      <c r="L292" s="3">
        <f t="shared" si="31"/>
        <v>6.4025205420191824</v>
      </c>
      <c r="M292" s="3">
        <f t="shared" si="34"/>
        <v>5.2404597693124151</v>
      </c>
      <c r="N292" s="3">
        <f t="shared" si="32"/>
        <v>1.746750143205273</v>
      </c>
    </row>
    <row r="293" spans="1:14" x14ac:dyDescent="0.3">
      <c r="A293" s="3">
        <f t="shared" si="28"/>
        <v>2137</v>
      </c>
      <c r="G293" s="3">
        <f>carbondioxide!L393</f>
        <v>913.30316222782096</v>
      </c>
      <c r="H293" s="3">
        <f t="shared" si="29"/>
        <v>6.4215877646789741</v>
      </c>
      <c r="I293" s="3">
        <f t="shared" si="33"/>
        <v>5.2693915714229762</v>
      </c>
      <c r="J293" s="3">
        <f t="shared" si="30"/>
        <v>1.7665935438460938</v>
      </c>
      <c r="K293" s="3">
        <f>carbondioxide!S393</f>
        <v>913.30331992043102</v>
      </c>
      <c r="L293" s="3">
        <f t="shared" si="31"/>
        <v>6.4215886884197708</v>
      </c>
      <c r="M293" s="3">
        <f t="shared" si="34"/>
        <v>5.2693928602267581</v>
      </c>
      <c r="N293" s="3">
        <f t="shared" si="32"/>
        <v>1.7665944138815615</v>
      </c>
    </row>
    <row r="294" spans="1:14" x14ac:dyDescent="0.3">
      <c r="A294" s="3">
        <f t="shared" si="28"/>
        <v>2138</v>
      </c>
      <c r="G294" s="3">
        <f>carbondioxide!L394</f>
        <v>916.51328843495958</v>
      </c>
      <c r="H294" s="3">
        <f t="shared" si="29"/>
        <v>6.440359257110476</v>
      </c>
      <c r="I294" s="3">
        <f t="shared" si="33"/>
        <v>5.2980690177297278</v>
      </c>
      <c r="J294" s="3">
        <f t="shared" si="30"/>
        <v>1.7864894366427304</v>
      </c>
      <c r="K294" s="3">
        <f>carbondioxide!S394</f>
        <v>916.51344554396815</v>
      </c>
      <c r="L294" s="3">
        <f t="shared" si="31"/>
        <v>6.4403601742091521</v>
      </c>
      <c r="M294" s="3">
        <f t="shared" si="34"/>
        <v>5.2980702974234255</v>
      </c>
      <c r="N294" s="3">
        <f t="shared" si="32"/>
        <v>1.7864903090568023</v>
      </c>
    </row>
    <row r="295" spans="1:14" x14ac:dyDescent="0.3">
      <c r="A295" s="3">
        <f t="shared" si="28"/>
        <v>2139</v>
      </c>
      <c r="G295" s="3">
        <f>carbondioxide!L395</f>
        <v>919.68432444069322</v>
      </c>
      <c r="H295" s="3">
        <f t="shared" si="29"/>
        <v>6.4588377251981877</v>
      </c>
      <c r="I295" s="3">
        <f t="shared" si="33"/>
        <v>5.3264910041819276</v>
      </c>
      <c r="J295" s="3">
        <f t="shared" si="30"/>
        <v>1.8064352086633046</v>
      </c>
      <c r="K295" s="3">
        <f>carbondioxide!S395</f>
        <v>919.68448097219596</v>
      </c>
      <c r="L295" s="3">
        <f t="shared" si="31"/>
        <v>6.458838635775269</v>
      </c>
      <c r="M295" s="3">
        <f t="shared" si="34"/>
        <v>5.3264922748917316</v>
      </c>
      <c r="N295" s="3">
        <f t="shared" si="32"/>
        <v>1.8064360833907247</v>
      </c>
    </row>
    <row r="296" spans="1:14" x14ac:dyDescent="0.3">
      <c r="A296" s="3">
        <f t="shared" si="28"/>
        <v>2140</v>
      </c>
      <c r="G296" s="3">
        <f>carbondioxide!L396</f>
        <v>922.81641569723911</v>
      </c>
      <c r="H296" s="3">
        <f t="shared" si="29"/>
        <v>6.4770268135368125</v>
      </c>
      <c r="I296" s="3">
        <f t="shared" si="33"/>
        <v>5.3546578126868072</v>
      </c>
      <c r="J296" s="3">
        <f t="shared" si="30"/>
        <v>1.8264291255818503</v>
      </c>
      <c r="K296" s="3">
        <f>carbondioxide!S396</f>
        <v>922.81657165724221</v>
      </c>
      <c r="L296" s="3">
        <f t="shared" si="31"/>
        <v>6.4770277177100937</v>
      </c>
      <c r="M296" s="3">
        <f t="shared" si="34"/>
        <v>5.3546590745377296</v>
      </c>
      <c r="N296" s="3">
        <f t="shared" si="32"/>
        <v>1.8264300025584503</v>
      </c>
    </row>
    <row r="297" spans="1:14" x14ac:dyDescent="0.3">
      <c r="A297" s="3">
        <f t="shared" si="28"/>
        <v>2141</v>
      </c>
      <c r="G297" s="3">
        <f>carbondioxide!L397</f>
        <v>925.90972193437278</v>
      </c>
      <c r="H297" s="3">
        <f t="shared" si="29"/>
        <v>6.4949301724775381</v>
      </c>
      <c r="I297" s="3">
        <f t="shared" si="33"/>
        <v>5.3825698104194855</v>
      </c>
      <c r="J297" s="3">
        <f t="shared" si="30"/>
        <v>1.8464694645246065</v>
      </c>
      <c r="K297" s="3">
        <f>carbondioxide!S397</f>
        <v>925.90987732879398</v>
      </c>
      <c r="L297" s="3">
        <f t="shared" si="31"/>
        <v>6.4949310703621421</v>
      </c>
      <c r="M297" s="3">
        <f t="shared" si="34"/>
        <v>5.3825710635353277</v>
      </c>
      <c r="N297" s="3">
        <f t="shared" si="32"/>
        <v>1.8464703436872927</v>
      </c>
    </row>
    <row r="298" spans="1:14" x14ac:dyDescent="0.3">
      <c r="A298" s="3">
        <f t="shared" ref="A298:A361" si="35">1+A297</f>
        <v>2142</v>
      </c>
      <c r="G298" s="3">
        <f>carbondioxide!L398</f>
        <v>928.96441661789322</v>
      </c>
      <c r="H298" s="3">
        <f t="shared" si="29"/>
        <v>6.5125514557673245</v>
      </c>
      <c r="I298" s="3">
        <f t="shared" si="33"/>
        <v>5.4102274471952239</v>
      </c>
      <c r="J298" s="3">
        <f t="shared" si="30"/>
        <v>1.8665545144892894</v>
      </c>
      <c r="K298" s="3">
        <f>carbondioxide!S398</f>
        <v>928.96457145256443</v>
      </c>
      <c r="L298" s="3">
        <f t="shared" si="31"/>
        <v>6.5125523474757756</v>
      </c>
      <c r="M298" s="3">
        <f t="shared" si="34"/>
        <v>5.4102286916985491</v>
      </c>
      <c r="N298" s="3">
        <f t="shared" si="32"/>
        <v>1.8665553957760295</v>
      </c>
    </row>
    <row r="299" spans="1:14" x14ac:dyDescent="0.3">
      <c r="A299" s="3">
        <f t="shared" si="35"/>
        <v>2143</v>
      </c>
      <c r="G299" s="3">
        <f>carbondioxide!L399</f>
        <v>931.98068641149462</v>
      </c>
      <c r="H299" s="3">
        <f t="shared" si="29"/>
        <v>6.5298943182737146</v>
      </c>
      <c r="I299" s="3">
        <f t="shared" si="33"/>
        <v>5.4376312528645272</v>
      </c>
      <c r="J299" s="3">
        <f t="shared" si="30"/>
        <v>1.8866825767470592</v>
      </c>
      <c r="K299" s="3">
        <f>carbondioxide!S399</f>
        <v>931.98084069216316</v>
      </c>
      <c r="L299" s="3">
        <f t="shared" si="31"/>
        <v>6.5298952039160021</v>
      </c>
      <c r="M299" s="3">
        <f t="shared" si="34"/>
        <v>5.4376324888766323</v>
      </c>
      <c r="N299" s="3">
        <f t="shared" si="32"/>
        <v>1.8866834600968694</v>
      </c>
    </row>
    <row r="300" spans="1:14" x14ac:dyDescent="0.3">
      <c r="A300" s="3">
        <f t="shared" si="35"/>
        <v>2144</v>
      </c>
      <c r="G300" s="3">
        <f>carbondioxide!L400</f>
        <v>934.95873064267994</v>
      </c>
      <c r="H300" s="3">
        <f t="shared" si="29"/>
        <v>6.5469624137938451</v>
      </c>
      <c r="I300" s="3">
        <f t="shared" si="33"/>
        <v>5.4647818347326744</v>
      </c>
      <c r="J300" s="3">
        <f t="shared" si="30"/>
        <v>1.9068519652274065</v>
      </c>
      <c r="K300" s="3">
        <f>carbondioxide!S400</f>
        <v>934.95888437501094</v>
      </c>
      <c r="L300" s="3">
        <f t="shared" si="31"/>
        <v>6.5469632934774902</v>
      </c>
      <c r="M300" s="3">
        <f t="shared" si="34"/>
        <v>5.4647830623735691</v>
      </c>
      <c r="N300" s="3">
        <f t="shared" si="32"/>
        <v>1.9068528505803384</v>
      </c>
    </row>
    <row r="301" spans="1:14" x14ac:dyDescent="0.3">
      <c r="A301" s="3">
        <f t="shared" si="35"/>
        <v>2145</v>
      </c>
      <c r="G301" s="3">
        <f>carbondioxide!L401</f>
        <v>937.89876077332303</v>
      </c>
      <c r="H301" s="3">
        <f t="shared" si="29"/>
        <v>6.5637593929463174</v>
      </c>
      <c r="I301" s="3">
        <f t="shared" si="33"/>
        <v>5.4916798750051932</v>
      </c>
      <c r="J301" s="3">
        <f t="shared" si="30"/>
        <v>1.9270610068861964</v>
      </c>
      <c r="K301" s="3">
        <f>carbondioxide!S401</f>
        <v>937.89891396290045</v>
      </c>
      <c r="L301" s="3">
        <f t="shared" si="31"/>
        <v>6.5637602667764217</v>
      </c>
      <c r="M301" s="3">
        <f t="shared" si="34"/>
        <v>5.4916810943935781</v>
      </c>
      <c r="N301" s="3">
        <f t="shared" si="32"/>
        <v>1.927061894183324</v>
      </c>
    </row>
    <row r="302" spans="1:14" x14ac:dyDescent="0.3">
      <c r="A302" s="3">
        <f t="shared" si="35"/>
        <v>2146</v>
      </c>
      <c r="G302" s="3">
        <f>carbondioxide!L402</f>
        <v>940.80099987544929</v>
      </c>
      <c r="H302" s="3">
        <f t="shared" si="29"/>
        <v>6.5802889011445442</v>
      </c>
      <c r="I302" s="3">
        <f t="shared" si="33"/>
        <v>5.5183261282606866</v>
      </c>
      <c r="J302" s="3">
        <f t="shared" si="30"/>
        <v>1.9473080420571123</v>
      </c>
      <c r="K302" s="3">
        <f>carbondioxide!S402</f>
        <v>940.8011525277783</v>
      </c>
      <c r="L302" s="3">
        <f t="shared" si="31"/>
        <v>6.5802897692238664</v>
      </c>
      <c r="M302" s="3">
        <f t="shared" si="34"/>
        <v>5.5183273395139345</v>
      </c>
      <c r="N302" s="3">
        <f t="shared" si="32"/>
        <v>1.9473089312405183</v>
      </c>
    </row>
    <row r="303" spans="1:14" x14ac:dyDescent="0.3">
      <c r="A303" s="3">
        <f t="shared" si="35"/>
        <v>2147</v>
      </c>
      <c r="G303" s="3">
        <f>carbondioxide!L403</f>
        <v>943.66568211277092</v>
      </c>
      <c r="H303" s="3">
        <f t="shared" si="29"/>
        <v>6.5965545766501821</v>
      </c>
      <c r="I303" s="3">
        <f t="shared" si="33"/>
        <v>5.5447214189523493</v>
      </c>
      <c r="J303" s="3">
        <f t="shared" si="30"/>
        <v>1.9675914247867485</v>
      </c>
      <c r="K303" s="3">
        <f>carbondioxide!S403</f>
        <v>943.66583423327927</v>
      </c>
      <c r="L303" s="3">
        <f t="shared" si="31"/>
        <v>6.5965554390791858</v>
      </c>
      <c r="M303" s="3">
        <f t="shared" si="34"/>
        <v>5.5447226221864909</v>
      </c>
      <c r="N303" s="3">
        <f t="shared" si="32"/>
        <v>1.9675923157995112</v>
      </c>
    </row>
    <row r="304" spans="1:14" x14ac:dyDescent="0.3">
      <c r="A304" s="3">
        <f t="shared" si="35"/>
        <v>2148</v>
      </c>
      <c r="G304" s="3">
        <f>carbondioxide!L404</f>
        <v>946.49305222848523</v>
      </c>
      <c r="H304" s="3">
        <f t="shared" si="29"/>
        <v>6.6125600487052081</v>
      </c>
      <c r="I304" s="3">
        <f t="shared" si="33"/>
        <v>5.570866638939421</v>
      </c>
      <c r="J304" s="3">
        <f t="shared" si="30"/>
        <v>1.9879095231536092</v>
      </c>
      <c r="K304" s="3">
        <f>carbondioxide!S404</f>
        <v>946.49320382252438</v>
      </c>
      <c r="L304" s="3">
        <f t="shared" si="31"/>
        <v>6.6125609055821215</v>
      </c>
      <c r="M304" s="3">
        <f t="shared" si="34"/>
        <v>5.5708678342691273</v>
      </c>
      <c r="N304" s="3">
        <f t="shared" si="32"/>
        <v>1.9879104159397893</v>
      </c>
    </row>
    <row r="305" spans="1:14" x14ac:dyDescent="0.3">
      <c r="A305" s="3">
        <f t="shared" si="35"/>
        <v>2149</v>
      </c>
      <c r="G305" s="3">
        <f>carbondioxide!L405</f>
        <v>949.28336503980336</v>
      </c>
      <c r="H305" s="3">
        <f t="shared" si="29"/>
        <v>6.6283089357411935</v>
      </c>
      <c r="I305" s="3">
        <f t="shared" si="33"/>
        <v>5.5967627450497277</v>
      </c>
      <c r="J305" s="3">
        <f t="shared" si="30"/>
        <v>2.0082607195712727</v>
      </c>
      <c r="K305" s="3">
        <f>carbondioxide!S405</f>
        <v>949.28351611265009</v>
      </c>
      <c r="L305" s="3">
        <f t="shared" si="31"/>
        <v>6.6283097871620607</v>
      </c>
      <c r="M305" s="3">
        <f t="shared" si="34"/>
        <v>5.5967639325883018</v>
      </c>
      <c r="N305" s="3">
        <f t="shared" si="32"/>
        <v>2.0082616140759</v>
      </c>
    </row>
    <row r="306" spans="1:14" x14ac:dyDescent="0.3">
      <c r="A306" s="3">
        <f t="shared" si="35"/>
        <v>2150</v>
      </c>
      <c r="G306" s="3">
        <f>carbondioxide!L406</f>
        <v>952.03688493965069</v>
      </c>
      <c r="H306" s="3">
        <f t="shared" si="29"/>
        <v>6.6438048436642863</v>
      </c>
      <c r="I306" s="3">
        <f t="shared" si="33"/>
        <v>5.6224107566744168</v>
      </c>
      <c r="J306" s="3">
        <f t="shared" si="30"/>
        <v>2.0286434110759903</v>
      </c>
      <c r="K306" s="3">
        <f>carbondioxide!S406</f>
        <v>952.03703549650913</v>
      </c>
      <c r="L306" s="3">
        <f t="shared" si="31"/>
        <v>6.6438056897230275</v>
      </c>
      <c r="M306" s="3">
        <f t="shared" si="34"/>
        <v>5.6224119365337817</v>
      </c>
      <c r="N306" s="3">
        <f t="shared" si="32"/>
        <v>2.0286443072450506</v>
      </c>
    </row>
    <row r="307" spans="1:14" x14ac:dyDescent="0.3">
      <c r="A307" s="3">
        <f t="shared" si="35"/>
        <v>2151</v>
      </c>
      <c r="G307" s="3">
        <f>carbondioxide!L407</f>
        <v>954.75388540594793</v>
      </c>
      <c r="H307" s="3">
        <f t="shared" si="29"/>
        <v>6.6590513642144273</v>
      </c>
      <c r="I307" s="3">
        <f t="shared" si="33"/>
        <v>5.6478117533958736</v>
      </c>
      <c r="J307" s="3">
        <f t="shared" si="30"/>
        <v>2.0490560095989894</v>
      </c>
      <c r="K307" s="3">
        <f>carbondioxide!S407</f>
        <v>954.75403545195024</v>
      </c>
      <c r="L307" s="3">
        <f t="shared" si="31"/>
        <v>6.6590522050028884</v>
      </c>
      <c r="M307" s="3">
        <f t="shared" si="34"/>
        <v>5.6478129256865621</v>
      </c>
      <c r="N307" s="3">
        <f t="shared" si="32"/>
        <v>2.0490569073794105</v>
      </c>
    </row>
    <row r="308" spans="1:14" x14ac:dyDescent="0.3">
      <c r="A308" s="3">
        <f t="shared" si="35"/>
        <v>2152</v>
      </c>
      <c r="G308" s="3">
        <f>carbondioxide!L408</f>
        <v>957.43464851884801</v>
      </c>
      <c r="H308" s="3">
        <f t="shared" si="29"/>
        <v>6.6740520733972861</v>
      </c>
      <c r="I308" s="3">
        <f t="shared" si="33"/>
        <v>5.6729668726497602</v>
      </c>
      <c r="J308" s="3">
        <f t="shared" si="30"/>
        <v>2.0694969422237555</v>
      </c>
      <c r="K308" s="3">
        <f>carbondioxide!S408</f>
        <v>957.43479805905611</v>
      </c>
      <c r="L308" s="3">
        <f t="shared" si="31"/>
        <v>6.6740529090052849</v>
      </c>
      <c r="M308" s="3">
        <f t="shared" si="34"/>
        <v>5.6729680374809108</v>
      </c>
      <c r="N308" s="3">
        <f t="shared" si="32"/>
        <v>2.0694978415633951</v>
      </c>
    </row>
    <row r="309" spans="1:14" x14ac:dyDescent="0.3">
      <c r="A309" s="3">
        <f t="shared" si="35"/>
        <v>2153</v>
      </c>
      <c r="G309" s="3">
        <f>carbondioxide!L409</f>
        <v>960.07946448627547</v>
      </c>
      <c r="H309" s="3">
        <f t="shared" si="29"/>
        <v>6.6888105299873724</v>
      </c>
      <c r="I309" s="3">
        <f t="shared" si="33"/>
        <v>5.6978773074220364</v>
      </c>
      <c r="J309" s="3">
        <f t="shared" si="30"/>
        <v>2.0899646514285752</v>
      </c>
      <c r="K309" s="3">
        <f>carbondioxide!S409</f>
        <v>960.07961352568225</v>
      </c>
      <c r="L309" s="3">
        <f t="shared" si="31"/>
        <v>6.6888113605027559</v>
      </c>
      <c r="M309" s="3">
        <f t="shared" si="34"/>
        <v>5.6978784649013869</v>
      </c>
      <c r="N309" s="3">
        <f t="shared" si="32"/>
        <v>2.0899655522762064</v>
      </c>
    </row>
    <row r="310" spans="1:14" x14ac:dyDescent="0.3">
      <c r="A310" s="3">
        <f t="shared" si="35"/>
        <v>2154</v>
      </c>
      <c r="G310" s="3">
        <f>carbondioxide!L410</f>
        <v>962.68863117808633</v>
      </c>
      <c r="H310" s="3">
        <f t="shared" si="29"/>
        <v>6.7033302741008365</v>
      </c>
      <c r="I310" s="3">
        <f t="shared" si="33"/>
        <v>5.7225443039817394</v>
      </c>
      <c r="J310" s="3">
        <f t="shared" si="30"/>
        <v>2.1104575953146183</v>
      </c>
      <c r="K310" s="3">
        <f>carbondioxide!S410</f>
        <v>962.68877972161692</v>
      </c>
      <c r="L310" s="3">
        <f t="shared" si="31"/>
        <v>6.7033310996095237</v>
      </c>
      <c r="M310" s="3">
        <f t="shared" si="34"/>
        <v>5.7225454542156244</v>
      </c>
      <c r="N310" s="3">
        <f t="shared" si="32"/>
        <v>2.1104584976199172</v>
      </c>
    </row>
    <row r="311" spans="1:14" x14ac:dyDescent="0.3">
      <c r="A311" s="3">
        <f t="shared" si="35"/>
        <v>2155</v>
      </c>
      <c r="G311" s="3">
        <f>carbondioxide!L411</f>
        <v>965.26245366913406</v>
      </c>
      <c r="H311" s="3">
        <f t="shared" si="29"/>
        <v>6.717614825836379</v>
      </c>
      <c r="I311" s="3">
        <f t="shared" si="33"/>
        <v>5.746969159650253</v>
      </c>
      <c r="J311" s="3">
        <f t="shared" si="30"/>
        <v>2.1309742478198475</v>
      </c>
      <c r="K311" s="3">
        <f>carbondioxide!S411</f>
        <v>965.262601721647</v>
      </c>
      <c r="L311" s="3">
        <f t="shared" si="31"/>
        <v>6.7176156464224084</v>
      </c>
      <c r="M311" s="3">
        <f t="shared" si="34"/>
        <v>5.7469703027435992</v>
      </c>
      <c r="N311" s="3">
        <f t="shared" si="32"/>
        <v>2.1309751515333808</v>
      </c>
    </row>
    <row r="312" spans="1:14" x14ac:dyDescent="0.3">
      <c r="A312" s="3">
        <f t="shared" si="35"/>
        <v>2156</v>
      </c>
      <c r="G312" s="3">
        <f>carbondioxide!L412</f>
        <v>967.80124379150277</v>
      </c>
      <c r="H312" s="3">
        <f t="shared" si="29"/>
        <v>6.7316676839827254</v>
      </c>
      <c r="I312" s="3">
        <f t="shared" si="33"/>
        <v>5.7711532206077027</v>
      </c>
      <c r="J312" s="3">
        <f t="shared" si="30"/>
        <v>2.1515130989190441</v>
      </c>
      <c r="K312" s="3">
        <f>carbondioxide!S412</f>
        <v>967.80139135779143</v>
      </c>
      <c r="L312" s="3">
        <f t="shared" si="31"/>
        <v>6.7316684997283032</v>
      </c>
      <c r="M312" s="3">
        <f t="shared" si="34"/>
        <v>5.7711543566640309</v>
      </c>
      <c r="N312" s="3">
        <f t="shared" si="32"/>
        <v>2.1515140039922547</v>
      </c>
    </row>
    <row r="313" spans="1:14" x14ac:dyDescent="0.3">
      <c r="A313" s="3">
        <f t="shared" si="35"/>
        <v>2157</v>
      </c>
      <c r="G313" s="3">
        <f>carbondioxide!L413</f>
        <v>970.30531969614037</v>
      </c>
      <c r="H313" s="3">
        <f t="shared" si="29"/>
        <v>6.7454923247911562</v>
      </c>
      <c r="I313" s="3">
        <f t="shared" si="33"/>
        <v>5.7950978797370745</v>
      </c>
      <c r="J313" s="3">
        <f t="shared" si="30"/>
        <v>2.1720726548102358</v>
      </c>
      <c r="K313" s="3">
        <f>carbondioxide!S413</f>
        <v>970.3054667809339</v>
      </c>
      <c r="L313" s="3">
        <f t="shared" si="31"/>
        <v>6.7454931357766981</v>
      </c>
      <c r="M313" s="3">
        <f t="shared" si="34"/>
        <v>5.7950990088584966</v>
      </c>
      <c r="N313" s="3">
        <f t="shared" si="32"/>
        <v>2.1720735611954303</v>
      </c>
    </row>
    <row r="314" spans="1:14" x14ac:dyDescent="0.3">
      <c r="A314" s="3">
        <f t="shared" si="35"/>
        <v>2158</v>
      </c>
      <c r="G314" s="3">
        <f>carbondioxide!L414</f>
        <v>972.77500542409473</v>
      </c>
      <c r="H314" s="3">
        <f t="shared" si="29"/>
        <v>6.7590922008114784</v>
      </c>
      <c r="I314" s="3">
        <f t="shared" si="33"/>
        <v>5.8188045745065704</v>
      </c>
      <c r="J314" s="3">
        <f t="shared" si="30"/>
        <v>2.1926514380878204</v>
      </c>
      <c r="K314" s="3">
        <f>carbondioxide!S414</f>
        <v>972.77515203205917</v>
      </c>
      <c r="L314" s="3">
        <f t="shared" si="31"/>
        <v>6.7590930071156574</v>
      </c>
      <c r="M314" s="3">
        <f t="shared" si="34"/>
        <v>5.8188056967937936</v>
      </c>
      <c r="N314" s="3">
        <f t="shared" si="32"/>
        <v>2.1926523457381566</v>
      </c>
    </row>
    <row r="315" spans="1:14" x14ac:dyDescent="0.3">
      <c r="A315" s="3">
        <f t="shared" si="35"/>
        <v>2159</v>
      </c>
      <c r="G315" s="3">
        <f>carbondioxide!L415</f>
        <v>975.2106304875349</v>
      </c>
      <c r="H315" s="3">
        <f t="shared" si="29"/>
        <v>6.7724707397899415</v>
      </c>
      <c r="I315" s="3">
        <f t="shared" si="33"/>
        <v>5.8422747848906686</v>
      </c>
      <c r="J315" s="3">
        <f t="shared" si="30"/>
        <v>2.2132479879026787</v>
      </c>
      <c r="K315" s="3">
        <f>carbondioxide!S415</f>
        <v>975.21077662327468</v>
      </c>
      <c r="L315" s="3">
        <f t="shared" si="31"/>
        <v>6.7724715414897219</v>
      </c>
      <c r="M315" s="3">
        <f t="shared" si="34"/>
        <v>5.8422759004429965</v>
      </c>
      <c r="N315" s="3">
        <f t="shared" si="32"/>
        <v>2.2132488967721526</v>
      </c>
    </row>
    <row r="316" spans="1:14" x14ac:dyDescent="0.3">
      <c r="A316" s="3">
        <f t="shared" si="35"/>
        <v>2160</v>
      </c>
      <c r="G316" s="3">
        <f>carbondioxide!L416</f>
        <v>977.61252946071386</v>
      </c>
      <c r="H316" s="3">
        <f t="shared" si="29"/>
        <v>6.7856313436275082</v>
      </c>
      <c r="I316" s="3">
        <f t="shared" si="33"/>
        <v>5.8655100313302899</v>
      </c>
      <c r="J316" s="3">
        <f t="shared" si="30"/>
        <v>2.2338608601095706</v>
      </c>
      <c r="K316" s="3">
        <f>carbondioxide!S416</f>
        <v>977.61267512877214</v>
      </c>
      <c r="L316" s="3">
        <f t="shared" si="31"/>
        <v>6.7856321407981977</v>
      </c>
      <c r="M316" s="3">
        <f t="shared" si="34"/>
        <v>5.8655111402456273</v>
      </c>
      <c r="N316" s="3">
        <f t="shared" si="32"/>
        <v>2.2338617701530032</v>
      </c>
    </row>
    <row r="317" spans="1:14" x14ac:dyDescent="0.3">
      <c r="A317" s="3">
        <f t="shared" si="35"/>
        <v>2161</v>
      </c>
      <c r="G317" s="3">
        <f>carbondioxide!L417</f>
        <v>979.9810415809992</v>
      </c>
      <c r="H317" s="3">
        <f t="shared" si="29"/>
        <v>6.7985773873969535</v>
      </c>
      <c r="I317" s="3">
        <f t="shared" si="33"/>
        <v>5.8885118727324155</v>
      </c>
      <c r="J317" s="3">
        <f t="shared" si="30"/>
        <v>2.2544886274021043</v>
      </c>
      <c r="K317" s="3">
        <f>carbondioxide!S417</f>
        <v>979.98118678585968</v>
      </c>
      <c r="L317" s="3">
        <f t="shared" si="31"/>
        <v>6.7985781801122345</v>
      </c>
      <c r="M317" s="3">
        <f t="shared" si="34"/>
        <v>5.88851297510727</v>
      </c>
      <c r="N317" s="3">
        <f t="shared" si="32"/>
        <v>2.2544895385751293</v>
      </c>
    </row>
    <row r="318" spans="1:14" x14ac:dyDescent="0.3">
      <c r="A318" s="3">
        <f t="shared" si="35"/>
        <v>2162</v>
      </c>
      <c r="G318" s="3">
        <f>carbondioxide!L418</f>
        <v>982.31651036008759</v>
      </c>
      <c r="H318" s="3">
        <f t="shared" si="29"/>
        <v>6.8113122184172559</v>
      </c>
      <c r="I318" s="3">
        <f t="shared" si="33"/>
        <v>5.9112819045094476</v>
      </c>
      <c r="J318" s="3">
        <f t="shared" si="30"/>
        <v>2.2751298794355805</v>
      </c>
      <c r="K318" s="3">
        <f>carbondioxide!S418</f>
        <v>982.31665510617518</v>
      </c>
      <c r="L318" s="3">
        <f t="shared" si="31"/>
        <v>6.8113130067492271</v>
      </c>
      <c r="M318" s="3">
        <f t="shared" si="34"/>
        <v>5.9112830004389387</v>
      </c>
      <c r="N318" s="3">
        <f t="shared" si="32"/>
        <v>2.2751307916946319</v>
      </c>
    </row>
    <row r="319" spans="1:14" x14ac:dyDescent="0.3">
      <c r="A319" s="3">
        <f t="shared" si="35"/>
        <v>2163</v>
      </c>
      <c r="G319" s="3">
        <f>carbondioxide!L419</f>
        <v>984.61928320548145</v>
      </c>
      <c r="H319" s="3">
        <f t="shared" si="29"/>
        <v>6.823839155383709</v>
      </c>
      <c r="I319" s="3">
        <f t="shared" si="33"/>
        <v>5.9338217566585572</v>
      </c>
      <c r="J319" s="3">
        <f t="shared" si="30"/>
        <v>2.2957832229380002</v>
      </c>
      <c r="K319" s="3">
        <f>carbondioxide!S419</f>
        <v>984.61942749716309</v>
      </c>
      <c r="L319" s="3">
        <f t="shared" si="31"/>
        <v>6.8238399394029257</v>
      </c>
      <c r="M319" s="3">
        <f t="shared" si="34"/>
        <v>5.9338228462364206</v>
      </c>
      <c r="N319" s="3">
        <f t="shared" si="32"/>
        <v>2.2957841362402998</v>
      </c>
    </row>
    <row r="320" spans="1:14" x14ac:dyDescent="0.3">
      <c r="A320" s="3">
        <f t="shared" si="35"/>
        <v>2164</v>
      </c>
      <c r="G320" s="3">
        <f>carbondioxide!L420</f>
        <v>986.88971105229962</v>
      </c>
      <c r="H320" s="3">
        <f t="shared" si="29"/>
        <v>6.8361614875522756</v>
      </c>
      <c r="I320" s="3">
        <f t="shared" si="33"/>
        <v>5.9561330918812025</v>
      </c>
      <c r="J320" s="3">
        <f t="shared" si="30"/>
        <v>2.3164472818095327</v>
      </c>
      <c r="K320" s="3">
        <f>carbondioxide!S420</f>
        <v>986.88985489388529</v>
      </c>
      <c r="L320" s="3">
        <f t="shared" si="31"/>
        <v>6.8361622673277855</v>
      </c>
      <c r="M320" s="3">
        <f t="shared" si="34"/>
        <v>5.9561341751997974</v>
      </c>
      <c r="N320" s="3">
        <f t="shared" si="32"/>
        <v>2.3164481961130776</v>
      </c>
    </row>
    <row r="321" spans="1:14" x14ac:dyDescent="0.3">
      <c r="A321" s="3">
        <f t="shared" si="35"/>
        <v>2165</v>
      </c>
      <c r="G321" s="3">
        <f>carbondioxide!L421</f>
        <v>989.128148005463</v>
      </c>
      <c r="H321" s="3">
        <f t="shared" si="29"/>
        <v>6.8482824739766386</v>
      </c>
      <c r="I321" s="3">
        <f t="shared" si="33"/>
        <v>5.9782176037429577</v>
      </c>
      <c r="J321" s="3">
        <f t="shared" si="30"/>
        <v>2.3371206972107399</v>
      </c>
      <c r="K321" s="3">
        <f>carbondioxide!S421</f>
        <v>989.12829140120732</v>
      </c>
      <c r="L321" s="3">
        <f t="shared" si="31"/>
        <v>6.8482832495760162</v>
      </c>
      <c r="M321" s="3">
        <f t="shared" si="34"/>
        <v>5.9782186808932751</v>
      </c>
      <c r="N321" s="3">
        <f t="shared" si="32"/>
        <v>2.3371216124742902</v>
      </c>
    </row>
    <row r="322" spans="1:14" x14ac:dyDescent="0.3">
      <c r="A322" s="3">
        <f t="shared" si="35"/>
        <v>2166</v>
      </c>
      <c r="G322" s="3">
        <f>carbondioxide!L422</f>
        <v>991.33495099228378</v>
      </c>
      <c r="H322" s="3">
        <f t="shared" si="29"/>
        <v>6.8602053427964389</v>
      </c>
      <c r="I322" s="3">
        <f t="shared" si="33"/>
        <v>6.0000770148737486</v>
      </c>
      <c r="J322" s="3">
        <f t="shared" si="30"/>
        <v>2.3578021276398431</v>
      </c>
      <c r="K322" s="3">
        <f>carbondioxide!S422</f>
        <v>991.33509394638577</v>
      </c>
      <c r="L322" s="3">
        <f t="shared" si="31"/>
        <v>6.8602061142858233</v>
      </c>
      <c r="M322" s="3">
        <f t="shared" si="34"/>
        <v>6.0000780859454199</v>
      </c>
      <c r="N322" s="3">
        <f t="shared" si="32"/>
        <v>2.3578030438229098</v>
      </c>
    </row>
    <row r="323" spans="1:14" x14ac:dyDescent="0.3">
      <c r="A323" s="3">
        <f t="shared" si="35"/>
        <v>2167</v>
      </c>
      <c r="G323" s="3">
        <f>carbondioxide!L423</f>
        <v>993.51047942546336</v>
      </c>
      <c r="H323" s="3">
        <f t="shared" si="29"/>
        <v>6.8719332905752273</v>
      </c>
      <c r="I323" s="3">
        <f t="shared" si="33"/>
        <v>6.0217130752085479</v>
      </c>
      <c r="J323" s="3">
        <f t="shared" si="30"/>
        <v>2.3784902489993316</v>
      </c>
      <c r="K323" s="3">
        <f>carbondioxide!S423</f>
        <v>993.51062194206838</v>
      </c>
      <c r="L323" s="3">
        <f t="shared" si="31"/>
        <v>6.8719340580193533</v>
      </c>
      <c r="M323" s="3">
        <f t="shared" si="34"/>
        <v>6.0217141402898529</v>
      </c>
      <c r="N323" s="3">
        <f t="shared" si="32"/>
        <v>2.3784911660621657</v>
      </c>
    </row>
    <row r="324" spans="1:14" x14ac:dyDescent="0.3">
      <c r="A324" s="3">
        <f t="shared" si="35"/>
        <v>2168</v>
      </c>
      <c r="G324" s="3">
        <f>carbondioxide!L424</f>
        <v>995.65509487649229</v>
      </c>
      <c r="H324" s="3">
        <f t="shared" si="29"/>
        <v>6.8834694816866406</v>
      </c>
      <c r="I324" s="3">
        <f t="shared" si="33"/>
        <v>6.0431275602685188</v>
      </c>
      <c r="J324" s="3">
        <f t="shared" si="30"/>
        <v>2.3991837546522001</v>
      </c>
      <c r="K324" s="3">
        <f>carbondioxide!S424</f>
        <v>995.65523695969205</v>
      </c>
      <c r="L324" s="3">
        <f t="shared" si="31"/>
        <v>6.8834702451488754</v>
      </c>
      <c r="M324" s="3">
        <f t="shared" si="34"/>
        <v>6.0431286194463976</v>
      </c>
      <c r="N324" s="3">
        <f t="shared" si="32"/>
        <v>2.3991846725557791</v>
      </c>
    </row>
    <row r="325" spans="1:14" x14ac:dyDescent="0.3">
      <c r="A325" s="3">
        <f t="shared" si="35"/>
        <v>2169</v>
      </c>
      <c r="G325" s="3">
        <f>carbondioxide!L425</f>
        <v>997.76916075942108</v>
      </c>
      <c r="H325" s="3">
        <f t="shared" si="29"/>
        <v>6.8948170477473196</v>
      </c>
      <c r="I325" s="3">
        <f t="shared" si="33"/>
        <v>6.0643222694825925</v>
      </c>
      <c r="J325" s="3">
        <f t="shared" si="30"/>
        <v>2.4198813554681009</v>
      </c>
      <c r="K325" s="3">
        <f>carbondioxide!S425</f>
        <v>997.76930241325533</v>
      </c>
      <c r="L325" s="3">
        <f t="shared" si="31"/>
        <v>6.8948178072896962</v>
      </c>
      <c r="M325" s="3">
        <f t="shared" si="34"/>
        <v>6.064323322842653</v>
      </c>
      <c r="N325" s="3">
        <f t="shared" si="32"/>
        <v>2.4198822741741179</v>
      </c>
    </row>
    <row r="326" spans="1:14" x14ac:dyDescent="0.3">
      <c r="A326" s="3">
        <f t="shared" si="35"/>
        <v>2170</v>
      </c>
      <c r="G326" s="3">
        <f>carbondioxide!L426</f>
        <v>999.85304202496786</v>
      </c>
      <c r="H326" s="3">
        <f t="shared" si="29"/>
        <v>6.9059790870951652</v>
      </c>
      <c r="I326" s="3">
        <f t="shared" si="33"/>
        <v>6.0852990245493901</v>
      </c>
      <c r="J326" s="3">
        <f t="shared" si="30"/>
        <v>2.4405817798597034</v>
      </c>
      <c r="K326" s="3">
        <f>carbondioxide!S426</f>
        <v>999.85318325342462</v>
      </c>
      <c r="L326" s="3">
        <f t="shared" si="31"/>
        <v>6.9059798427784083</v>
      </c>
      <c r="M326" s="3">
        <f t="shared" si="34"/>
        <v>6.0853000721759214</v>
      </c>
      <c r="N326" s="3">
        <f t="shared" si="32"/>
        <v>2.4405826993305553</v>
      </c>
    </row>
    <row r="327" spans="1:14" x14ac:dyDescent="0.3">
      <c r="A327" s="3">
        <f t="shared" si="35"/>
        <v>2171</v>
      </c>
      <c r="G327" s="3">
        <f>carbondioxide!L427</f>
        <v>1001.9071048648968</v>
      </c>
      <c r="H327" s="3">
        <f t="shared" ref="H327:H390" si="36">H$3*LN(G327/G$3)</f>
        <v>6.9169586643114425</v>
      </c>
      <c r="I327" s="3">
        <f t="shared" si="33"/>
        <v>6.106059667839383</v>
      </c>
      <c r="J327" s="3">
        <f t="shared" ref="J327:J390" si="37">J326+J$3*(I326-J326)</f>
        <v>2.4612837738095408</v>
      </c>
      <c r="K327" s="3">
        <f>carbondioxide!S427</f>
        <v>1001.9072456719134</v>
      </c>
      <c r="L327" s="3">
        <f t="shared" ref="L327:L390" si="38">L$3*LN(K327/K$3)</f>
        <v>6.9169594161950068</v>
      </c>
      <c r="M327" s="3">
        <f t="shared" si="34"/>
        <v>6.1060607098153641</v>
      </c>
      <c r="N327" s="3">
        <f t="shared" ref="N327:N390" si="39">N326+N$3*(M326-N326)</f>
        <v>2.4612846940083171</v>
      </c>
    </row>
    <row r="328" spans="1:14" x14ac:dyDescent="0.3">
      <c r="A328" s="3">
        <f t="shared" si="35"/>
        <v>2172</v>
      </c>
      <c r="G328" s="3">
        <f>carbondioxide!L428</f>
        <v>1003.9317164266055</v>
      </c>
      <c r="H328" s="3">
        <f t="shared" si="36"/>
        <v>6.9277588097853693</v>
      </c>
      <c r="I328" s="3">
        <f t="shared" ref="I328:I391" si="40">I327+I$3*(I$4*H328-I327)+I$5*(J327-I327)</f>
        <v>6.1266060608371404</v>
      </c>
      <c r="J328" s="3">
        <f t="shared" si="37"/>
        <v>2.4819861008876303</v>
      </c>
      <c r="K328" s="3">
        <f>carbondioxide!S428</f>
        <v>1003.9318568160692</v>
      </c>
      <c r="L328" s="3">
        <f t="shared" si="38"/>
        <v>6.9277595579274651</v>
      </c>
      <c r="M328" s="3">
        <f t="shared" ref="M328:M391" si="41">M327+M$3*(M$4*L328-M327)+M$5*(N327-M327)</f>
        <v>6.1266070972442535</v>
      </c>
      <c r="N328" s="3">
        <f t="shared" si="39"/>
        <v>2.4819870217781013</v>
      </c>
    </row>
    <row r="329" spans="1:14" x14ac:dyDescent="0.3">
      <c r="A329" s="3">
        <f t="shared" si="35"/>
        <v>2173</v>
      </c>
      <c r="G329" s="3">
        <f>carbondioxide!L429</f>
        <v>1005.9272445378323</v>
      </c>
      <c r="H329" s="3">
        <f t="shared" si="36"/>
        <v>6.9383825193197604</v>
      </c>
      <c r="I329" s="3">
        <f t="shared" si="40"/>
        <v>6.1469400826234812</v>
      </c>
      <c r="J329" s="3">
        <f t="shared" si="37"/>
        <v>2.5026875422601433</v>
      </c>
      <c r="K329" s="3">
        <f>carbondioxide!S429</f>
        <v>1005.9273845135815</v>
      </c>
      <c r="L329" s="3">
        <f t="shared" si="38"/>
        <v>6.9383832637773839</v>
      </c>
      <c r="M329" s="3">
        <f t="shared" si="41"/>
        <v>6.1469411135421241</v>
      </c>
      <c r="N329" s="3">
        <f t="shared" si="39"/>
        <v>2.502688463806749</v>
      </c>
    </row>
    <row r="330" spans="1:14" x14ac:dyDescent="0.3">
      <c r="A330" s="3">
        <f t="shared" si="35"/>
        <v>2174</v>
      </c>
      <c r="G330" s="3">
        <f>carbondioxide!L430</f>
        <v>1007.8940574413926</v>
      </c>
      <c r="H330" s="3">
        <f t="shared" si="36"/>
        <v>6.9488327537763661</v>
      </c>
      <c r="I330" s="3">
        <f t="shared" si="40"/>
        <v>6.1670636283973206</v>
      </c>
      <c r="J330" s="3">
        <f t="shared" si="37"/>
        <v>2.5233868966894071</v>
      </c>
      <c r="K330" s="3">
        <f>carbondioxide!S430</f>
        <v>1007.894197007217</v>
      </c>
      <c r="L330" s="3">
        <f t="shared" si="38"/>
        <v>6.9488334946053287</v>
      </c>
      <c r="M330" s="3">
        <f t="shared" si="41"/>
        <v>6.1670646539066194</v>
      </c>
      <c r="N330" s="3">
        <f t="shared" si="39"/>
        <v>2.5233878188572461</v>
      </c>
    </row>
    <row r="331" spans="1:14" x14ac:dyDescent="0.3">
      <c r="A331" s="3">
        <f t="shared" si="35"/>
        <v>2175</v>
      </c>
      <c r="G331" s="3">
        <f>carbondioxide!L431</f>
        <v>1009.832523539833</v>
      </c>
      <c r="H331" s="3">
        <f t="shared" si="36"/>
        <v>6.95911243875954</v>
      </c>
      <c r="I331" s="3">
        <f t="shared" si="40"/>
        <v>6.1869786080369629</v>
      </c>
      <c r="J331" s="3">
        <f t="shared" si="37"/>
        <v>2.5440829805255079</v>
      </c>
      <c r="K331" s="3">
        <f>carbondioxide!S431</f>
        <v>1009.8326626994748</v>
      </c>
      <c r="L331" s="3">
        <f t="shared" si="38"/>
        <v>6.9591131760144957</v>
      </c>
      <c r="M331" s="3">
        <f t="shared" si="41"/>
        <v>6.1869796282147833</v>
      </c>
      <c r="N331" s="3">
        <f t="shared" si="39"/>
        <v>2.5440839032803266</v>
      </c>
    </row>
    <row r="332" spans="1:14" x14ac:dyDescent="0.3">
      <c r="A332" s="3">
        <f t="shared" si="35"/>
        <v>2176</v>
      </c>
      <c r="G332" s="3">
        <f>carbondioxide!L432</f>
        <v>1011.7430111498911</v>
      </c>
      <c r="H332" s="3">
        <f t="shared" si="36"/>
        <v>6.9692244643369214</v>
      </c>
      <c r="I332" s="3">
        <f t="shared" si="40"/>
        <v>6.2066869447005599</v>
      </c>
      <c r="J332" s="3">
        <f t="shared" si="37"/>
        <v>2.5647746276897729</v>
      </c>
      <c r="K332" s="3">
        <f>carbondioxide!S432</f>
        <v>1011.7431499070454</v>
      </c>
      <c r="L332" s="3">
        <f t="shared" si="38"/>
        <v>6.9692251980713946</v>
      </c>
      <c r="M332" s="3">
        <f t="shared" si="41"/>
        <v>6.2066879596235216</v>
      </c>
      <c r="N332" s="3">
        <f t="shared" si="39"/>
        <v>2.5647755509979544</v>
      </c>
    </row>
    <row r="333" spans="1:14" x14ac:dyDescent="0.3">
      <c r="A333" s="3">
        <f t="shared" si="35"/>
        <v>2177</v>
      </c>
      <c r="G333" s="3">
        <f>carbondioxide!L433</f>
        <v>1013.6258882666294</v>
      </c>
      <c r="H333" s="3">
        <f t="shared" si="36"/>
        <v>6.9791716847957774</v>
      </c>
      <c r="I333" s="3">
        <f t="shared" si="40"/>
        <v>6.2261905734654421</v>
      </c>
      <c r="J333" s="3">
        <f t="shared" si="37"/>
        <v>2.585460689650394</v>
      </c>
      <c r="K333" s="3">
        <f>carbondioxide!S433</f>
        <v>1013.6260266249452</v>
      </c>
      <c r="L333" s="3">
        <f t="shared" si="38"/>
        <v>6.9791724150621883</v>
      </c>
      <c r="M333" s="3">
        <f t="shared" si="41"/>
        <v>6.226191583208931</v>
      </c>
      <c r="N333" s="3">
        <f t="shared" si="39"/>
        <v>2.5854616134789477</v>
      </c>
    </row>
    <row r="334" spans="1:14" x14ac:dyDescent="0.3">
      <c r="A334" s="3">
        <f t="shared" si="35"/>
        <v>2178</v>
      </c>
      <c r="G334" s="3">
        <f>carbondioxide!L434</f>
        <v>1015.481522337112</v>
      </c>
      <c r="H334" s="3">
        <f t="shared" si="36"/>
        <v>6.9889569184337592</v>
      </c>
      <c r="I334" s="3">
        <f t="shared" si="40"/>
        <v>6.2454914400059911</v>
      </c>
      <c r="J334" s="3">
        <f t="shared" si="37"/>
        <v>2.6061400353904633</v>
      </c>
      <c r="K334" s="3">
        <f>carbondioxide!S434</f>
        <v>1015.4816603001926</v>
      </c>
      <c r="L334" s="3">
        <f t="shared" si="38"/>
        <v>6.9889576452834508</v>
      </c>
      <c r="M334" s="3">
        <f t="shared" si="41"/>
        <v>6.2454924446441744</v>
      </c>
      <c r="N334" s="3">
        <f t="shared" si="39"/>
        <v>2.6061409597070138</v>
      </c>
    </row>
    <row r="335" spans="1:14" x14ac:dyDescent="0.3">
      <c r="A335" s="3">
        <f t="shared" si="35"/>
        <v>2179</v>
      </c>
      <c r="G335" s="3">
        <f>carbondioxide!L435</f>
        <v>1017.3102800434771</v>
      </c>
      <c r="H335" s="3">
        <f t="shared" si="36"/>
        <v>6.9985829473827721</v>
      </c>
      <c r="I335" s="3">
        <f t="shared" si="40"/>
        <v>6.2645914993096969</v>
      </c>
      <c r="J335" s="3">
        <f t="shared" si="37"/>
        <v>2.6268115513686796</v>
      </c>
      <c r="K335" s="3">
        <f>carbondioxide!S435</f>
        <v>1017.3104176148812</v>
      </c>
      <c r="L335" s="3">
        <f t="shared" si="38"/>
        <v>6.9985836708660356</v>
      </c>
      <c r="M335" s="3">
        <f t="shared" si="41"/>
        <v>6.264592498915535</v>
      </c>
      <c r="N335" s="3">
        <f t="shared" si="39"/>
        <v>2.6268124761414566</v>
      </c>
    </row>
    <row r="336" spans="1:14" x14ac:dyDescent="0.3">
      <c r="A336" s="3">
        <f t="shared" si="35"/>
        <v>2180</v>
      </c>
      <c r="G336" s="3">
        <f>carbondioxide!L436</f>
        <v>1019.1125270952551</v>
      </c>
      <c r="H336" s="3">
        <f t="shared" si="36"/>
        <v>7.0080525174647219</v>
      </c>
      <c r="I336" s="3">
        <f t="shared" si="40"/>
        <v>6.283492714431028</v>
      </c>
      <c r="J336" s="3">
        <f t="shared" si="37"/>
        <v>2.6474741414729848</v>
      </c>
      <c r="K336" s="3">
        <f>carbondioxide!S436</f>
        <v>1019.1126642784974</v>
      </c>
      <c r="L336" s="3">
        <f t="shared" si="38"/>
        <v>7.0080532376308247</v>
      </c>
      <c r="M336" s="3">
        <f t="shared" si="41"/>
        <v>6.2834937090762901</v>
      </c>
      <c r="N336" s="3">
        <f t="shared" si="39"/>
        <v>2.6474750666708133</v>
      </c>
    </row>
    <row r="337" spans="1:14" x14ac:dyDescent="0.3">
      <c r="A337" s="3">
        <f t="shared" si="35"/>
        <v>2181</v>
      </c>
      <c r="G337" s="3">
        <f>carbondioxide!L437</f>
        <v>1020.8886280307752</v>
      </c>
      <c r="H337" s="3">
        <f t="shared" si="36"/>
        <v>7.0173683380779206</v>
      </c>
      <c r="I337" s="3">
        <f t="shared" si="40"/>
        <v>6.3021970552827167</v>
      </c>
      <c r="J337" s="3">
        <f t="shared" si="37"/>
        <v>2.6681267269673863</v>
      </c>
      <c r="K337" s="3">
        <f>carbondioxide!S437</f>
        <v>1020.888764829326</v>
      </c>
      <c r="L337" s="3">
        <f t="shared" si="38"/>
        <v>7.0173690549751191</v>
      </c>
      <c r="M337" s="3">
        <f t="shared" si="41"/>
        <v>6.3021980450379935</v>
      </c>
      <c r="N337" s="3">
        <f t="shared" si="39"/>
        <v>2.6681276525596767</v>
      </c>
    </row>
    <row r="338" spans="1:14" x14ac:dyDescent="0.3">
      <c r="A338" s="3">
        <f t="shared" si="35"/>
        <v>2182</v>
      </c>
      <c r="G338" s="3">
        <f>carbondioxide!L438</f>
        <v>1022.6389460274927</v>
      </c>
      <c r="H338" s="3">
        <f t="shared" si="36"/>
        <v>7.0265330821129366</v>
      </c>
      <c r="I338" s="3">
        <f t="shared" si="40"/>
        <v>6.3207064974640375</v>
      </c>
      <c r="J338" s="3">
        <f t="shared" si="37"/>
        <v>2.6887682464322173</v>
      </c>
      <c r="K338" s="3">
        <f>carbondioxide!S438</f>
        <v>1022.6390824447802</v>
      </c>
      <c r="L338" s="3">
        <f t="shared" si="38"/>
        <v>7.026533795788513</v>
      </c>
      <c r="M338" s="3">
        <f t="shared" si="41"/>
        <v>6.3207074823987579</v>
      </c>
      <c r="N338" s="3">
        <f t="shared" si="39"/>
        <v>2.6887691723889535</v>
      </c>
    </row>
    <row r="339" spans="1:14" x14ac:dyDescent="0.3">
      <c r="A339" s="3">
        <f t="shared" si="35"/>
        <v>2183</v>
      </c>
      <c r="G339" s="3">
        <f>carbondioxide!L439</f>
        <v>1024.3638427210731</v>
      </c>
      <c r="H339" s="3">
        <f t="shared" si="36"/>
        <v>7.0355493858967337</v>
      </c>
      <c r="I339" s="3">
        <f t="shared" si="40"/>
        <v>6.3390230211256497</v>
      </c>
      <c r="J339" s="3">
        <f t="shared" si="37"/>
        <v>2.7093976556980781</v>
      </c>
      <c r="K339" s="3">
        <f>carbondioxide!S439</f>
        <v>1024.363978760483</v>
      </c>
      <c r="L339" s="3">
        <f t="shared" si="38"/>
        <v>7.035550096397011</v>
      </c>
      <c r="M339" s="3">
        <f t="shared" si="41"/>
        <v>6.3390240013080916</v>
      </c>
      <c r="N339" s="3">
        <f t="shared" si="39"/>
        <v>2.7093985819898094</v>
      </c>
    </row>
    <row r="340" spans="1:14" x14ac:dyDescent="0.3">
      <c r="A340" s="3">
        <f t="shared" si="35"/>
        <v>2184</v>
      </c>
      <c r="G340" s="3">
        <f>carbondioxide!L440</f>
        <v>1026.0636780330522</v>
      </c>
      <c r="H340" s="3">
        <f t="shared" si="36"/>
        <v>7.0444198491639289</v>
      </c>
      <c r="I340" s="3">
        <f t="shared" si="40"/>
        <v>6.3571486098705376</v>
      </c>
      <c r="J340" s="3">
        <f t="shared" si="37"/>
        <v>2.7300139277737068</v>
      </c>
      <c r="K340" s="3">
        <f>carbondioxide!S440</f>
        <v>1026.0638136979287</v>
      </c>
      <c r="L340" s="3">
        <f t="shared" si="38"/>
        <v>7.0444205565342974</v>
      </c>
      <c r="M340" s="3">
        <f t="shared" si="41"/>
        <v>6.3571495853678472</v>
      </c>
      <c r="N340" s="3">
        <f t="shared" si="39"/>
        <v>2.7300148543715372</v>
      </c>
    </row>
    <row r="341" spans="1:14" x14ac:dyDescent="0.3">
      <c r="A341" s="3">
        <f t="shared" si="35"/>
        <v>2185</v>
      </c>
      <c r="G341" s="3">
        <f>carbondioxide!L441</f>
        <v>1027.7388100068972</v>
      </c>
      <c r="H341" s="3">
        <f t="shared" si="36"/>
        <v>7.0531470350540575</v>
      </c>
      <c r="I341" s="3">
        <f t="shared" si="40"/>
        <v>6.3750852496905948</v>
      </c>
      <c r="J341" s="3">
        <f t="shared" si="37"/>
        <v>2.7506160527680166</v>
      </c>
      <c r="K341" s="3">
        <f>carbondioxide!S441</f>
        <v>1027.738945300543</v>
      </c>
      <c r="L341" s="3">
        <f t="shared" si="38"/>
        <v>7.0531477393389892</v>
      </c>
      <c r="M341" s="3">
        <f t="shared" si="41"/>
        <v>6.3750862205687966</v>
      </c>
      <c r="N341" s="3">
        <f t="shared" si="39"/>
        <v>2.7506169796435964</v>
      </c>
    </row>
    <row r="342" spans="1:14" x14ac:dyDescent="0.3">
      <c r="A342" s="3">
        <f t="shared" si="35"/>
        <v>2186</v>
      </c>
      <c r="G342" s="3">
        <f>carbondioxide!L442</f>
        <v>1029.3895946522853</v>
      </c>
      <c r="H342" s="3">
        <f t="shared" si="36"/>
        <v>7.0617334701337287</v>
      </c>
      <c r="I342" s="3">
        <f t="shared" si="40"/>
        <v>6.3928349279383445</v>
      </c>
      <c r="J342" s="3">
        <f t="shared" si="37"/>
        <v>2.7712030378065369</v>
      </c>
      <c r="K342" s="3">
        <f>carbondioxide!S442</f>
        <v>1029.3897295779634</v>
      </c>
      <c r="L342" s="3">
        <f t="shared" si="38"/>
        <v>7.0617341713768091</v>
      </c>
      <c r="M342" s="3">
        <f t="shared" si="41"/>
        <v>6.39283589426236</v>
      </c>
      <c r="N342" s="3">
        <f t="shared" si="39"/>
        <v>2.7712039649320515</v>
      </c>
    </row>
    <row r="343" spans="1:14" x14ac:dyDescent="0.3">
      <c r="A343" s="3">
        <f t="shared" si="35"/>
        <v>2187</v>
      </c>
      <c r="G343" s="3">
        <f>carbondioxide!L443</f>
        <v>1031.0163857974135</v>
      </c>
      <c r="H343" s="3">
        <f t="shared" si="36"/>
        <v>7.070181644442612</v>
      </c>
      <c r="I343" s="3">
        <f t="shared" si="40"/>
        <v>6.410399632333319</v>
      </c>
      <c r="J343" s="3">
        <f t="shared" si="37"/>
        <v>2.7917739069424856</v>
      </c>
      <c r="K343" s="3">
        <f>carbondioxide!S443</f>
        <v>1031.016520358346</v>
      </c>
      <c r="L343" s="3">
        <f t="shared" si="38"/>
        <v>7.0701823426865511</v>
      </c>
      <c r="M343" s="3">
        <f t="shared" si="41"/>
        <v>6.4104005941669788</v>
      </c>
      <c r="N343" s="3">
        <f t="shared" si="39"/>
        <v>2.7917748342906474</v>
      </c>
    </row>
    <row r="344" spans="1:14" x14ac:dyDescent="0.3">
      <c r="A344" s="3">
        <f t="shared" si="35"/>
        <v>2188</v>
      </c>
      <c r="G344" s="3">
        <f>carbondioxide!L444</f>
        <v>1032.6195349491506</v>
      </c>
      <c r="H344" s="3">
        <f t="shared" si="36"/>
        <v>7.0784940115621815</v>
      </c>
      <c r="I344" s="3">
        <f t="shared" si="40"/>
        <v>6.4277813500025669</v>
      </c>
      <c r="J344" s="3">
        <f t="shared" si="37"/>
        <v>2.8123277010627055</v>
      </c>
      <c r="K344" s="3">
        <f>carbondioxide!S444</f>
        <v>1032.6196691485211</v>
      </c>
      <c r="L344" s="3">
        <f t="shared" si="38"/>
        <v>7.0784947068488391</v>
      </c>
      <c r="M344" s="3">
        <f t="shared" si="41"/>
        <v>6.4277823074086262</v>
      </c>
      <c r="N344" s="3">
        <f t="shared" si="39"/>
        <v>2.8123286286067448</v>
      </c>
    </row>
    <row r="345" spans="1:14" x14ac:dyDescent="0.3">
      <c r="A345" s="3">
        <f t="shared" si="35"/>
        <v>2189</v>
      </c>
      <c r="G345" s="3">
        <f>carbondioxide!L445</f>
        <v>1034.1993911608438</v>
      </c>
      <c r="H345" s="3">
        <f t="shared" si="36"/>
        <v>7.0866729887062112</v>
      </c>
      <c r="I345" s="3">
        <f t="shared" si="40"/>
        <v>6.4449820665547772</v>
      </c>
      <c r="J345" s="3">
        <f t="shared" si="37"/>
        <v>2.8328634777886839</v>
      </c>
      <c r="K345" s="3">
        <f>carbondioxide!S445</f>
        <v>1034.1995250017967</v>
      </c>
      <c r="L345" s="3">
        <f t="shared" si="38"/>
        <v>7.0866736810766158</v>
      </c>
      <c r="M345" s="3">
        <f t="shared" si="41"/>
        <v>6.4449830195949307</v>
      </c>
      <c r="N345" s="3">
        <f t="shared" si="39"/>
        <v>2.8328644055023395</v>
      </c>
    </row>
    <row r="346" spans="1:14" x14ac:dyDescent="0.3">
      <c r="A346" s="3">
        <f t="shared" si="35"/>
        <v>2190</v>
      </c>
      <c r="G346" s="3">
        <f>carbondioxide!L446</f>
        <v>1035.7563009075827</v>
      </c>
      <c r="H346" s="3">
        <f t="shared" si="36"/>
        <v>7.094720956832</v>
      </c>
      <c r="I346" s="3">
        <f t="shared" si="40"/>
        <v>6.4620037651874762</v>
      </c>
      <c r="J346" s="3">
        <f t="shared" si="37"/>
        <v>2.8533803113728751</v>
      </c>
      <c r="K346" s="3">
        <f>carbondioxide!S446</f>
        <v>1035.7564343932247</v>
      </c>
      <c r="L346" s="3">
        <f t="shared" si="38"/>
        <v>7.09472164632637</v>
      </c>
      <c r="M346" s="3">
        <f t="shared" si="41"/>
        <v>6.4620047139223722</v>
      </c>
      <c r="N346" s="3">
        <f t="shared" si="39"/>
        <v>2.8533812392303854</v>
      </c>
    </row>
    <row r="347" spans="1:14" x14ac:dyDescent="0.3">
      <c r="A347" s="3">
        <f t="shared" si="35"/>
        <v>2191</v>
      </c>
      <c r="G347" s="3">
        <f>carbondioxide!L447</f>
        <v>1037.2906079687323</v>
      </c>
      <c r="H347" s="3">
        <f t="shared" si="36"/>
        <v>7.1026402607713646</v>
      </c>
      <c r="I347" s="3">
        <f t="shared" si="40"/>
        <v>6.4788484258267554</v>
      </c>
      <c r="J347" s="3">
        <f t="shared" si="37"/>
        <v>2.8738772925905418</v>
      </c>
      <c r="K347" s="3">
        <f>carbondioxide!S447</f>
        <v>1037.290741102132</v>
      </c>
      <c r="L347" s="3">
        <f t="shared" si="38"/>
        <v>7.1026409474291228</v>
      </c>
      <c r="M347" s="3">
        <f t="shared" si="41"/>
        <v>6.4788493703160128</v>
      </c>
      <c r="N347" s="3">
        <f t="shared" si="39"/>
        <v>2.873878220566636</v>
      </c>
    </row>
    <row r="348" spans="1:14" x14ac:dyDescent="0.3">
      <c r="A348" s="3">
        <f t="shared" si="35"/>
        <v>2192</v>
      </c>
      <c r="G348" s="3">
        <f>carbondioxide!L448</f>
        <v>1038.8026533175366</v>
      </c>
      <c r="H348" s="3">
        <f t="shared" si="36"/>
        <v>7.1104332093804388</v>
      </c>
      <c r="I348" s="3">
        <f t="shared" si="40"/>
        <v>6.4955180242989847</v>
      </c>
      <c r="J348" s="3">
        <f t="shared" si="37"/>
        <v>2.8943535286273234</v>
      </c>
      <c r="K348" s="3">
        <f>carbondioxide!S448</f>
        <v>1038.8027861017258</v>
      </c>
      <c r="L348" s="3">
        <f t="shared" si="38"/>
        <v>7.1104338932402307</v>
      </c>
      <c r="M348" s="3">
        <f t="shared" si="41"/>
        <v>6.4955189646012057</v>
      </c>
      <c r="N348" s="3">
        <f t="shared" si="39"/>
        <v>2.8943544566972124</v>
      </c>
    </row>
    <row r="349" spans="1:14" x14ac:dyDescent="0.3">
      <c r="A349" s="3">
        <f t="shared" si="35"/>
        <v>2193</v>
      </c>
      <c r="G349" s="3">
        <f>carbondioxide!L449</f>
        <v>1040.2927750175995</v>
      </c>
      <c r="H349" s="3">
        <f t="shared" si="36"/>
        <v>7.1181020757073403</v>
      </c>
      <c r="I349" s="3">
        <f t="shared" si="40"/>
        <v>6.5120145315339402</v>
      </c>
      <c r="J349" s="3">
        <f t="shared" si="37"/>
        <v>2.9148081429627384</v>
      </c>
      <c r="K349" s="3">
        <f>carbondioxide!S449</f>
        <v>1040.2929074555732</v>
      </c>
      <c r="L349" s="3">
        <f t="shared" si="38"/>
        <v>7.1181027568070565</v>
      </c>
      <c r="M349" s="3">
        <f t="shared" si="41"/>
        <v>6.5120154677067248</v>
      </c>
      <c r="N349" s="3">
        <f t="shared" si="39"/>
        <v>2.9148090711021069</v>
      </c>
    </row>
    <row r="350" spans="1:14" x14ac:dyDescent="0.3">
      <c r="A350" s="3">
        <f t="shared" si="35"/>
        <v>2194</v>
      </c>
      <c r="G350" s="3">
        <f>carbondioxide!L450</f>
        <v>1041.7613081260497</v>
      </c>
      <c r="H350" s="3">
        <f t="shared" si="36"/>
        <v>7.1256490971768436</v>
      </c>
      <c r="I350" s="3">
        <f t="shared" si="40"/>
        <v>6.5283399127987813</v>
      </c>
      <c r="J350" s="3">
        <f t="shared" si="37"/>
        <v>2.9352402752498228</v>
      </c>
      <c r="K350" s="3">
        <f>carbondioxide!S450</f>
        <v>1041.7614402207669</v>
      </c>
      <c r="L350" s="3">
        <f t="shared" si="38"/>
        <v>7.1256497755536321</v>
      </c>
      <c r="M350" s="3">
        <f t="shared" si="41"/>
        <v>6.5283408448987448</v>
      </c>
      <c r="N350" s="3">
        <f t="shared" si="39"/>
        <v>2.935241203434821</v>
      </c>
    </row>
    <row r="351" spans="1:14" x14ac:dyDescent="0.3">
      <c r="A351" s="3">
        <f t="shared" si="35"/>
        <v>2195</v>
      </c>
      <c r="G351" s="3">
        <f>carbondioxide!L451</f>
        <v>1043.2085846031896</v>
      </c>
      <c r="H351" s="3">
        <f t="shared" si="36"/>
        <v>7.1330764757911043</v>
      </c>
      <c r="I351" s="3">
        <f t="shared" si="40"/>
        <v>6.5444961269623168</v>
      </c>
      <c r="J351" s="3">
        <f t="shared" si="37"/>
        <v>2.9556490811911007</v>
      </c>
      <c r="K351" s="3">
        <f>carbondioxide!S451</f>
        <v>1043.2087163575738</v>
      </c>
      <c r="L351" s="3">
        <f t="shared" si="38"/>
        <v>7.1330771514813938</v>
      </c>
      <c r="M351" s="3">
        <f t="shared" si="41"/>
        <v>6.5444970550451016</v>
      </c>
      <c r="N351" s="3">
        <f t="shared" si="39"/>
        <v>2.9556500093983362</v>
      </c>
    </row>
    <row r="352" spans="1:14" x14ac:dyDescent="0.3">
      <c r="A352" s="3">
        <f t="shared" si="35"/>
        <v>2196</v>
      </c>
      <c r="G352" s="3">
        <f>carbondioxide!L452</f>
        <v>1044.6349332284435</v>
      </c>
      <c r="H352" s="3">
        <f t="shared" si="36"/>
        <v>7.1403863783456849</v>
      </c>
      <c r="I352" s="3">
        <f t="shared" si="40"/>
        <v>6.5604851257889631</v>
      </c>
      <c r="J352" s="3">
        <f t="shared" si="37"/>
        <v>2.9760337324110813</v>
      </c>
      <c r="K352" s="3">
        <f>carbondioxide!S452</f>
        <v>1044.635064645383</v>
      </c>
      <c r="L352" s="3">
        <f t="shared" si="38"/>
        <v>7.1403870513851935</v>
      </c>
      <c r="M352" s="3">
        <f t="shared" si="41"/>
        <v>6.5604860499092554</v>
      </c>
      <c r="N352" s="3">
        <f t="shared" si="39"/>
        <v>2.9760346606176098</v>
      </c>
    </row>
    <row r="353" spans="1:14" x14ac:dyDescent="0.3">
      <c r="A353" s="3">
        <f t="shared" si="35"/>
        <v>2197</v>
      </c>
      <c r="G353" s="3">
        <f>carbondioxide!L453</f>
        <v>1046.0406795223998</v>
      </c>
      <c r="H353" s="3">
        <f t="shared" si="36"/>
        <v>7.147580936659935</v>
      </c>
      <c r="I353" s="3">
        <f t="shared" si="40"/>
        <v>6.5763088532618292</v>
      </c>
      <c r="J353" s="3">
        <f t="shared" si="37"/>
        <v>2.9963934163254677</v>
      </c>
      <c r="K353" s="3">
        <f>carbondioxide!S453</f>
        <v>1046.040810604748</v>
      </c>
      <c r="L353" s="3">
        <f t="shared" si="38"/>
        <v>7.1475816070836888</v>
      </c>
      <c r="M353" s="3">
        <f t="shared" si="41"/>
        <v>6.5763097734733718</v>
      </c>
      <c r="N353" s="3">
        <f t="shared" si="39"/>
        <v>2.9963943445087864</v>
      </c>
    </row>
    <row r="354" spans="1:14" x14ac:dyDescent="0.3">
      <c r="A354" s="3">
        <f t="shared" si="35"/>
        <v>2198</v>
      </c>
      <c r="G354" s="3">
        <f>carbondioxide!L454</f>
        <v>1047.4261456747668</v>
      </c>
      <c r="H354" s="3">
        <f t="shared" si="36"/>
        <v>7.1546622478210198</v>
      </c>
      <c r="I354" s="3">
        <f t="shared" si="40"/>
        <v>6.5919692449343348</v>
      </c>
      <c r="J354" s="3">
        <f t="shared" si="37"/>
        <v>3.0167273360072664</v>
      </c>
      <c r="K354" s="3">
        <f>carbondioxide!S454</f>
        <v>1047.4262764253433</v>
      </c>
      <c r="L354" s="3">
        <f t="shared" si="38"/>
        <v>7.1546629156633728</v>
      </c>
      <c r="M354" s="3">
        <f t="shared" si="41"/>
        <v>6.5919701612899422</v>
      </c>
      <c r="N354" s="3">
        <f t="shared" si="39"/>
        <v>3.0167282641453053</v>
      </c>
    </row>
    <row r="355" spans="1:14" x14ac:dyDescent="0.3">
      <c r="A355" s="3">
        <f t="shared" si="35"/>
        <v>2199</v>
      </c>
      <c r="G355" s="3">
        <f>carbondioxide!L455</f>
        <v>1048.7916504780437</v>
      </c>
      <c r="H355" s="3">
        <f t="shared" si="36"/>
        <v>7.161632374440754</v>
      </c>
      <c r="I355" s="3">
        <f t="shared" si="40"/>
        <v>6.6074682273097816</v>
      </c>
      <c r="J355" s="3">
        <f t="shared" si="37"/>
        <v>3.0370347100499719</v>
      </c>
      <c r="K355" s="3">
        <f>carbondioxide!S455</f>
        <v>1048.7917808996344</v>
      </c>
      <c r="L355" s="3">
        <f t="shared" si="38"/>
        <v>7.1616330397353982</v>
      </c>
      <c r="M355" s="3">
        <f t="shared" si="41"/>
        <v>6.6074691398613554</v>
      </c>
      <c r="N355" s="3">
        <f t="shared" si="39"/>
        <v>3.037035638121087</v>
      </c>
    </row>
    <row r="356" spans="1:14" x14ac:dyDescent="0.3">
      <c r="A356" s="3">
        <f t="shared" si="35"/>
        <v>2200</v>
      </c>
      <c r="G356" s="3">
        <f>carbondioxide!L456</f>
        <v>1050.1375092667222</v>
      </c>
      <c r="H356" s="3">
        <f t="shared" si="36"/>
        <v>7.168493344924503</v>
      </c>
      <c r="I356" s="3">
        <f t="shared" si="40"/>
        <v>6.6228077172482838</v>
      </c>
      <c r="J356" s="3">
        <f t="shared" si="37"/>
        <v>3.0573147724280076</v>
      </c>
      <c r="K356" s="3">
        <f>carbondioxide!S456</f>
        <v>1050.1376393620803</v>
      </c>
      <c r="L356" s="3">
        <f t="shared" si="38"/>
        <v>7.1684940077044885</v>
      </c>
      <c r="M356" s="3">
        <f t="shared" si="41"/>
        <v>6.622808626046826</v>
      </c>
      <c r="N356" s="3">
        <f t="shared" si="39"/>
        <v>3.0573157004109719</v>
      </c>
    </row>
    <row r="357" spans="1:14" x14ac:dyDescent="0.3">
      <c r="A357" s="3">
        <f t="shared" si="35"/>
        <v>2201</v>
      </c>
      <c r="G357" s="3">
        <f>carbondioxide!L457</f>
        <v>1051.464033861831</v>
      </c>
      <c r="H357" s="3">
        <f t="shared" si="36"/>
        <v>7.175247153751422</v>
      </c>
      <c r="I357" s="3">
        <f t="shared" si="40"/>
        <v>6.6379896214004699</v>
      </c>
      <c r="J357" s="3">
        <f t="shared" si="37"/>
        <v>3.077566772354587</v>
      </c>
      <c r="K357" s="3">
        <f>carbondioxide!S457</f>
        <v>1051.4641636336764</v>
      </c>
      <c r="L357" s="3">
        <f t="shared" si="38"/>
        <v>7.1752478140491673</v>
      </c>
      <c r="M357" s="3">
        <f t="shared" si="41"/>
        <v>6.6379905264960968</v>
      </c>
      <c r="N357" s="3">
        <f t="shared" si="39"/>
        <v>3.0775677002285837</v>
      </c>
    </row>
    <row r="358" spans="1:14" x14ac:dyDescent="0.3">
      <c r="A358" s="3">
        <f t="shared" si="35"/>
        <v>2202</v>
      </c>
      <c r="G358" s="3">
        <f>carbondioxide!L458</f>
        <v>1052.771532520635</v>
      </c>
      <c r="H358" s="3">
        <f t="shared" si="36"/>
        <v>7.1818957617652925</v>
      </c>
      <c r="I358" s="3">
        <f t="shared" si="40"/>
        <v>6.6530158356673654</v>
      </c>
      <c r="J358" s="3">
        <f t="shared" si="37"/>
        <v>3.0977899741371675</v>
      </c>
      <c r="K358" s="3">
        <f>carbondioxide!S458</f>
        <v>1052.7716619716555</v>
      </c>
      <c r="L358" s="3">
        <f t="shared" si="38"/>
        <v>7.1818964196125989</v>
      </c>
      <c r="M358" s="3">
        <f t="shared" si="41"/>
        <v>6.6530167371093221</v>
      </c>
      <c r="N358" s="3">
        <f t="shared" si="39"/>
        <v>3.0977909018817833</v>
      </c>
    </row>
    <row r="359" spans="1:14" x14ac:dyDescent="0.3">
      <c r="A359" s="3">
        <f t="shared" si="35"/>
        <v>2203</v>
      </c>
      <c r="G359" s="3">
        <f>carbondioxide!L459</f>
        <v>1054.0603098913157</v>
      </c>
      <c r="H359" s="3">
        <f t="shared" si="36"/>
        <v>7.1884410964753132</v>
      </c>
      <c r="I359" s="3">
        <f t="shared" si="40"/>
        <v>6.6678882446858712</v>
      </c>
      <c r="J359" s="3">
        <f t="shared" si="37"/>
        <v>3.1179836570306589</v>
      </c>
      <c r="K359" s="3">
        <f>carbondioxide!S459</f>
        <v>1054.0604390241665</v>
      </c>
      <c r="L359" s="3">
        <f t="shared" si="38"/>
        <v>7.1884417519033796</v>
      </c>
      <c r="M359" s="3">
        <f t="shared" si="41"/>
        <v>6.6678891425225473</v>
      </c>
      <c r="N359" s="3">
        <f t="shared" si="39"/>
        <v>3.1179845846258756</v>
      </c>
    </row>
    <row r="360" spans="1:14" x14ac:dyDescent="0.3">
      <c r="A360" s="3">
        <f t="shared" si="35"/>
        <v>2204</v>
      </c>
      <c r="G360" s="3">
        <f>carbondioxide!L460</f>
        <v>1055.3306669724402</v>
      </c>
      <c r="H360" s="3">
        <f t="shared" si="36"/>
        <v>7.1948850523661152</v>
      </c>
      <c r="I360" s="3">
        <f t="shared" si="40"/>
        <v>6.6826087213392462</v>
      </c>
      <c r="J360" s="3">
        <f t="shared" si="37"/>
        <v>3.1381471150885405</v>
      </c>
      <c r="K360" s="3">
        <f>carbondioxide!S460</f>
        <v>1055.3307957897464</v>
      </c>
      <c r="L360" s="3">
        <f t="shared" si="38"/>
        <v>7.1948857054055555</v>
      </c>
      <c r="M360" s="3">
        <f t="shared" si="41"/>
        <v>6.682609615618186</v>
      </c>
      <c r="N360" s="3">
        <f t="shared" si="39"/>
        <v>3.1381480425147288</v>
      </c>
    </row>
    <row r="361" spans="1:14" x14ac:dyDescent="0.3">
      <c r="A361" s="3">
        <f t="shared" si="35"/>
        <v>2205</v>
      </c>
      <c r="G361" s="3">
        <f>carbondioxide!L461</f>
        <v>1056.5829010770558</v>
      </c>
      <c r="H361" s="3">
        <f t="shared" si="36"/>
        <v>7.2012294912164254</v>
      </c>
      <c r="I361" s="3">
        <f t="shared" si="40"/>
        <v>6.6971791262920028</v>
      </c>
      <c r="J361" s="3">
        <f t="shared" si="37"/>
        <v>3.1582796570120446</v>
      </c>
      <c r="K361" s="3">
        <f>carbondioxide!S461</f>
        <v>1056.5830295814108</v>
      </c>
      <c r="L361" s="3">
        <f t="shared" si="38"/>
        <v>7.2012301418972724</v>
      </c>
      <c r="M361" s="3">
        <f t="shared" si="41"/>
        <v>6.6971800170599209</v>
      </c>
      <c r="N361" s="3">
        <f t="shared" si="39"/>
        <v>3.1582805842499564</v>
      </c>
    </row>
    <row r="362" spans="1:14" x14ac:dyDescent="0.3">
      <c r="A362" s="3">
        <f t="shared" ref="A362:A425" si="42">1+A361</f>
        <v>2206</v>
      </c>
      <c r="G362" s="3">
        <f>carbondioxide!L462</f>
        <v>1057.8173058012235</v>
      </c>
      <c r="H362" s="3">
        <f t="shared" si="36"/>
        <v>7.2074762424256882</v>
      </c>
      <c r="I362" s="3">
        <f t="shared" si="40"/>
        <v>6.7116013075486416</v>
      </c>
      <c r="J362" s="3">
        <f t="shared" si="37"/>
        <v>3.1783806059975546</v>
      </c>
      <c r="K362" s="3">
        <f>carbondioxide!S462</f>
        <v>1057.8174339951902</v>
      </c>
      <c r="L362" s="3">
        <f t="shared" si="38"/>
        <v>7.2074768907774169</v>
      </c>
      <c r="M362" s="3">
        <f t="shared" si="41"/>
        <v>6.7116021948514382</v>
      </c>
      <c r="N362" s="3">
        <f t="shared" si="39"/>
        <v>3.1783815330283169</v>
      </c>
    </row>
    <row r="363" spans="1:14" x14ac:dyDescent="0.3">
      <c r="A363" s="3">
        <f t="shared" si="42"/>
        <v>2207</v>
      </c>
      <c r="G363" s="3">
        <f>carbondioxide!L463</f>
        <v>1059.0341709968288</v>
      </c>
      <c r="H363" s="3">
        <f t="shared" si="36"/>
        <v>7.2136271033480943</v>
      </c>
      <c r="I363" s="3">
        <f t="shared" si="40"/>
        <v>6.7258771000356337</v>
      </c>
      <c r="J363" s="3">
        <f t="shared" si="37"/>
        <v>3.1984492995823648</v>
      </c>
      <c r="K363" s="3">
        <f>carbondioxide!S463</f>
        <v>1059.0342988829402</v>
      </c>
      <c r="L363" s="3">
        <f t="shared" si="38"/>
        <v>7.213627749399631</v>
      </c>
      <c r="M363" s="3">
        <f t="shared" si="41"/>
        <v>6.725877983918406</v>
      </c>
      <c r="N363" s="3">
        <f t="shared" si="39"/>
        <v>3.1984502263874721</v>
      </c>
    </row>
    <row r="364" spans="1:14" x14ac:dyDescent="0.3">
      <c r="A364" s="3">
        <f t="shared" si="42"/>
        <v>2208</v>
      </c>
      <c r="G364" s="3">
        <f>carbondioxide!L464</f>
        <v>1060.2337827484937</v>
      </c>
      <c r="H364" s="3">
        <f t="shared" si="36"/>
        <v>7.2196838396334009</v>
      </c>
      <c r="I364" s="3">
        <f t="shared" si="40"/>
        <v>6.7400083252060741</v>
      </c>
      <c r="J364" s="3">
        <f t="shared" si="37"/>
        <v>3.2184850894889392</v>
      </c>
      <c r="K364" s="3">
        <f>carbondioxide!S464</f>
        <v>1060.2339103292527</v>
      </c>
      <c r="L364" s="3">
        <f t="shared" si="38"/>
        <v>7.2196844834131326</v>
      </c>
      <c r="M364" s="3">
        <f t="shared" si="41"/>
        <v>6.7400092057131316</v>
      </c>
      <c r="N364" s="3">
        <f t="shared" si="39"/>
        <v>3.2184860160502478</v>
      </c>
    </row>
    <row r="365" spans="1:14" x14ac:dyDescent="0.3">
      <c r="A365" s="3">
        <f t="shared" si="42"/>
        <v>2209</v>
      </c>
      <c r="G365" s="3">
        <f>carbondioxide!L465</f>
        <v>1061.4164233544307</v>
      </c>
      <c r="H365" s="3">
        <f t="shared" si="36"/>
        <v>7.2256481855739976</v>
      </c>
      <c r="I365" s="3">
        <f t="shared" si="40"/>
        <v>6.753996790666438</v>
      </c>
      <c r="J365" s="3">
        <f t="shared" si="37"/>
        <v>3.2384873414678124</v>
      </c>
      <c r="K365" s="3">
        <f>carbondioxide!S465</f>
        <v>1061.4165506323106</v>
      </c>
      <c r="L365" s="3">
        <f t="shared" si="38"/>
        <v>7.2256488271097812</v>
      </c>
      <c r="M365" s="3">
        <f t="shared" si="41"/>
        <v>6.7539976678413121</v>
      </c>
      <c r="N365" s="3">
        <f t="shared" si="39"/>
        <v>3.2384882677675328</v>
      </c>
    </row>
    <row r="366" spans="1:14" x14ac:dyDescent="0.3">
      <c r="A366" s="3">
        <f t="shared" si="42"/>
        <v>2210</v>
      </c>
      <c r="G366" s="3">
        <f>carbondioxide!L466</f>
        <v>1062.582371311074</v>
      </c>
      <c r="H366" s="3">
        <f t="shared" si="36"/>
        <v>7.2315218444576717</v>
      </c>
      <c r="I366" s="3">
        <f t="shared" si="40"/>
        <v>6.767844289824855</v>
      </c>
      <c r="J366" s="3">
        <f t="shared" si="37"/>
        <v>3.2584554351392607</v>
      </c>
      <c r="K366" s="3">
        <f>carbondioxide!S466</f>
        <v>1062.5824982885201</v>
      </c>
      <c r="L366" s="3">
        <f t="shared" si="38"/>
        <v>7.2315224837768568</v>
      </c>
      <c r="M366" s="3">
        <f t="shared" si="41"/>
        <v>6.7678451637103159</v>
      </c>
      <c r="N366" s="3">
        <f t="shared" si="39"/>
        <v>3.258456361159952</v>
      </c>
    </row>
    <row r="367" spans="1:14" x14ac:dyDescent="0.3">
      <c r="A367" s="3">
        <f t="shared" si="42"/>
        <v>2211</v>
      </c>
      <c r="G367" s="3">
        <f>carbondioxide!L467</f>
        <v>1063.7319013013312</v>
      </c>
      <c r="H367" s="3">
        <f t="shared" si="36"/>
        <v>7.2373064889255607</v>
      </c>
      <c r="I367" s="3">
        <f t="shared" si="40"/>
        <v>6.7815526015603487</v>
      </c>
      <c r="J367" s="3">
        <f t="shared" si="37"/>
        <v>3.2783887638338749</v>
      </c>
      <c r="K367" s="3">
        <f>carbondioxide!S467</f>
        <v>1063.7320279807595</v>
      </c>
      <c r="L367" s="3">
        <f t="shared" si="38"/>
        <v>7.2373071260549917</v>
      </c>
      <c r="M367" s="3">
        <f t="shared" si="41"/>
        <v>6.781553472198417</v>
      </c>
      <c r="N367" s="3">
        <f t="shared" si="39"/>
        <v>3.2783896895584381</v>
      </c>
    </row>
    <row r="368" spans="1:14" x14ac:dyDescent="0.3">
      <c r="A368" s="3">
        <f t="shared" si="42"/>
        <v>2212</v>
      </c>
      <c r="G368" s="3">
        <f>carbondioxide!L468</f>
        <v>1064.8652841862984</v>
      </c>
      <c r="H368" s="3">
        <f t="shared" si="36"/>
        <v>7.243003761334772</v>
      </c>
      <c r="I368" s="3">
        <f t="shared" si="40"/>
        <v>6.7951234899124708</v>
      </c>
      <c r="J368" s="3">
        <f t="shared" si="37"/>
        <v>3.2982867344321614</v>
      </c>
      <c r="K368" s="3">
        <f>carbondioxide!S468</f>
        <v>1064.8654105700975</v>
      </c>
      <c r="L368" s="3">
        <f t="shared" si="38"/>
        <v>7.2430043963008055</v>
      </c>
      <c r="M368" s="3">
        <f t="shared" si="41"/>
        <v>6.79512435734443</v>
      </c>
      <c r="N368" s="3">
        <f t="shared" si="39"/>
        <v>3.2982876598438331</v>
      </c>
    </row>
    <row r="369" spans="1:14" x14ac:dyDescent="0.3">
      <c r="A369" s="3">
        <f t="shared" si="42"/>
        <v>2213</v>
      </c>
      <c r="G369" s="3">
        <f>carbondioxide!L469</f>
        <v>1065.9827870002898</v>
      </c>
      <c r="H369" s="3">
        <f t="shared" si="36"/>
        <v>7.2486152741252088</v>
      </c>
      <c r="I369" s="3">
        <f t="shared" si="40"/>
        <v>6.8085587037907782</v>
      </c>
      <c r="J369" s="3">
        <f t="shared" si="37"/>
        <v>3.3181487672032897</v>
      </c>
      <c r="K369" s="3">
        <f>carbondioxide!S469</f>
        <v>1065.9829130908195</v>
      </c>
      <c r="L369" s="3">
        <f t="shared" si="38"/>
        <v>7.2486159069537157</v>
      </c>
      <c r="M369" s="3">
        <f t="shared" si="41"/>
        <v>6.8085595680571886</v>
      </c>
      <c r="N369" s="3">
        <f t="shared" si="39"/>
        <v>3.3181496922856364</v>
      </c>
    </row>
    <row r="370" spans="1:14" x14ac:dyDescent="0.3">
      <c r="A370" s="3">
        <f t="shared" si="42"/>
        <v>2214</v>
      </c>
      <c r="G370" s="3">
        <f>carbondioxide!L470</f>
        <v>1067.0846729490299</v>
      </c>
      <c r="H370" s="3">
        <f t="shared" si="36"/>
        <v>7.2541426101901125</v>
      </c>
      <c r="I370" s="3">
        <f t="shared" si="40"/>
        <v>6.8218599767035988</v>
      </c>
      <c r="J370" s="3">
        <f t="shared" si="37"/>
        <v>3.3379742956431064</v>
      </c>
      <c r="K370" s="3">
        <f>carbondioxide!S470</f>
        <v>1067.0847987486229</v>
      </c>
      <c r="L370" s="3">
        <f t="shared" si="38"/>
        <v>7.254143240906493</v>
      </c>
      <c r="M370" s="3">
        <f t="shared" si="41"/>
        <v>6.8218608378443077</v>
      </c>
      <c r="N370" s="3">
        <f t="shared" si="39"/>
        <v>3.3379752203800188</v>
      </c>
    </row>
    <row r="371" spans="1:14" x14ac:dyDescent="0.3">
      <c r="A371" s="3">
        <f t="shared" si="42"/>
        <v>2215</v>
      </c>
      <c r="G371" s="3">
        <f>carbondioxide!L471</f>
        <v>1068.1712014108698</v>
      </c>
      <c r="H371" s="3">
        <f t="shared" si="36"/>
        <v>7.2595873232498995</v>
      </c>
      <c r="I371" s="3">
        <f t="shared" si="40"/>
        <v>6.8350290265055431</v>
      </c>
      <c r="J371" s="3">
        <f t="shared" si="37"/>
        <v>3.3577627663115299</v>
      </c>
      <c r="K371" s="3">
        <f>carbondioxide!S471</f>
        <v>1068.1713269218321</v>
      </c>
      <c r="L371" s="3">
        <f t="shared" si="38"/>
        <v>7.2595879518791016</v>
      </c>
      <c r="M371" s="3">
        <f t="shared" si="41"/>
        <v>6.835029884559698</v>
      </c>
      <c r="N371" s="3">
        <f t="shared" si="39"/>
        <v>3.3577636906872161</v>
      </c>
    </row>
    <row r="372" spans="1:14" x14ac:dyDescent="0.3">
      <c r="A372" s="3">
        <f t="shared" si="42"/>
        <v>2216</v>
      </c>
      <c r="G372" s="3">
        <f>carbondioxide!L472</f>
        <v>1069.2426279408805</v>
      </c>
      <c r="H372" s="3">
        <f t="shared" si="36"/>
        <v>7.2649509382288562</v>
      </c>
      <c r="I372" s="3">
        <f t="shared" si="40"/>
        <v>6.8480675551632206</v>
      </c>
      <c r="J372" s="3">
        <f t="shared" si="37"/>
        <v>3.377513638669432</v>
      </c>
      <c r="K372" s="3">
        <f>carbondioxide!S472</f>
        <v>1069.2427531654912</v>
      </c>
      <c r="L372" s="3">
        <f t="shared" si="38"/>
        <v>7.2649515647953704</v>
      </c>
      <c r="M372" s="3">
        <f t="shared" si="41"/>
        <v>6.8480684101692813</v>
      </c>
      <c r="N372" s="3">
        <f t="shared" si="39"/>
        <v>3.377514562668412</v>
      </c>
    </row>
    <row r="373" spans="1:14" x14ac:dyDescent="0.3">
      <c r="A373" s="3">
        <f t="shared" si="42"/>
        <v>2217</v>
      </c>
      <c r="G373" s="3">
        <f>carbondioxide!L473</f>
        <v>1070.2992042776905</v>
      </c>
      <c r="H373" s="3">
        <f t="shared" si="36"/>
        <v>7.2702349516342677</v>
      </c>
      <c r="I373" s="3">
        <f t="shared" si="40"/>
        <v>6.8609772485386307</v>
      </c>
      <c r="J373" s="3">
        <f t="shared" si="37"/>
        <v>3.3972263849151165</v>
      </c>
      <c r="K373" s="3">
        <f>carbondioxide!S473</f>
        <v>1070.2993292182023</v>
      </c>
      <c r="L373" s="3">
        <f t="shared" si="38"/>
        <v>7.2702355761621531</v>
      </c>
      <c r="M373" s="3">
        <f t="shared" si="41"/>
        <v>6.8609781005343837</v>
      </c>
      <c r="N373" s="3">
        <f t="shared" si="39"/>
        <v>3.3972273085222171</v>
      </c>
    </row>
    <row r="374" spans="1:14" x14ac:dyDescent="0.3">
      <c r="A374" s="3">
        <f t="shared" si="42"/>
        <v>2218</v>
      </c>
      <c r="G374" s="3">
        <f>carbondioxide!L474</f>
        <v>1071.3411783529307</v>
      </c>
      <c r="H374" s="3">
        <f t="shared" si="36"/>
        <v>7.2754408319376109</v>
      </c>
      <c r="I374" s="3">
        <f t="shared" si="40"/>
        <v>6.873759776189706</v>
      </c>
      <c r="J374" s="3">
        <f t="shared" si="37"/>
        <v>3.416900489820498</v>
      </c>
      <c r="K374" s="3">
        <f>carbondioxide!S474</f>
        <v>1071.3413030115701</v>
      </c>
      <c r="L374" s="3">
        <f t="shared" si="38"/>
        <v>7.2754414544504904</v>
      </c>
      <c r="M374" s="3">
        <f t="shared" si="41"/>
        <v>6.8737606252122738</v>
      </c>
      <c r="N374" s="3">
        <f t="shared" si="39"/>
        <v>3.4169014130208462</v>
      </c>
    </row>
    <row r="375" spans="1:14" x14ac:dyDescent="0.3">
      <c r="A375" s="3">
        <f t="shared" si="42"/>
        <v>2219</v>
      </c>
      <c r="G375" s="3">
        <f>carbondioxide!L475</f>
        <v>1072.3687943031598</v>
      </c>
      <c r="H375" s="3">
        <f t="shared" si="36"/>
        <v>7.2805700199574073</v>
      </c>
      <c r="I375" s="3">
        <f t="shared" si="40"/>
        <v>6.8864167911874796</v>
      </c>
      <c r="J375" s="3">
        <f t="shared" si="37"/>
        <v>3.4365354505670749</v>
      </c>
      <c r="K375" s="3">
        <f>carbondioxide!S475</f>
        <v>1072.368918682128</v>
      </c>
      <c r="L375" s="3">
        <f t="shared" si="38"/>
        <v>7.2805706404784871</v>
      </c>
      <c r="M375" s="3">
        <f t="shared" si="41"/>
        <v>6.8864176372733334</v>
      </c>
      <c r="N375" s="3">
        <f t="shared" si="39"/>
        <v>3.4365363733460934</v>
      </c>
    </row>
    <row r="376" spans="1:14" x14ac:dyDescent="0.3">
      <c r="A376" s="3">
        <f t="shared" si="42"/>
        <v>2220</v>
      </c>
      <c r="G376" s="3">
        <f>carbondioxide!L476</f>
        <v>1073.3822924841411</v>
      </c>
      <c r="H376" s="3">
        <f t="shared" si="36"/>
        <v>7.2856239292434006</v>
      </c>
      <c r="I376" s="3">
        <f t="shared" si="40"/>
        <v>6.8989499299493753</v>
      </c>
      <c r="J376" s="3">
        <f t="shared" si="37"/>
        <v>3.4561307765817988</v>
      </c>
      <c r="K376" s="3">
        <f>carbondioxide!S476</f>
        <v>1073.3824165856138</v>
      </c>
      <c r="L376" s="3">
        <f t="shared" si="38"/>
        <v>7.2856245477954715</v>
      </c>
      <c r="M376" s="3">
        <f t="shared" si="41"/>
        <v>6.8989507731343451</v>
      </c>
      <c r="N376" s="3">
        <f t="shared" si="39"/>
        <v>3.4561316989252</v>
      </c>
    </row>
    <row r="377" spans="1:14" x14ac:dyDescent="0.3">
      <c r="A377" s="3">
        <f t="shared" si="42"/>
        <v>2221</v>
      </c>
      <c r="G377" s="3">
        <f>carbondioxide!L477</f>
        <v>1074.3819094873493</v>
      </c>
      <c r="H377" s="3">
        <f t="shared" si="36"/>
        <v>7.2906039464616859</v>
      </c>
      <c r="I377" s="3">
        <f t="shared" si="40"/>
        <v>6.911360812088108</v>
      </c>
      <c r="J377" s="3">
        <f t="shared" si="37"/>
        <v>3.4756859893729266</v>
      </c>
      <c r="K377" s="3">
        <f>carbondioxide!S477</f>
        <v>1074.3820333134775</v>
      </c>
      <c r="L377" s="3">
        <f t="shared" si="38"/>
        <v>7.2906045630671414</v>
      </c>
      <c r="M377" s="3">
        <f t="shared" si="41"/>
        <v>6.911361652407396</v>
      </c>
      <c r="N377" s="3">
        <f t="shared" si="39"/>
        <v>3.4756869112667079</v>
      </c>
    </row>
    <row r="378" spans="1:14" x14ac:dyDescent="0.3">
      <c r="A378" s="3">
        <f t="shared" si="42"/>
        <v>2222</v>
      </c>
      <c r="G378" s="3">
        <f>carbondioxide!L478</f>
        <v>1075.3678781585882</v>
      </c>
      <c r="H378" s="3">
        <f t="shared" si="36"/>
        <v>7.295511431780497</v>
      </c>
      <c r="I378" s="3">
        <f t="shared" si="40"/>
        <v>6.9236510402757068</v>
      </c>
      <c r="J378" s="3">
        <f t="shared" si="37"/>
        <v>3.4952006223659486</v>
      </c>
      <c r="K378" s="3">
        <f>carbondioxide!S478</f>
        <v>1075.368001711498</v>
      </c>
      <c r="L378" s="3">
        <f t="shared" si="38"/>
        <v>7.2955120464613366</v>
      </c>
      <c r="M378" s="3">
        <f t="shared" si="41"/>
        <v>6.9236518777638985</v>
      </c>
      <c r="N378" s="3">
        <f t="shared" si="39"/>
        <v>3.4952015437963873</v>
      </c>
    </row>
    <row r="379" spans="1:14" x14ac:dyDescent="0.3">
      <c r="A379" s="3">
        <f t="shared" si="42"/>
        <v>2223</v>
      </c>
      <c r="G379" s="3">
        <f>carbondioxide!L479</f>
        <v>1076.3404276186016</v>
      </c>
      <c r="H379" s="3">
        <f t="shared" si="36"/>
        <v>7.3003477192562904</v>
      </c>
      <c r="I379" s="3">
        <f t="shared" si="40"/>
        <v>6.9358222001221659</v>
      </c>
      <c r="J379" s="3">
        <f t="shared" si="37"/>
        <v>3.5146742207396762</v>
      </c>
      <c r="K379" s="3">
        <f>carbondioxide!S479</f>
        <v>1076.3405509003951</v>
      </c>
      <c r="L379" s="3">
        <f t="shared" si="38"/>
        <v>7.300348332034126</v>
      </c>
      <c r="M379" s="3">
        <f t="shared" si="41"/>
        <v>6.9358230348132395</v>
      </c>
      <c r="N379" s="3">
        <f t="shared" si="39"/>
        <v>3.5146751416933228</v>
      </c>
    </row>
    <row r="380" spans="1:14" x14ac:dyDescent="0.3">
      <c r="A380" s="3">
        <f t="shared" si="42"/>
        <v>2224</v>
      </c>
      <c r="G380" s="3">
        <f>carbondioxide!L480</f>
        <v>1077.2997832855688</v>
      </c>
      <c r="H380" s="3">
        <f t="shared" si="36"/>
        <v>7.3051141172198664</v>
      </c>
      <c r="I380" s="3">
        <f t="shared" si="40"/>
        <v>6.947875860068244</v>
      </c>
      <c r="J380" s="3">
        <f t="shared" si="37"/>
        <v>3.5341063412625688</v>
      </c>
      <c r="K380" s="3">
        <f>carbondioxide!S480</f>
        <v>1077.2999062983238</v>
      </c>
      <c r="L380" s="3">
        <f t="shared" si="38"/>
        <v>7.3051147281159343</v>
      </c>
      <c r="M380" s="3">
        <f t="shared" si="41"/>
        <v>6.9478766919955834</v>
      </c>
      <c r="N380" s="3">
        <f t="shared" si="39"/>
        <v>3.5341072617262439</v>
      </c>
    </row>
    <row r="381" spans="1:14" x14ac:dyDescent="0.3">
      <c r="A381" s="3">
        <f t="shared" si="42"/>
        <v>2225</v>
      </c>
      <c r="G381" s="3">
        <f>carbondioxide!L481</f>
        <v>1078.2461668993737</v>
      </c>
      <c r="H381" s="3">
        <f t="shared" si="36"/>
        <v>7.3098119086622129</v>
      </c>
      <c r="I381" s="3">
        <f t="shared" si="40"/>
        <v>6.9598135712919387</v>
      </c>
      <c r="J381" s="3">
        <f t="shared" si="37"/>
        <v>3.5534965521293849</v>
      </c>
      <c r="K381" s="3">
        <f>carbondioxide!S481</f>
        <v>1078.2462896451441</v>
      </c>
      <c r="L381" s="3">
        <f t="shared" si="38"/>
        <v>7.3098125176973801</v>
      </c>
      <c r="M381" s="3">
        <f t="shared" si="41"/>
        <v>6.9598144004883427</v>
      </c>
      <c r="N381" s="3">
        <f t="shared" si="39"/>
        <v>3.5534974720901737</v>
      </c>
    </row>
    <row r="382" spans="1:14" x14ac:dyDescent="0.3">
      <c r="A382" s="3">
        <f t="shared" si="42"/>
        <v>2226</v>
      </c>
      <c r="G382" s="3">
        <f>carbondioxide!L482</f>
        <v>1079.1797965475407</v>
      </c>
      <c r="H382" s="3">
        <f t="shared" si="36"/>
        <v>7.3144423516198191</v>
      </c>
      <c r="I382" s="3">
        <f t="shared" si="40"/>
        <v>6.9716368676281766</v>
      </c>
      <c r="J382" s="3">
        <f t="shared" si="37"/>
        <v>3.5728444327982283</v>
      </c>
      <c r="K382" s="3">
        <f>carbondioxide!S482</f>
        <v>1079.1799190283573</v>
      </c>
      <c r="L382" s="3">
        <f t="shared" si="38"/>
        <v>7.3144429588145927</v>
      </c>
      <c r="M382" s="3">
        <f t="shared" si="41"/>
        <v>6.9716376941258709</v>
      </c>
      <c r="N382" s="3">
        <f t="shared" si="39"/>
        <v>3.5728453522434753</v>
      </c>
    </row>
    <row r="383" spans="1:14" x14ac:dyDescent="0.3">
      <c r="A383" s="3">
        <f t="shared" si="42"/>
        <v>2227</v>
      </c>
      <c r="G383" s="3">
        <f>carbondioxide!L483</f>
        <v>1080.1008866927396</v>
      </c>
      <c r="H383" s="3">
        <f t="shared" si="36"/>
        <v>7.3190066795591733</v>
      </c>
      <c r="I383" s="3">
        <f t="shared" si="40"/>
        <v>6.9833472655012541</v>
      </c>
      <c r="J383" s="3">
        <f t="shared" si="37"/>
        <v>3.5921495738280624</v>
      </c>
      <c r="K383" s="3">
        <f>carbondioxide!S483</f>
        <v>1080.1010089106101</v>
      </c>
      <c r="L383" s="3">
        <f t="shared" si="38"/>
        <v>7.319007284933706</v>
      </c>
      <c r="M383" s="3">
        <f t="shared" si="41"/>
        <v>6.9833480893318995</v>
      </c>
      <c r="N383" s="3">
        <f t="shared" si="39"/>
        <v>3.5921504927453674</v>
      </c>
    </row>
    <row r="384" spans="1:14" x14ac:dyDescent="0.3">
      <c r="A384" s="3">
        <f t="shared" si="42"/>
        <v>2228</v>
      </c>
      <c r="G384" s="3">
        <f>carbondioxide!L484</f>
        <v>1081.0096482017598</v>
      </c>
      <c r="H384" s="3">
        <f t="shared" si="36"/>
        <v>7.3235061017602359</v>
      </c>
      <c r="I384" s="3">
        <f t="shared" si="40"/>
        <v>6.994946263869589</v>
      </c>
      <c r="J384" s="3">
        <f t="shared" si="37"/>
        <v>3.6114115767167663</v>
      </c>
      <c r="K384" s="3">
        <f>carbondioxide!S484</f>
        <v>1081.0097701586692</v>
      </c>
      <c r="L384" s="3">
        <f t="shared" si="38"/>
        <v>7.3235067053343386</v>
      </c>
      <c r="M384" s="3">
        <f t="shared" si="41"/>
        <v>6.9949470850642932</v>
      </c>
      <c r="N384" s="3">
        <f t="shared" si="39"/>
        <v>3.6114124950939788</v>
      </c>
    </row>
    <row r="385" spans="1:14" x14ac:dyDescent="0.3">
      <c r="A385" s="3">
        <f t="shared" si="42"/>
        <v>2229</v>
      </c>
      <c r="G385" s="3">
        <f>carbondioxide!L485</f>
        <v>1081.9062883758561</v>
      </c>
      <c r="H385" s="3">
        <f t="shared" si="36"/>
        <v>7.3279418036986099</v>
      </c>
      <c r="I385" s="3">
        <f t="shared" si="40"/>
        <v>7.0064353441823348</v>
      </c>
      <c r="J385" s="3">
        <f t="shared" si="37"/>
        <v>3.6306300537397944</v>
      </c>
      <c r="K385" s="3">
        <f>carbondioxide!S485</f>
        <v>1081.9064100737669</v>
      </c>
      <c r="L385" s="3">
        <f t="shared" si="38"/>
        <v>7.3279424054917532</v>
      </c>
      <c r="M385" s="3">
        <f t="shared" si="41"/>
        <v>7.0064361627716645</v>
      </c>
      <c r="N385" s="3">
        <f t="shared" si="39"/>
        <v>3.6306309715650102</v>
      </c>
    </row>
    <row r="386" spans="1:14" x14ac:dyDescent="0.3">
      <c r="A386" s="3">
        <f t="shared" si="42"/>
        <v>2230</v>
      </c>
      <c r="G386" s="3">
        <f>carbondioxide!L486</f>
        <v>1082.7910109823779</v>
      </c>
      <c r="H386" s="3">
        <f t="shared" si="36"/>
        <v>7.3323149474262275</v>
      </c>
      <c r="I386" s="3">
        <f t="shared" si="40"/>
        <v>7.0178159703474394</v>
      </c>
      <c r="J386" s="3">
        <f t="shared" si="37"/>
        <v>3.649804627789508</v>
      </c>
      <c r="K386" s="3">
        <f>carbondioxide!S486</f>
        <v>1082.7911324232307</v>
      </c>
      <c r="L386" s="3">
        <f t="shared" si="38"/>
        <v>7.3323155474575534</v>
      </c>
      <c r="M386" s="3">
        <f t="shared" si="41"/>
        <v>7.0178167863614274</v>
      </c>
      <c r="N386" s="3">
        <f t="shared" si="39"/>
        <v>3.649805545051064</v>
      </c>
    </row>
    <row r="387" spans="1:14" x14ac:dyDescent="0.3">
      <c r="A387" s="3">
        <f t="shared" si="42"/>
        <v>2231</v>
      </c>
      <c r="G387" s="3">
        <f>carbondioxide!L487</f>
        <v>1083.664016287591</v>
      </c>
      <c r="H387" s="3">
        <f t="shared" si="36"/>
        <v>7.3366266719503042</v>
      </c>
      <c r="I387" s="3">
        <f t="shared" si="40"/>
        <v>7.0290895887107121</v>
      </c>
      <c r="J387" s="3">
        <f t="shared" si="37"/>
        <v>3.6689349322152371</v>
      </c>
      <c r="K387" s="3">
        <f>carbondioxide!S487</f>
        <v>1083.6641374733042</v>
      </c>
      <c r="L387" s="3">
        <f t="shared" si="38"/>
        <v>7.3366272702386288</v>
      </c>
      <c r="M387" s="3">
        <f t="shared" si="41"/>
        <v>7.0290904021788672</v>
      </c>
      <c r="N387" s="3">
        <f t="shared" si="39"/>
        <v>3.668935848901707</v>
      </c>
    </row>
    <row r="388" spans="1:14" x14ac:dyDescent="0.3">
      <c r="A388" s="3">
        <f t="shared" si="42"/>
        <v>2232</v>
      </c>
      <c r="G388" s="3">
        <f>carbondioxide!L488</f>
        <v>1084.5255010906083</v>
      </c>
      <c r="H388" s="3">
        <f t="shared" si="36"/>
        <v>7.3408780936103941</v>
      </c>
      <c r="I388" s="3">
        <f t="shared" si="40"/>
        <v>7.0402576280454898</v>
      </c>
      <c r="J388" s="3">
        <f t="shared" si="37"/>
        <v>3.6880206106641316</v>
      </c>
      <c r="K388" s="3">
        <f>carbondioxide!S488</f>
        <v>1084.5256220230785</v>
      </c>
      <c r="L388" s="3">
        <f t="shared" si="38"/>
        <v>7.3408786901742173</v>
      </c>
      <c r="M388" s="3">
        <f t="shared" si="41"/>
        <v>7.0402584389968093</v>
      </c>
      <c r="N388" s="3">
        <f t="shared" si="39"/>
        <v>3.688021526764321</v>
      </c>
    </row>
    <row r="389" spans="1:14" x14ac:dyDescent="0.3">
      <c r="A389" s="3">
        <f t="shared" si="42"/>
        <v>2233</v>
      </c>
      <c r="G389" s="3">
        <f>carbondioxide!L489</f>
        <v>1085.3756587583443</v>
      </c>
      <c r="H389" s="3">
        <f t="shared" si="36"/>
        <v>7.3450703064533371</v>
      </c>
      <c r="I389" s="3">
        <f t="shared" si="40"/>
        <v>7.0513214995525022</v>
      </c>
      <c r="J389" s="3">
        <f t="shared" si="37"/>
        <v>3.7070613169228577</v>
      </c>
      <c r="K389" s="3">
        <f>carbondioxide!S489</f>
        <v>1085.3757794394476</v>
      </c>
      <c r="L389" s="3">
        <f t="shared" si="38"/>
        <v>7.3450709013108515</v>
      </c>
      <c r="M389" s="3">
        <f t="shared" si="41"/>
        <v>7.0513223080154779</v>
      </c>
      <c r="N389" s="3">
        <f t="shared" si="39"/>
        <v>3.7070622324258018</v>
      </c>
    </row>
    <row r="390" spans="1:14" x14ac:dyDescent="0.3">
      <c r="A390" s="3">
        <f t="shared" si="42"/>
        <v>2234</v>
      </c>
      <c r="G390" s="3">
        <f>carbondioxide!L490</f>
        <v>1086.2146792614199</v>
      </c>
      <c r="H390" s="3">
        <f t="shared" si="36"/>
        <v>7.3492043826059339</v>
      </c>
      <c r="I390" s="3">
        <f t="shared" si="40"/>
        <v>7.0622825968695286</v>
      </c>
      <c r="J390" s="3">
        <f t="shared" si="37"/>
        <v>3.726056714760194</v>
      </c>
      <c r="K390" s="3">
        <f>carbondioxide!S490</f>
        <v>1086.2147996930103</v>
      </c>
      <c r="L390" s="3">
        <f t="shared" si="38"/>
        <v>7.3492049757750237</v>
      </c>
      <c r="M390" s="3">
        <f t="shared" si="41"/>
        <v>7.0622834028721586</v>
      </c>
      <c r="N390" s="3">
        <f t="shared" si="39"/>
        <v>3.7260576296551511</v>
      </c>
    </row>
    <row r="391" spans="1:14" x14ac:dyDescent="0.3">
      <c r="A391" s="3">
        <f t="shared" si="42"/>
        <v>2235</v>
      </c>
      <c r="G391" s="3">
        <f>carbondioxide!L491</f>
        <v>1087.042749210932</v>
      </c>
      <c r="H391" s="3">
        <f t="shared" ref="H391:H454" si="43">H$3*LN(G391/G$3)</f>
        <v>7.3532813726451636</v>
      </c>
      <c r="I391" s="3">
        <f t="shared" si="40"/>
        <v>7.0731422960904693</v>
      </c>
      <c r="J391" s="3">
        <f t="shared" ref="J391:J454" si="44">J390+J$3*(I390-J390)</f>
        <v>3.7450064777705752</v>
      </c>
      <c r="K391" s="3">
        <f>carbondioxide!S491</f>
        <v>1087.0428693948429</v>
      </c>
      <c r="L391" s="3">
        <f t="shared" ref="L391:L454" si="45">L$3*LN(K391/K$3)</f>
        <v>7.3532819641434175</v>
      </c>
      <c r="M391" s="3">
        <f t="shared" si="41"/>
        <v>7.0731430996602658</v>
      </c>
      <c r="N391" s="3">
        <f t="shared" ref="N391:N454" si="46">N390+N$3*(M390-N390)</f>
        <v>3.7450073920470235</v>
      </c>
    </row>
    <row r="392" spans="1:14" x14ac:dyDescent="0.3">
      <c r="A392" s="3">
        <f t="shared" si="42"/>
        <v>2236</v>
      </c>
      <c r="G392" s="3">
        <f>carbondioxide!L492</f>
        <v>1087.8600518960257</v>
      </c>
      <c r="H392" s="3">
        <f t="shared" si="43"/>
        <v>7.3573023059658187</v>
      </c>
      <c r="I392" s="3">
        <f t="shared" ref="I392:I455" si="47">I391+I$3*(I$4*H392-I391)+I$5*(J391-I391)</f>
        <v>7.0839019557934417</v>
      </c>
      <c r="J392" s="3">
        <f t="shared" si="44"/>
        <v>3.7639102892186322</v>
      </c>
      <c r="K392" s="3">
        <f>carbondioxide!S492</f>
        <v>1087.860171834071</v>
      </c>
      <c r="L392" s="3">
        <f t="shared" si="45"/>
        <v>7.3573028958105375</v>
      </c>
      <c r="M392" s="3">
        <f t="shared" ref="M392:M455" si="48">M391+M$3*(M$4*L392-M391)+M$5*(N391-M391)</f>
        <v>7.0839027569574409</v>
      </c>
      <c r="N392" s="3">
        <f t="shared" si="46"/>
        <v>3.7639112028662667</v>
      </c>
    </row>
    <row r="393" spans="1:14" x14ac:dyDescent="0.3">
      <c r="A393" s="3">
        <f t="shared" si="42"/>
        <v>2237</v>
      </c>
      <c r="G393" s="3">
        <f>carbondioxide!L493</f>
        <v>1088.6667673221898</v>
      </c>
      <c r="H393" s="3">
        <f t="shared" si="43"/>
        <v>7.361268191145367</v>
      </c>
      <c r="I393" s="3">
        <f t="shared" si="47"/>
        <v>7.0945629170775346</v>
      </c>
      <c r="J393" s="3">
        <f t="shared" si="44"/>
        <v>3.7827678418847772</v>
      </c>
      <c r="K393" s="3">
        <f>carbondioxide!S493</f>
        <v>1088.6668870161625</v>
      </c>
      <c r="L393" s="3">
        <f t="shared" si="45"/>
        <v>7.3612687793535665</v>
      </c>
      <c r="M393" s="3">
        <f t="shared" si="48"/>
        <v>7.0945637158623063</v>
      </c>
      <c r="N393" s="3">
        <f t="shared" si="46"/>
        <v>3.7827687548935045</v>
      </c>
    </row>
    <row r="394" spans="1:14" x14ac:dyDescent="0.3">
      <c r="A394" s="3">
        <f t="shared" si="42"/>
        <v>2238</v>
      </c>
      <c r="G394" s="3">
        <f>carbondioxide!L494</f>
        <v>1089.463072250212</v>
      </c>
      <c r="H394" s="3">
        <f t="shared" si="43"/>
        <v>7.3651800163059447</v>
      </c>
      <c r="I394" s="3">
        <f t="shared" si="47"/>
        <v>7.1051265036078615</v>
      </c>
      <c r="J394" s="3">
        <f t="shared" si="44"/>
        <v>3.801578837911872</v>
      </c>
      <c r="K394" s="3">
        <f>carbondioxide!S494</f>
        <v>1089.4631917018853</v>
      </c>
      <c r="L394" s="3">
        <f t="shared" si="45"/>
        <v>7.3651806028943607</v>
      </c>
      <c r="M394" s="3">
        <f t="shared" si="48"/>
        <v>7.1051273000395154</v>
      </c>
      <c r="N394" s="3">
        <f t="shared" si="46"/>
        <v>3.8015797502718072</v>
      </c>
    </row>
    <row r="395" spans="1:14" x14ac:dyDescent="0.3">
      <c r="A395" s="3">
        <f t="shared" si="42"/>
        <v>2239</v>
      </c>
      <c r="G395" s="3">
        <f>carbondioxide!L495</f>
        <v>1090.2491402357291</v>
      </c>
      <c r="H395" s="3">
        <f t="shared" si="43"/>
        <v>7.3690387494733223</v>
      </c>
      <c r="I395" s="3">
        <f t="shared" si="47"/>
        <v>7.1155940216685485</v>
      </c>
      <c r="J395" s="3">
        <f t="shared" si="44"/>
        <v>3.8203429886530254</v>
      </c>
      <c r="K395" s="3">
        <f>carbondioxide!S495</f>
        <v>1090.2492594468558</v>
      </c>
      <c r="L395" s="3">
        <f t="shared" si="45"/>
        <v>7.3690393344584137</v>
      </c>
      <c r="M395" s="3">
        <f t="shared" si="48"/>
        <v>7.115594815772746</v>
      </c>
      <c r="N395" s="3">
        <f t="shared" si="46"/>
        <v>3.8203439003544877</v>
      </c>
    </row>
    <row r="396" spans="1:14" x14ac:dyDescent="0.3">
      <c r="A396" s="3">
        <f t="shared" si="42"/>
        <v>2240</v>
      </c>
      <c r="G396" s="3">
        <f>carbondioxide!L496</f>
        <v>1091.0251416693063</v>
      </c>
      <c r="H396" s="3">
        <f t="shared" si="43"/>
        <v>7.3728453389327253</v>
      </c>
      <c r="I396" s="3">
        <f t="shared" si="47"/>
        <v>7.1259667602233225</v>
      </c>
      <c r="J396" s="3">
        <f t="shared" si="44"/>
        <v>3.8390600145205536</v>
      </c>
      <c r="K396" s="3">
        <f>carbondioxide!S496</f>
        <v>1091.0252606416211</v>
      </c>
      <c r="L396" s="3">
        <f t="shared" si="45"/>
        <v>7.3728459223306917</v>
      </c>
      <c r="M396" s="3">
        <f t="shared" si="48"/>
        <v>7.1259675520252825</v>
      </c>
      <c r="N396" s="3">
        <f t="shared" si="46"/>
        <v>3.8390609255540635</v>
      </c>
    </row>
    <row r="397" spans="1:14" x14ac:dyDescent="0.3">
      <c r="A397" s="3">
        <f t="shared" si="42"/>
        <v>2241</v>
      </c>
      <c r="G397" s="3">
        <f>carbondioxide!L497</f>
        <v>1091.7912438169942</v>
      </c>
      <c r="H397" s="3">
        <f t="shared" si="43"/>
        <v>7.3766007135814347</v>
      </c>
      <c r="I397" s="3">
        <f t="shared" si="47"/>
        <v>7.1362459909833538</v>
      </c>
      <c r="J397" s="3">
        <f t="shared" si="44"/>
        <v>3.8577296448361453</v>
      </c>
      <c r="K397" s="3">
        <f>carbondioxide!S497</f>
        <v>1091.7913625522115</v>
      </c>
      <c r="L397" s="3">
        <f t="shared" si="45"/>
        <v>7.3766012954082081</v>
      </c>
      <c r="M397" s="3">
        <f t="shared" si="48"/>
        <v>7.1362467805078618</v>
      </c>
      <c r="N397" s="3">
        <f t="shared" si="46"/>
        <v>3.8577305551924201</v>
      </c>
    </row>
    <row r="398" spans="1:14" x14ac:dyDescent="0.3">
      <c r="A398" s="3">
        <f t="shared" si="42"/>
        <v>2242</v>
      </c>
      <c r="G398" s="3">
        <f>carbondioxide!L498</f>
        <v>1092.5476108612947</v>
      </c>
      <c r="H398" s="3">
        <f t="shared" si="43"/>
        <v>7.3803057832779881</v>
      </c>
      <c r="I398" s="3">
        <f t="shared" si="47"/>
        <v>7.1464329684820251</v>
      </c>
      <c r="J398" s="3">
        <f t="shared" si="44"/>
        <v>3.8763516176822614</v>
      </c>
      <c r="K398" s="3">
        <f>carbondioxide!S498</f>
        <v>1092.5477293611098</v>
      </c>
      <c r="L398" s="3">
        <f t="shared" si="45"/>
        <v>7.3803063635492459</v>
      </c>
      <c r="M398" s="3">
        <f t="shared" si="48"/>
        <v>7.1464337557534439</v>
      </c>
      <c r="N398" s="3">
        <f t="shared" si="46"/>
        <v>3.8763525273522119</v>
      </c>
    </row>
    <row r="399" spans="1:14" x14ac:dyDescent="0.3">
      <c r="A399" s="3">
        <f t="shared" si="42"/>
        <v>2243</v>
      </c>
      <c r="G399" s="3">
        <f>carbondioxide!L499</f>
        <v>1093.294403942491</v>
      </c>
      <c r="H399" s="3">
        <f t="shared" si="43"/>
        <v>7.3839614391879707</v>
      </c>
      <c r="I399" s="3">
        <f t="shared" si="47"/>
        <v>7.1565289301563144</v>
      </c>
      <c r="J399" s="3">
        <f t="shared" si="44"/>
        <v>3.8949256797548042</v>
      </c>
      <c r="K399" s="3">
        <f>carbondioxide!S499</f>
        <v>1093.2945222085814</v>
      </c>
      <c r="L399" s="3">
        <f t="shared" si="45"/>
        <v>7.3839620179191403</v>
      </c>
      <c r="M399" s="3">
        <f t="shared" si="48"/>
        <v>7.1565297151985865</v>
      </c>
      <c r="N399" s="3">
        <f t="shared" si="46"/>
        <v>3.8949265887295308</v>
      </c>
    </row>
    <row r="400" spans="1:14" x14ac:dyDescent="0.3">
      <c r="A400" s="3">
        <f t="shared" si="42"/>
        <v>2244</v>
      </c>
      <c r="G400" s="3">
        <f>carbondioxide!L500</f>
        <v>1094.0317812002854</v>
      </c>
      <c r="H400" s="3">
        <f t="shared" si="43"/>
        <v>7.3875685541262346</v>
      </c>
      <c r="I400" s="3">
        <f t="shared" si="47"/>
        <v>7.1665350964344627</v>
      </c>
      <c r="J400" s="3">
        <f t="shared" si="44"/>
        <v>3.9134515862170849</v>
      </c>
      <c r="K400" s="3">
        <f>carbondioxide!S500</f>
        <v>1094.03189923431</v>
      </c>
      <c r="L400" s="3">
        <f t="shared" si="45"/>
        <v>7.3875691313324978</v>
      </c>
      <c r="M400" s="3">
        <f t="shared" si="48"/>
        <v>7.1665358792711249</v>
      </c>
      <c r="N400" s="3">
        <f t="shared" si="46"/>
        <v>3.913452494487875</v>
      </c>
    </row>
    <row r="401" spans="1:14" x14ac:dyDescent="0.3">
      <c r="A401" s="3">
        <f t="shared" si="42"/>
        <v>2245</v>
      </c>
      <c r="G401" s="3">
        <f>carbondioxide!L501</f>
        <v>1094.7598978156964</v>
      </c>
      <c r="H401" s="3">
        <f t="shared" si="43"/>
        <v>7.3911279828955267</v>
      </c>
      <c r="I401" s="3">
        <f t="shared" si="47"/>
        <v>7.1764526708296437</v>
      </c>
      <c r="J401" s="3">
        <f t="shared" si="44"/>
        <v>3.9319291005551196</v>
      </c>
      <c r="K401" s="3">
        <f>carbondioxide!S501</f>
        <v>1094.7600156192952</v>
      </c>
      <c r="L401" s="3">
        <f t="shared" si="45"/>
        <v>7.3911285585918245</v>
      </c>
      <c r="M401" s="3">
        <f t="shared" si="48"/>
        <v>7.1764534514838312</v>
      </c>
      <c r="N401" s="3">
        <f t="shared" si="46"/>
        <v>3.9319300081134441</v>
      </c>
    </row>
    <row r="402" spans="1:14" x14ac:dyDescent="0.3">
      <c r="A402" s="3">
        <f t="shared" si="42"/>
        <v>2246</v>
      </c>
      <c r="G402" s="3">
        <f>carbondioxide!L502</f>
        <v>1095.478906053163</v>
      </c>
      <c r="H402" s="3">
        <f t="shared" si="43"/>
        <v>7.3946405626213849</v>
      </c>
      <c r="I402" s="3">
        <f t="shared" si="47"/>
        <v>7.1862828400393157</v>
      </c>
      <c r="J402" s="3">
        <f t="shared" si="44"/>
        <v>3.9503579944342788</v>
      </c>
      <c r="K402" s="3">
        <f>carbondioxide!S502</f>
        <v>1095.4790236279582</v>
      </c>
      <c r="L402" s="3">
        <f t="shared" si="45"/>
        <v>7.3946411368224192</v>
      </c>
      <c r="M402" s="3">
        <f t="shared" si="48"/>
        <v>7.1862836185337695</v>
      </c>
      <c r="N402" s="3">
        <f t="shared" si="46"/>
        <v>3.9503589012717879</v>
      </c>
    </row>
    <row r="403" spans="1:14" x14ac:dyDescent="0.3">
      <c r="A403" s="3">
        <f t="shared" si="42"/>
        <v>2247</v>
      </c>
      <c r="G403" s="3">
        <f>carbondioxide!L503</f>
        <v>1096.1889553028184</v>
      </c>
      <c r="H403" s="3">
        <f t="shared" si="43"/>
        <v>7.3981071130832907</v>
      </c>
      <c r="I403" s="3">
        <f t="shared" si="47"/>
        <v>7.1960267740499857</v>
      </c>
      <c r="J403" s="3">
        <f t="shared" si="44"/>
        <v>3.9687380475573155</v>
      </c>
      <c r="K403" s="3">
        <f>carbondioxide!S503</f>
        <v>1096.1890726504153</v>
      </c>
      <c r="L403" s="3">
        <f t="shared" si="45"/>
        <v>7.3981076858035379</v>
      </c>
      <c r="M403" s="3">
        <f t="shared" si="48"/>
        <v>7.1960275504070603</v>
      </c>
      <c r="N403" s="3">
        <f t="shared" si="46"/>
        <v>3.9687389536658362</v>
      </c>
    </row>
    <row r="404" spans="1:14" x14ac:dyDescent="0.3">
      <c r="A404" s="3">
        <f t="shared" si="42"/>
        <v>2248</v>
      </c>
      <c r="G404" s="3">
        <f>carbondioxide!L504</f>
        <v>1096.8901921228849</v>
      </c>
      <c r="H404" s="3">
        <f t="shared" si="43"/>
        <v>7.4015284370419936</v>
      </c>
      <c r="I404" s="3">
        <f t="shared" si="47"/>
        <v>7.2056856262470941</v>
      </c>
      <c r="J404" s="3">
        <f t="shared" si="44"/>
        <v>3.9870690475237938</v>
      </c>
      <c r="K404" s="3">
        <f>carbondioxide!S504</f>
        <v>1096.8903092448702</v>
      </c>
      <c r="L404" s="3">
        <f t="shared" si="45"/>
        <v>7.4015290082957002</v>
      </c>
      <c r="M404" s="3">
        <f t="shared" si="48"/>
        <v>7.2056864004887666</v>
      </c>
      <c r="N404" s="3">
        <f t="shared" si="46"/>
        <v>3.9870699528953262</v>
      </c>
    </row>
    <row r="405" spans="1:14" x14ac:dyDescent="0.3">
      <c r="A405" s="3">
        <f t="shared" si="42"/>
        <v>2249</v>
      </c>
      <c r="G405" s="3">
        <f>carbondioxide!L505</f>
        <v>1097.5827602821475</v>
      </c>
      <c r="H405" s="3">
        <f t="shared" si="43"/>
        <v>7.4049053205629418</v>
      </c>
      <c r="I405" s="3">
        <f t="shared" si="47"/>
        <v>7.2152605335297535</v>
      </c>
      <c r="J405" s="3">
        <f t="shared" si="44"/>
        <v>4.0053507896909419</v>
      </c>
      <c r="K405" s="3">
        <f>carbondioxide!S505</f>
        <v>1097.5828771800911</v>
      </c>
      <c r="L405" s="3">
        <f t="shared" si="45"/>
        <v>7.4049058903641338</v>
      </c>
      <c r="M405" s="3">
        <f t="shared" si="48"/>
        <v>7.2152613056776307</v>
      </c>
      <c r="N405" s="3">
        <f t="shared" si="46"/>
        <v>4.0053516943176568</v>
      </c>
    </row>
    <row r="406" spans="1:14" x14ac:dyDescent="0.3">
      <c r="A406" s="3">
        <f t="shared" si="42"/>
        <v>2250</v>
      </c>
      <c r="G406" s="3">
        <f>carbondioxide!L506</f>
        <v>1098.2668008024718</v>
      </c>
      <c r="H406" s="3">
        <f t="shared" si="43"/>
        <v>7.4082385333357736</v>
      </c>
      <c r="I406" s="3">
        <f t="shared" si="47"/>
        <v>7.2247526164300746</v>
      </c>
      <c r="J406" s="3">
        <f t="shared" si="44"/>
        <v>4.023583077035946</v>
      </c>
      <c r="K406" s="3">
        <f>carbondioxide!S506</f>
        <v>1098.2669174779267</v>
      </c>
      <c r="L406" s="3">
        <f t="shared" si="45"/>
        <v>7.4082391016982623</v>
      </c>
      <c r="M406" s="3">
        <f t="shared" si="48"/>
        <v>7.2247533865053972</v>
      </c>
      <c r="N406" s="3">
        <f t="shared" si="46"/>
        <v>4.0235839809101819</v>
      </c>
    </row>
    <row r="407" spans="1:14" x14ac:dyDescent="0.3">
      <c r="A407" s="3">
        <f t="shared" si="42"/>
        <v>2251</v>
      </c>
      <c r="G407" s="3">
        <f>carbondioxide!L507</f>
        <v>1098.942452001324</v>
      </c>
      <c r="H407" s="3">
        <f t="shared" si="43"/>
        <v>7.411528828989848</v>
      </c>
      <c r="I407" s="3">
        <f t="shared" si="47"/>
        <v>7.2341629792368138</v>
      </c>
      <c r="J407" s="3">
        <f t="shared" si="44"/>
        <v>4.041765720019705</v>
      </c>
      <c r="K407" s="3">
        <f>carbondioxide!S507</f>
        <v>1098.9425684558257</v>
      </c>
      <c r="L407" s="3">
        <f t="shared" si="45"/>
        <v>7.4115293959272242</v>
      </c>
      <c r="M407" s="3">
        <f t="shared" si="48"/>
        <v>7.2341637472604647</v>
      </c>
      <c r="N407" s="3">
        <f t="shared" si="46"/>
        <v>4.0417666231339631</v>
      </c>
    </row>
    <row r="408" spans="1:14" x14ac:dyDescent="0.3">
      <c r="A408" s="3">
        <f t="shared" si="42"/>
        <v>2252</v>
      </c>
      <c r="G408" s="3">
        <f>carbondioxide!L508</f>
        <v>1099.6098495342626</v>
      </c>
      <c r="H408" s="3">
        <f t="shared" si="43"/>
        <v>7.4147769454057304</v>
      </c>
      <c r="I408" s="3">
        <f t="shared" si="47"/>
        <v>7.2434927101231068</v>
      </c>
      <c r="J408" s="3">
        <f t="shared" si="44"/>
        <v>4.0598985364520583</v>
      </c>
      <c r="K408" s="3">
        <f>carbondioxide!S508</f>
        <v>1099.6099657693303</v>
      </c>
      <c r="L408" s="3">
        <f t="shared" si="45"/>
        <v>7.4147775109313852</v>
      </c>
      <c r="M408" s="3">
        <f t="shared" si="48"/>
        <v>7.2434934761156207</v>
      </c>
      <c r="N408" s="3">
        <f t="shared" si="46"/>
        <v>4.0598994387990013</v>
      </c>
    </row>
    <row r="409" spans="1:14" x14ac:dyDescent="0.3">
      <c r="A409" s="3">
        <f t="shared" si="42"/>
        <v>2253</v>
      </c>
      <c r="G409" s="3">
        <f>carbondioxide!L509</f>
        <v>1100.269126437363</v>
      </c>
      <c r="H409" s="3">
        <f t="shared" si="43"/>
        <v>7.417983605022652</v>
      </c>
      <c r="I409" s="3">
        <f t="shared" si="47"/>
        <v>7.2527428812780332</v>
      </c>
      <c r="J409" s="3">
        <f t="shared" si="44"/>
        <v>4.0779813513585097</v>
      </c>
      <c r="K409" s="3">
        <f>carbondioxide!S509</f>
        <v>1100.2692424544998</v>
      </c>
      <c r="L409" s="3">
        <f t="shared" si="45"/>
        <v>7.4179841691497677</v>
      </c>
      <c r="M409" s="3">
        <f t="shared" si="48"/>
        <v>7.2527436452596001</v>
      </c>
      <c r="N409" s="3">
        <f t="shared" si="46"/>
        <v>4.0779822529309593</v>
      </c>
    </row>
    <row r="410" spans="1:14" x14ac:dyDescent="0.3">
      <c r="A410" s="3">
        <f t="shared" si="42"/>
        <v>2254</v>
      </c>
      <c r="G410" s="3">
        <f>carbondioxide!L510</f>
        <v>1100.9204131695469</v>
      </c>
      <c r="H410" s="3">
        <f t="shared" si="43"/>
        <v>7.4211495151418552</v>
      </c>
      <c r="I410" s="3">
        <f t="shared" si="47"/>
        <v>7.2619145490417853</v>
      </c>
      <c r="J410" s="3">
        <f t="shared" si="44"/>
        <v>4.0960139968484528</v>
      </c>
      <c r="K410" s="3">
        <f>carbondioxide!S510</f>
        <v>1100.9205289702397</v>
      </c>
      <c r="L410" s="3">
        <f t="shared" si="45"/>
        <v>7.4211500778834187</v>
      </c>
      <c r="M410" s="3">
        <f t="shared" si="48"/>
        <v>7.2619153110322587</v>
      </c>
      <c r="N410" s="3">
        <f t="shared" si="46"/>
        <v>4.0960148976393862</v>
      </c>
    </row>
    <row r="411" spans="1:14" x14ac:dyDescent="0.3">
      <c r="A411" s="3">
        <f t="shared" si="42"/>
        <v>2255</v>
      </c>
      <c r="G411" s="3">
        <f>carbondioxide!L511</f>
        <v>1101.5638376547865</v>
      </c>
      <c r="H411" s="3">
        <f t="shared" si="43"/>
        <v>7.4242753682258638</v>
      </c>
      <c r="I411" s="3">
        <f t="shared" si="47"/>
        <v>7.2710087540442014</v>
      </c>
      <c r="J411" s="3">
        <f t="shared" si="44"/>
        <v>4.113996311984911</v>
      </c>
      <c r="K411" s="3">
        <f>carbondioxide!S511</f>
        <v>1101.5639532405057</v>
      </c>
      <c r="L411" s="3">
        <f t="shared" si="45"/>
        <v>7.4242759295946588</v>
      </c>
      <c r="M411" s="3">
        <f t="shared" si="48"/>
        <v>7.2710095140631035</v>
      </c>
      <c r="N411" s="3">
        <f t="shared" si="46"/>
        <v>4.1139972119874582</v>
      </c>
    </row>
    <row r="412" spans="1:14" x14ac:dyDescent="0.3">
      <c r="A412" s="3">
        <f t="shared" si="42"/>
        <v>2256</v>
      </c>
      <c r="G412" s="3">
        <f>carbondioxide!L512</f>
        <v>1102.1995253241512</v>
      </c>
      <c r="H412" s="3">
        <f t="shared" si="43"/>
        <v>7.4273618421935845</v>
      </c>
      <c r="I412" s="3">
        <f t="shared" si="47"/>
        <v>7.2800265213464552</v>
      </c>
      <c r="J412" s="3">
        <f t="shared" si="44"/>
        <v>4.1319281426558074</v>
      </c>
      <c r="K412" s="3">
        <f>carbondioxide!S512</f>
        <v>1102.1996406963513</v>
      </c>
      <c r="L412" s="3">
        <f t="shared" si="45"/>
        <v>7.427362402202208</v>
      </c>
      <c r="M412" s="3">
        <f t="shared" si="48"/>
        <v>7.2800272794129848</v>
      </c>
      <c r="N412" s="3">
        <f t="shared" si="46"/>
        <v>4.1319290418632475</v>
      </c>
    </row>
    <row r="413" spans="1:14" x14ac:dyDescent="0.3">
      <c r="A413" s="3">
        <f t="shared" si="42"/>
        <v>2257</v>
      </c>
      <c r="G413" s="3">
        <f>carbondioxide!L513</f>
        <v>1102.8275991576752</v>
      </c>
      <c r="H413" s="3">
        <f t="shared" si="43"/>
        <v>7.4304096007113101</v>
      </c>
      <c r="I413" s="3">
        <f t="shared" si="47"/>
        <v>7.2889688605856788</v>
      </c>
      <c r="J413" s="3">
        <f t="shared" si="44"/>
        <v>4.1498093414467707</v>
      </c>
      <c r="K413" s="3">
        <f>carbondioxide!S513</f>
        <v>1102.8277143177954</v>
      </c>
      <c r="L413" s="3">
        <f t="shared" si="45"/>
        <v>7.4304101593721672</v>
      </c>
      <c r="M413" s="3">
        <f t="shared" si="48"/>
        <v>7.2889696167187168</v>
      </c>
      <c r="N413" s="3">
        <f t="shared" si="46"/>
        <v>4.1498102398525303</v>
      </c>
    </row>
    <row r="414" spans="1:14" x14ac:dyDescent="0.3">
      <c r="A414" s="3">
        <f t="shared" si="42"/>
        <v>2258</v>
      </c>
      <c r="G414" s="3">
        <f>carbondioxide!L514</f>
        <v>1103.4481797260155</v>
      </c>
      <c r="H414" s="3">
        <f t="shared" si="43"/>
        <v>7.4334192934795107</v>
      </c>
      <c r="I414" s="3">
        <f t="shared" si="47"/>
        <v>7.2978367661223107</v>
      </c>
      <c r="J414" s="3">
        <f t="shared" si="44"/>
        <v>4.1676397675154799</v>
      </c>
      <c r="K414" s="3">
        <f>carbondioxide!S514</f>
        <v>1103.4482946754797</v>
      </c>
      <c r="L414" s="3">
        <f t="shared" si="45"/>
        <v>7.4334198508048228</v>
      </c>
      <c r="M414" s="3">
        <f t="shared" si="48"/>
        <v>7.2978375203404253</v>
      </c>
      <c r="N414" s="3">
        <f t="shared" si="46"/>
        <v>4.1676406651131304</v>
      </c>
    </row>
    <row r="415" spans="1:14" x14ac:dyDescent="0.3">
      <c r="A415" s="3">
        <f t="shared" si="42"/>
        <v>2259</v>
      </c>
      <c r="G415" s="3">
        <f>carbondioxide!L515</f>
        <v>1104.061385231882</v>
      </c>
      <c r="H415" s="3">
        <f t="shared" si="43"/>
        <v>7.4363915565155079</v>
      </c>
      <c r="I415" s="3">
        <f t="shared" si="47"/>
        <v>7.3066312171899739</v>
      </c>
      <c r="J415" s="3">
        <f t="shared" si="44"/>
        <v>4.1854192864675666</v>
      </c>
      <c r="K415" s="3">
        <f>carbondioxide!S515</f>
        <v>1104.0614999720988</v>
      </c>
      <c r="L415" s="3">
        <f t="shared" si="45"/>
        <v>7.4363921125173169</v>
      </c>
      <c r="M415" s="3">
        <f t="shared" si="48"/>
        <v>7.3066319695114297</v>
      </c>
      <c r="N415" s="3">
        <f t="shared" si="46"/>
        <v>4.1854201832508213</v>
      </c>
    </row>
    <row r="416" spans="1:14" x14ac:dyDescent="0.3">
      <c r="A416" s="3">
        <f t="shared" si="42"/>
        <v>2260</v>
      </c>
      <c r="G416" s="3">
        <f>carbondioxide!L516</f>
        <v>1104.667331551213</v>
      </c>
      <c r="H416" s="3">
        <f t="shared" si="43"/>
        <v>7.4393270124319519</v>
      </c>
      <c r="I416" s="3">
        <f t="shared" si="47"/>
        <v>7.315353178047685</v>
      </c>
      <c r="J416" s="3">
        <f t="shared" si="44"/>
        <v>4.2031477702340698</v>
      </c>
      <c r="K416" s="3">
        <f>carbondioxide!S516</f>
        <v>1104.6674460835761</v>
      </c>
      <c r="L416" s="3">
        <f t="shared" si="45"/>
        <v>7.4393275671221231</v>
      </c>
      <c r="M416" s="3">
        <f t="shared" si="48"/>
        <v>7.3153539284904454</v>
      </c>
      <c r="N416" s="3">
        <f t="shared" si="46"/>
        <v>4.2031486661967818</v>
      </c>
    </row>
    <row r="417" spans="1:14" x14ac:dyDescent="0.3">
      <c r="A417" s="3">
        <f t="shared" si="42"/>
        <v>2261</v>
      </c>
      <c r="G417" s="3">
        <f>carbondioxide!L517</f>
        <v>1105.2661322740751</v>
      </c>
      <c r="H417" s="3">
        <f t="shared" si="43"/>
        <v>7.4422262707111289</v>
      </c>
      <c r="I417" s="3">
        <f t="shared" si="47"/>
        <v>7.3240035981342064</v>
      </c>
      <c r="J417" s="3">
        <f t="shared" si="44"/>
        <v>4.2208250969504508</v>
      </c>
      <c r="K417" s="3">
        <f>carbondioxide!S517</f>
        <v>1105.2662465999629</v>
      </c>
      <c r="L417" s="3">
        <f t="shared" si="45"/>
        <v>7.4422268241013478</v>
      </c>
      <c r="M417" s="3">
        <f t="shared" si="48"/>
        <v>7.3240043467159408</v>
      </c>
      <c r="N417" s="3">
        <f t="shared" si="46"/>
        <v>4.2208259920866098</v>
      </c>
    </row>
    <row r="418" spans="1:14" x14ac:dyDescent="0.3">
      <c r="A418" s="3">
        <f t="shared" si="42"/>
        <v>2262</v>
      </c>
      <c r="G418" s="3">
        <f>carbondioxide!L518</f>
        <v>1105.8578987452702</v>
      </c>
      <c r="H418" s="3">
        <f t="shared" si="43"/>
        <v>7.4450899279750979</v>
      </c>
      <c r="I418" s="3">
        <f t="shared" si="47"/>
        <v>7.3325834122243601</v>
      </c>
      <c r="J418" s="3">
        <f t="shared" si="44"/>
        <v>4.2384511508371743</v>
      </c>
      <c r="K418" s="3">
        <f>carbondioxide!S518</f>
        <v>1105.8580128660469</v>
      </c>
      <c r="L418" s="3">
        <f t="shared" si="45"/>
        <v>7.4450904800768871</v>
      </c>
      <c r="M418" s="3">
        <f t="shared" si="48"/>
        <v>7.3325841589624492</v>
      </c>
      <c r="N418" s="3">
        <f t="shared" si="46"/>
        <v>4.238452045140904</v>
      </c>
    </row>
    <row r="419" spans="1:14" x14ac:dyDescent="0.3">
      <c r="A419" s="3">
        <f t="shared" si="42"/>
        <v>2263</v>
      </c>
      <c r="G419" s="3">
        <f>carbondioxide!L519</f>
        <v>1106.442740104631</v>
      </c>
      <c r="H419" s="3">
        <f t="shared" si="43"/>
        <v>7.4479185682516693</v>
      </c>
      <c r="I419" s="3">
        <f t="shared" si="47"/>
        <v>7.3410935405871269</v>
      </c>
      <c r="J419" s="3">
        <f t="shared" si="44"/>
        <v>4.2560258220818534</v>
      </c>
      <c r="K419" s="3">
        <f>carbondioxide!S519</f>
        <v>1106.4428540216463</v>
      </c>
      <c r="L419" s="3">
        <f t="shared" si="45"/>
        <v>7.4479191190763796</v>
      </c>
      <c r="M419" s="3">
        <f t="shared" si="48"/>
        <v>7.34109428549867</v>
      </c>
      <c r="N419" s="3">
        <f t="shared" si="46"/>
        <v>4.2560267155474101</v>
      </c>
    </row>
    <row r="420" spans="1:14" x14ac:dyDescent="0.3">
      <c r="A420" s="3">
        <f t="shared" si="42"/>
        <v>2264</v>
      </c>
      <c r="G420" s="3">
        <f>carbondioxide!L520</f>
        <v>1107.0207633269856</v>
      </c>
      <c r="H420" s="3">
        <f t="shared" si="43"/>
        <v>7.4507127632362247</v>
      </c>
      <c r="I420" s="3">
        <f t="shared" si="47"/>
        <v>7.3495348891453682</v>
      </c>
      <c r="J420" s="3">
        <f t="shared" si="44"/>
        <v>4.2735490067229636</v>
      </c>
      <c r="K420" s="3">
        <f>carbondioxide!S520</f>
        <v>1107.0208770415747</v>
      </c>
      <c r="L420" s="3">
        <f t="shared" si="45"/>
        <v>7.4507133127950418</v>
      </c>
      <c r="M420" s="3">
        <f t="shared" si="48"/>
        <v>7.3495356322471856</v>
      </c>
      <c r="N420" s="3">
        <f t="shared" si="46"/>
        <v>4.2735498993447329</v>
      </c>
    </row>
    <row r="421" spans="1:14" x14ac:dyDescent="0.3">
      <c r="A421" s="3">
        <f t="shared" si="42"/>
        <v>2265</v>
      </c>
      <c r="G421" s="3">
        <f>carbondioxide!L521</f>
        <v>1107.5920732617751</v>
      </c>
      <c r="H421" s="3">
        <f t="shared" si="43"/>
        <v>7.4534730725493734</v>
      </c>
      <c r="I421" s="3">
        <f t="shared" si="47"/>
        <v>7.3579083496369915</v>
      </c>
      <c r="J421" s="3">
        <f t="shared" si="44"/>
        <v>4.2910206065351231</v>
      </c>
      <c r="K421" s="3">
        <f>carbondioxide!S521</f>
        <v>1107.5921867752595</v>
      </c>
      <c r="L421" s="3">
        <f t="shared" si="45"/>
        <v>7.4534736208533259</v>
      </c>
      <c r="M421" s="3">
        <f t="shared" si="48"/>
        <v>7.3579090909456326</v>
      </c>
      <c r="N421" s="3">
        <f t="shared" si="46"/>
        <v>4.2910214983076189</v>
      </c>
    </row>
    <row r="422" spans="1:14" x14ac:dyDescent="0.3">
      <c r="A422" s="3">
        <f t="shared" si="42"/>
        <v>2266</v>
      </c>
      <c r="G422" s="3">
        <f>carbondioxide!L522</f>
        <v>1108.1567726723135</v>
      </c>
      <c r="H422" s="3">
        <f t="shared" si="43"/>
        <v>7.4562000439905045</v>
      </c>
      <c r="I422" s="3">
        <f t="shared" si="47"/>
        <v>7.3662147997774179</v>
      </c>
      <c r="J422" s="3">
        <f t="shared" si="44"/>
        <v>4.3084405289159413</v>
      </c>
      <c r="K422" s="3">
        <f>carbondioxide!S522</f>
        <v>1108.1568859860008</v>
      </c>
      <c r="L422" s="3">
        <f t="shared" si="45"/>
        <v>7.456200591050461</v>
      </c>
      <c r="M422" s="3">
        <f t="shared" si="48"/>
        <v>7.3662155393091648</v>
      </c>
      <c r="N422" s="3">
        <f t="shared" si="46"/>
        <v>4.3084414198338026</v>
      </c>
    </row>
    <row r="423" spans="1:14" x14ac:dyDescent="0.3">
      <c r="A423" s="3">
        <f t="shared" si="42"/>
        <v>2267</v>
      </c>
      <c r="G423" s="3">
        <f>carbondioxide!L523</f>
        <v>1108.7149622746708</v>
      </c>
      <c r="H423" s="3">
        <f t="shared" si="43"/>
        <v>7.4588942137872012</v>
      </c>
      <c r="I423" s="3">
        <f t="shared" si="47"/>
        <v>7.3744551034231902</v>
      </c>
      <c r="J423" s="3">
        <f t="shared" si="44"/>
        <v>4.3258086867744341</v>
      </c>
      <c r="K423" s="3">
        <f>carbondioxide!S523</f>
        <v>1108.7150753898543</v>
      </c>
      <c r="L423" s="3">
        <f t="shared" si="45"/>
        <v>7.4588947596138748</v>
      </c>
      <c r="M423" s="3">
        <f t="shared" si="48"/>
        <v>7.3744558411940639</v>
      </c>
      <c r="N423" s="3">
        <f t="shared" si="46"/>
        <v>4.3258095768324223</v>
      </c>
    </row>
    <row r="424" spans="1:14" x14ac:dyDescent="0.3">
      <c r="A424" s="3">
        <f t="shared" si="42"/>
        <v>2268</v>
      </c>
      <c r="G424" s="3">
        <f>carbondioxide!L524</f>
        <v>1109.2667407761683</v>
      </c>
      <c r="H424" s="3">
        <f t="shared" si="43"/>
        <v>7.4615561068405558</v>
      </c>
      <c r="I424" s="3">
        <f t="shared" si="47"/>
        <v>7.3826301107365762</v>
      </c>
      <c r="J424" s="3">
        <f t="shared" si="44"/>
        <v>4.3431249984209988</v>
      </c>
      <c r="K424" s="3">
        <f>carbondioxide!S524</f>
        <v>1109.2668536941283</v>
      </c>
      <c r="L424" s="3">
        <f t="shared" si="45"/>
        <v>7.4615566514445115</v>
      </c>
      <c r="M424" s="3">
        <f t="shared" si="48"/>
        <v>7.3826308467623427</v>
      </c>
      <c r="N424" s="3">
        <f t="shared" si="46"/>
        <v>4.3431258876139962</v>
      </c>
    </row>
    <row r="425" spans="1:14" x14ac:dyDescent="0.3">
      <c r="A425" s="3">
        <f t="shared" si="42"/>
        <v>2269</v>
      </c>
      <c r="G425" s="3">
        <f>carbondioxide!L525</f>
        <v>1109.8122049134772</v>
      </c>
      <c r="H425" s="3">
        <f t="shared" si="43"/>
        <v>7.4641862369664311</v>
      </c>
      <c r="I425" s="3">
        <f t="shared" si="47"/>
        <v>7.3907406583510298</v>
      </c>
      <c r="J425" s="3">
        <f t="shared" si="44"/>
        <v>4.3603893874589517</v>
      </c>
      <c r="K425" s="3">
        <f>carbondioxide!S525</f>
        <v>1109.8123176354802</v>
      </c>
      <c r="L425" s="3">
        <f t="shared" si="45"/>
        <v>7.464186780358081</v>
      </c>
      <c r="M425" s="3">
        <f t="shared" si="48"/>
        <v>7.3907413926472021</v>
      </c>
      <c r="N425" s="3">
        <f t="shared" si="46"/>
        <v>4.3603902757819588</v>
      </c>
    </row>
    <row r="426" spans="1:14" x14ac:dyDescent="0.3">
      <c r="A426" s="3">
        <f t="shared" ref="A426:A456" si="49">1+A425</f>
        <v>2270</v>
      </c>
      <c r="G426" s="3">
        <f>carbondioxide!L526</f>
        <v>1110.3514494903038</v>
      </c>
      <c r="H426" s="3">
        <f t="shared" si="43"/>
        <v>7.4667851071326288</v>
      </c>
      <c r="I426" s="3">
        <f t="shared" si="47"/>
        <v>7.398787569537367</v>
      </c>
      <c r="J426" s="3">
        <f t="shared" si="44"/>
        <v>4.377601782677619</v>
      </c>
      <c r="K426" s="3">
        <f>carbondioxide!S526</f>
        <v>1110.3515620176038</v>
      </c>
      <c r="L426" s="3">
        <f t="shared" si="45"/>
        <v>7.4667856493222438</v>
      </c>
      <c r="M426" s="3">
        <f t="shared" si="48"/>
        <v>7.3987883021192129</v>
      </c>
      <c r="N426" s="3">
        <f t="shared" si="46"/>
        <v>4.3776026701257535</v>
      </c>
    </row>
    <row r="427" spans="1:14" x14ac:dyDescent="0.3">
      <c r="A427" s="3">
        <f t="shared" si="49"/>
        <v>2271</v>
      </c>
      <c r="G427" s="3">
        <f>carbondioxide!L527</f>
        <v>1110.8845674146589</v>
      </c>
      <c r="H427" s="3">
        <f t="shared" si="43"/>
        <v>7.4693532096920681</v>
      </c>
      <c r="I427" s="3">
        <f t="shared" si="47"/>
        <v>7.4067716543705329</v>
      </c>
      <c r="J427" s="3">
        <f t="shared" si="44"/>
        <v>4.394762117946982</v>
      </c>
      <c r="K427" s="3">
        <f>carbondioxide!S527</f>
        <v>1110.884679748496</v>
      </c>
      <c r="L427" s="3">
        <f t="shared" si="45"/>
        <v>7.4693537506897689</v>
      </c>
      <c r="M427" s="3">
        <f t="shared" si="48"/>
        <v>7.4067723852530776</v>
      </c>
      <c r="N427" s="3">
        <f t="shared" si="46"/>
        <v>4.3947630045154762</v>
      </c>
    </row>
    <row r="428" spans="1:14" x14ac:dyDescent="0.3">
      <c r="A428" s="3">
        <f t="shared" si="49"/>
        <v>2272</v>
      </c>
      <c r="G428" s="3">
        <f>carbondioxide!L528</f>
        <v>1111.4116497356929</v>
      </c>
      <c r="H428" s="3">
        <f t="shared" si="43"/>
        <v>7.4718910266119245</v>
      </c>
      <c r="I428" s="3">
        <f t="shared" si="47"/>
        <v>7.4146937098968309</v>
      </c>
      <c r="J428" s="3">
        <f t="shared" si="44"/>
        <v>4.4118703321138675</v>
      </c>
      <c r="K428" s="3">
        <f>carbondioxide!S528</f>
        <v>1111.4117618772948</v>
      </c>
      <c r="L428" s="3">
        <f t="shared" si="45"/>
        <v>7.4718915664276988</v>
      </c>
      <c r="M428" s="3">
        <f t="shared" si="48"/>
        <v>7.4146944390948635</v>
      </c>
      <c r="N428" s="3">
        <f t="shared" si="46"/>
        <v>4.4118712177980655</v>
      </c>
    </row>
    <row r="429" spans="1:14" x14ac:dyDescent="0.3">
      <c r="A429" s="3">
        <f t="shared" si="49"/>
        <v>2273</v>
      </c>
      <c r="G429" s="3">
        <f>carbondioxide!L529</f>
        <v>1111.9327856800976</v>
      </c>
      <c r="H429" s="3">
        <f t="shared" si="43"/>
        <v>7.4743990296988168</v>
      </c>
      <c r="I429" s="3">
        <f t="shared" si="47"/>
        <v>7.4225545203014924</v>
      </c>
      <c r="J429" s="3">
        <f t="shared" si="44"/>
        <v>4.4289263688996749</v>
      </c>
      <c r="K429" s="3">
        <f>carbondioxide!S529</f>
        <v>1111.9328976306792</v>
      </c>
      <c r="L429" s="3">
        <f t="shared" si="45"/>
        <v>7.4743995683425091</v>
      </c>
      <c r="M429" s="3">
        <f t="shared" si="48"/>
        <v>7.4225552478295684</v>
      </c>
      <c r="N429" s="3">
        <f t="shared" si="46"/>
        <v>4.428927253695031</v>
      </c>
    </row>
    <row r="430" spans="1:14" x14ac:dyDescent="0.3">
      <c r="A430" s="3">
        <f t="shared" si="49"/>
        <v>2274</v>
      </c>
      <c r="G430" s="3">
        <f>carbondioxide!L530</f>
        <v>1112.4480626880631</v>
      </c>
      <c r="H430" s="3">
        <f t="shared" si="43"/>
        <v>7.4768776808200466</v>
      </c>
      <c r="I430" s="3">
        <f t="shared" si="47"/>
        <v>7.4303548570764733</v>
      </c>
      <c r="J430" s="3">
        <f t="shared" si="44"/>
        <v>4.4459301767996369</v>
      </c>
      <c r="K430" s="3">
        <f>carbondioxide!S530</f>
        <v>1112.4481744488266</v>
      </c>
      <c r="L430" s="3">
        <f t="shared" si="45"/>
        <v>7.4768782183013682</v>
      </c>
      <c r="M430" s="3">
        <f t="shared" si="48"/>
        <v>7.4303555829489207</v>
      </c>
      <c r="N430" s="3">
        <f t="shared" si="46"/>
        <v>4.4459310607017155</v>
      </c>
    </row>
    <row r="431" spans="1:14" x14ac:dyDescent="0.3">
      <c r="A431" s="3">
        <f t="shared" si="49"/>
        <v>2275</v>
      </c>
      <c r="G431" s="3">
        <f>carbondioxide!L531</f>
        <v>1112.9575664487797</v>
      </c>
      <c r="H431" s="3">
        <f t="shared" si="43"/>
        <v>7.4793274321209084</v>
      </c>
      <c r="I431" s="3">
        <f t="shared" si="47"/>
        <v>7.4380954791883633</v>
      </c>
      <c r="J431" s="3">
        <f t="shared" si="44"/>
        <v>4.462881708983609</v>
      </c>
      <c r="K431" s="3">
        <f>carbondioxide!S531</f>
        <v>1112.9576780209154</v>
      </c>
      <c r="L431" s="3">
        <f t="shared" si="45"/>
        <v>7.4793279684494403</v>
      </c>
      <c r="M431" s="3">
        <f t="shared" si="48"/>
        <v>7.4380962034192866</v>
      </c>
      <c r="N431" s="3">
        <f t="shared" si="46"/>
        <v>4.4628825919880795</v>
      </c>
    </row>
    <row r="432" spans="1:14" x14ac:dyDescent="0.3">
      <c r="A432" s="3">
        <f t="shared" si="49"/>
        <v>2276</v>
      </c>
      <c r="G432" s="3">
        <f>carbondioxide!L532</f>
        <v>1113.4613809354878</v>
      </c>
      <c r="H432" s="3">
        <f t="shared" si="43"/>
        <v>7.4817487262381395</v>
      </c>
      <c r="I432" s="3">
        <f t="shared" si="47"/>
        <v>7.445777133246307</v>
      </c>
      <c r="J432" s="3">
        <f t="shared" si="44"/>
        <v>4.4797809231983718</v>
      </c>
      <c r="K432" s="3">
        <f>carbondioxide!S532</f>
        <v>1113.461492320173</v>
      </c>
      <c r="L432" s="3">
        <f t="shared" si="45"/>
        <v>7.4817492614233254</v>
      </c>
      <c r="M432" s="3">
        <f t="shared" si="48"/>
        <v>7.4457778558495908</v>
      </c>
      <c r="N432" s="3">
        <f t="shared" si="46"/>
        <v>4.479781805301009</v>
      </c>
    </row>
    <row r="433" spans="1:14" x14ac:dyDescent="0.3">
      <c r="A433" s="3">
        <f t="shared" si="49"/>
        <v>2277</v>
      </c>
      <c r="G433" s="3">
        <f>carbondioxide!L533</f>
        <v>1113.9595884400594</v>
      </c>
      <c r="H433" s="3">
        <f t="shared" si="43"/>
        <v>7.4841419965095017</v>
      </c>
      <c r="I433" s="3">
        <f t="shared" si="47"/>
        <v>7.4534005536698258</v>
      </c>
      <c r="J433" s="3">
        <f t="shared" si="44"/>
        <v>4.4966277816714442</v>
      </c>
      <c r="K433" s="3">
        <f>carbondioxide!S533</f>
        <v>1113.9596996384598</v>
      </c>
      <c r="L433" s="3">
        <f t="shared" si="45"/>
        <v>7.4841425305606633</v>
      </c>
      <c r="M433" s="3">
        <f t="shared" si="48"/>
        <v>7.4534012746591394</v>
      </c>
      <c r="N433" s="3">
        <f t="shared" si="46"/>
        <v>4.4966286628681251</v>
      </c>
    </row>
    <row r="434" spans="1:14" x14ac:dyDescent="0.3">
      <c r="A434" s="3">
        <f t="shared" si="49"/>
        <v>2278</v>
      </c>
      <c r="G434" s="3">
        <f>carbondioxide!L534</f>
        <v>1114.4522696071178</v>
      </c>
      <c r="H434" s="3">
        <f t="shared" si="43"/>
        <v>7.4865076671795716</v>
      </c>
      <c r="I434" s="3">
        <f t="shared" si="47"/>
        <v>7.4609664628564492</v>
      </c>
      <c r="J434" s="3">
        <f t="shared" si="44"/>
        <v>4.5134222510163946</v>
      </c>
      <c r="K434" s="3">
        <f>carbondioxide!S534</f>
        <v>1114.4523806203874</v>
      </c>
      <c r="L434" s="3">
        <f t="shared" si="45"/>
        <v>7.4865082001059058</v>
      </c>
      <c r="M434" s="3">
        <f t="shared" si="48"/>
        <v>7.4609671822452519</v>
      </c>
      <c r="N434" s="3">
        <f t="shared" si="46"/>
        <v>4.5134231313030977</v>
      </c>
    </row>
    <row r="435" spans="1:14" x14ac:dyDescent="0.3">
      <c r="A435" s="3">
        <f t="shared" si="49"/>
        <v>2279</v>
      </c>
      <c r="G435" s="3">
        <f>carbondioxide!L535</f>
        <v>1114.9395034676832</v>
      </c>
      <c r="H435" s="3">
        <f t="shared" si="43"/>
        <v>7.4888461536017514</v>
      </c>
      <c r="I435" s="3">
        <f t="shared" si="47"/>
        <v>7.4684755713490629</v>
      </c>
      <c r="J435" s="3">
        <f t="shared" si="44"/>
        <v>4.5301643021396458</v>
      </c>
      <c r="K435" s="3">
        <f>carbondioxide!S535</f>
        <v>1114.9396142969633</v>
      </c>
      <c r="L435" s="3">
        <f t="shared" si="45"/>
        <v>7.4888466854123266</v>
      </c>
      <c r="M435" s="3">
        <f t="shared" si="48"/>
        <v>7.4684762891506065</v>
      </c>
      <c r="N435" s="3">
        <f t="shared" si="46"/>
        <v>4.5301651815124488</v>
      </c>
    </row>
    <row r="436" spans="1:14" x14ac:dyDescent="0.3">
      <c r="A436" s="3">
        <f t="shared" si="49"/>
        <v>2280</v>
      </c>
      <c r="G436" s="3">
        <f>carbondioxide!L536</f>
        <v>1115.421367472343</v>
      </c>
      <c r="H436" s="3">
        <f t="shared" si="43"/>
        <v>7.4911578624365234</v>
      </c>
      <c r="I436" s="3">
        <f t="shared" si="47"/>
        <v>7.4759285780028781</v>
      </c>
      <c r="J436" s="3">
        <f t="shared" si="44"/>
        <v>4.5468539101487551</v>
      </c>
      <c r="K436" s="3">
        <f>carbondioxide!S536</f>
        <v>1115.4214781187643</v>
      </c>
      <c r="L436" s="3">
        <f t="shared" si="45"/>
        <v>7.4911583931402923</v>
      </c>
      <c r="M436" s="3">
        <f t="shared" si="48"/>
        <v>7.4759292942302116</v>
      </c>
      <c r="N436" s="3">
        <f t="shared" si="46"/>
        <v>4.5468547886038335</v>
      </c>
    </row>
    <row r="437" spans="1:14" x14ac:dyDescent="0.3">
      <c r="A437" s="3">
        <f t="shared" si="49"/>
        <v>2281</v>
      </c>
      <c r="G437" s="3">
        <f>carbondioxide!L537</f>
        <v>1115.8979375239496</v>
      </c>
      <c r="H437" s="3">
        <f t="shared" si="43"/>
        <v>7.4934431918460387</v>
      </c>
      <c r="I437" s="3">
        <f t="shared" si="47"/>
        <v>7.4833261701519405</v>
      </c>
      <c r="J437" s="3">
        <f t="shared" si="44"/>
        <v>4.5634910542621663</v>
      </c>
      <c r="K437" s="3">
        <f>carbondioxide!S537</f>
        <v>1115.8980479886309</v>
      </c>
      <c r="L437" s="3">
        <f t="shared" si="45"/>
        <v>7.4934437214518352</v>
      </c>
      <c r="M437" s="3">
        <f t="shared" si="48"/>
        <v>7.4833268848179166</v>
      </c>
      <c r="N437" s="3">
        <f t="shared" si="46"/>
        <v>4.5634919317957916</v>
      </c>
    </row>
    <row r="438" spans="1:14" x14ac:dyDescent="0.3">
      <c r="A438" s="3">
        <f t="shared" si="49"/>
        <v>2282</v>
      </c>
      <c r="G438" s="3">
        <f>carbondioxide!L538</f>
        <v>1116.3692880098324</v>
      </c>
      <c r="H438" s="3">
        <f t="shared" si="43"/>
        <v>7.4957025316850201</v>
      </c>
      <c r="I438" s="3">
        <f t="shared" si="47"/>
        <v>7.4906690237751015</v>
      </c>
      <c r="J438" s="3">
        <f t="shared" si="44"/>
        <v>4.5800757177204199</v>
      </c>
      <c r="K438" s="3">
        <f>carbondioxide!S538</f>
        <v>1116.3693982938807</v>
      </c>
      <c r="L438" s="3">
        <f t="shared" si="45"/>
        <v>7.4957030602015564</v>
      </c>
      <c r="M438" s="3">
        <f t="shared" si="48"/>
        <v>7.490669736892376</v>
      </c>
      <c r="N438" s="3">
        <f t="shared" si="46"/>
        <v>4.5800765943289576</v>
      </c>
    </row>
    <row r="439" spans="1:14" x14ac:dyDescent="0.3">
      <c r="A439" s="3">
        <f t="shared" si="49"/>
        <v>2283</v>
      </c>
      <c r="G439" s="3">
        <f>carbondioxide!L539</f>
        <v>1116.8354918335347</v>
      </c>
      <c r="H439" s="3">
        <f t="shared" si="43"/>
        <v>7.4979362636880618</v>
      </c>
      <c r="I439" s="3">
        <f t="shared" si="47"/>
        <v>7.497957803661361</v>
      </c>
      <c r="J439" s="3">
        <f t="shared" si="44"/>
        <v>4.5966078876988101</v>
      </c>
      <c r="K439" s="3">
        <f>carbondioxide!S539</f>
        <v>1116.8356019380467</v>
      </c>
      <c r="L439" s="3">
        <f t="shared" si="45"/>
        <v>7.4979367911239407</v>
      </c>
      <c r="M439" s="3">
        <f t="shared" si="48"/>
        <v>7.4979585152423986</v>
      </c>
      <c r="N439" s="3">
        <f t="shared" si="46"/>
        <v>4.5966087633787183</v>
      </c>
    </row>
    <row r="440" spans="1:14" x14ac:dyDescent="0.3">
      <c r="A440" s="3">
        <f t="shared" si="49"/>
        <v>2284</v>
      </c>
      <c r="G440" s="3">
        <f>carbondioxide!L540</f>
        <v>1117.2966204460643</v>
      </c>
      <c r="H440" s="3">
        <f t="shared" si="43"/>
        <v>7.5001447616533401</v>
      </c>
      <c r="I440" s="3">
        <f t="shared" si="47"/>
        <v>7.5051931635745239</v>
      </c>
      <c r="J440" s="3">
        <f t="shared" si="44"/>
        <v>4.6130875552214778</v>
      </c>
      <c r="K440" s="3">
        <f>carbondioxide!S540</f>
        <v>1117.296730372125</v>
      </c>
      <c r="L440" s="3">
        <f t="shared" si="45"/>
        <v>7.5001452880170509</v>
      </c>
      <c r="M440" s="3">
        <f t="shared" si="48"/>
        <v>7.5051938736316011</v>
      </c>
      <c r="N440" s="3">
        <f t="shared" si="46"/>
        <v>4.613088429969304</v>
      </c>
    </row>
    <row r="441" spans="1:14" x14ac:dyDescent="0.3">
      <c r="A441" s="3">
        <f t="shared" si="49"/>
        <v>2285</v>
      </c>
      <c r="G441" s="3">
        <f>carbondioxide!L541</f>
        <v>1117.7527438766629</v>
      </c>
      <c r="H441" s="3">
        <f t="shared" si="43"/>
        <v>7.5023283916228003</v>
      </c>
      <c r="I441" s="3">
        <f t="shared" si="47"/>
        <v>7.5123757464170859</v>
      </c>
      <c r="J441" s="3">
        <f t="shared" si="44"/>
        <v>4.6295147150769234</v>
      </c>
      <c r="K441" s="3">
        <f>carbondioxide!S541</f>
        <v>1117.7528536253465</v>
      </c>
      <c r="L441" s="3">
        <f t="shared" si="45"/>
        <v>7.5023289169227221</v>
      </c>
      <c r="M441" s="3">
        <f t="shared" si="48"/>
        <v>7.512376454962296</v>
      </c>
      <c r="N441" s="3">
        <f t="shared" si="46"/>
        <v>4.6295155888893058</v>
      </c>
    </row>
    <row r="442" spans="1:14" x14ac:dyDescent="0.3">
      <c r="A442" s="3">
        <f t="shared" si="49"/>
        <v>2286</v>
      </c>
      <c r="G442" s="3">
        <f>carbondioxide!L542</f>
        <v>1118.2039307630921</v>
      </c>
      <c r="H442" s="3">
        <f t="shared" si="43"/>
        <v>7.5044875120588417</v>
      </c>
      <c r="I442" s="3">
        <f t="shared" si="47"/>
        <v>7.5195061843932907</v>
      </c>
      <c r="J442" s="3">
        <f t="shared" si="44"/>
        <v>4.6458893657349352</v>
      </c>
      <c r="K442" s="3">
        <f>carbondioxide!S542</f>
        <v>1118.2040403354622</v>
      </c>
      <c r="L442" s="3">
        <f t="shared" si="45"/>
        <v>7.5044880363032451</v>
      </c>
      <c r="M442" s="3">
        <f t="shared" si="48"/>
        <v>7.5195068914385468</v>
      </c>
      <c r="N442" s="3">
        <f t="shared" si="46"/>
        <v>4.6458902386086001</v>
      </c>
    </row>
    <row r="443" spans="1:14" x14ac:dyDescent="0.3">
      <c r="A443" s="3">
        <f t="shared" si="49"/>
        <v>2287</v>
      </c>
      <c r="G443" s="3">
        <f>carbondioxide!L543</f>
        <v>1118.6502483814368</v>
      </c>
      <c r="H443" s="3">
        <f t="shared" si="43"/>
        <v>7.506622474017556</v>
      </c>
      <c r="I443" s="3">
        <f t="shared" si="47"/>
        <v>7.5265850991712924</v>
      </c>
      <c r="J443" s="3">
        <f t="shared" si="44"/>
        <v>4.6622115092649148</v>
      </c>
      <c r="K443" s="3">
        <f>carbondioxide!S543</f>
        <v>1118.6503577785456</v>
      </c>
      <c r="L443" s="3">
        <f t="shared" si="45"/>
        <v>7.506622997214599</v>
      </c>
      <c r="M443" s="3">
        <f t="shared" si="48"/>
        <v>7.5265858047283301</v>
      </c>
      <c r="N443" s="3">
        <f t="shared" si="46"/>
        <v>4.6622123811966745</v>
      </c>
    </row>
    <row r="444" spans="1:14" x14ac:dyDescent="0.3">
      <c r="A444" s="3">
        <f t="shared" si="49"/>
        <v>2288</v>
      </c>
      <c r="G444" s="3">
        <f>carbondioxide!L544</f>
        <v>1119.0917626754242</v>
      </c>
      <c r="H444" s="3">
        <f t="shared" si="43"/>
        <v>7.5087336213185516</v>
      </c>
      <c r="I444" s="3">
        <f t="shared" si="47"/>
        <v>7.5336131020443595</v>
      </c>
      <c r="J444" s="3">
        <f t="shared" si="44"/>
        <v>4.6784811512555828</v>
      </c>
      <c r="K444" s="3">
        <f>carbondioxide!S544</f>
        <v>1119.0918718983146</v>
      </c>
      <c r="L444" s="3">
        <f t="shared" si="45"/>
        <v>7.5087341434762997</v>
      </c>
      <c r="M444" s="3">
        <f t="shared" si="48"/>
        <v>7.5336138061247402</v>
      </c>
      <c r="N444" s="3">
        <f t="shared" si="46"/>
        <v>4.678482022242334</v>
      </c>
    </row>
    <row r="445" spans="1:14" x14ac:dyDescent="0.3">
      <c r="A445" s="3">
        <f t="shared" si="49"/>
        <v>2289</v>
      </c>
      <c r="G445" s="3">
        <f>carbondioxide!L545</f>
        <v>1119.5285382852635</v>
      </c>
      <c r="H445" s="3">
        <f t="shared" si="43"/>
        <v>7.5108212907114256</v>
      </c>
      <c r="I445" s="3">
        <f t="shared" si="47"/>
        <v>7.5405907940910675</v>
      </c>
      <c r="J445" s="3">
        <f t="shared" si="44"/>
        <v>4.6946983007360634</v>
      </c>
      <c r="K445" s="3">
        <f>carbondioxide!S545</f>
        <v>1119.5286473349672</v>
      </c>
      <c r="L445" s="3">
        <f t="shared" si="45"/>
        <v>7.5108218118378343</v>
      </c>
      <c r="M445" s="3">
        <f t="shared" si="48"/>
        <v>7.5405914967061838</v>
      </c>
      <c r="N445" s="3">
        <f t="shared" si="46"/>
        <v>4.6946991707747863</v>
      </c>
    </row>
    <row r="446" spans="1:14" x14ac:dyDescent="0.3">
      <c r="A446" s="3">
        <f t="shared" si="49"/>
        <v>2290</v>
      </c>
      <c r="G446" s="3">
        <f>carbondioxide!L546</f>
        <v>1119.9606385760039</v>
      </c>
      <c r="H446" s="3">
        <f t="shared" si="43"/>
        <v>7.5128858120389097</v>
      </c>
      <c r="I446" s="3">
        <f t="shared" si="47"/>
        <v>7.5475187663344245</v>
      </c>
      <c r="J446" s="3">
        <f t="shared" si="44"/>
        <v>4.7108629700983196</v>
      </c>
      <c r="K446" s="3">
        <f>carbondioxide!S546</f>
        <v>1119.9607474535426</v>
      </c>
      <c r="L446" s="3">
        <f t="shared" si="45"/>
        <v>7.512886332141834</v>
      </c>
      <c r="M446" s="3">
        <f t="shared" si="48"/>
        <v>7.5475194674955022</v>
      </c>
      <c r="N446" s="3">
        <f t="shared" si="46"/>
        <v>4.7108638391860769</v>
      </c>
    </row>
    <row r="447" spans="1:14" x14ac:dyDescent="0.3">
      <c r="A447" s="3">
        <f t="shared" si="49"/>
        <v>2291</v>
      </c>
      <c r="G447" s="3">
        <f>carbondioxide!L547</f>
        <v>1120.3881256654145</v>
      </c>
      <c r="H447" s="3">
        <f t="shared" si="43"/>
        <v>7.5149275083967328</v>
      </c>
      <c r="I447" s="3">
        <f t="shared" si="47"/>
        <v>7.5543975998998789</v>
      </c>
      <c r="J447" s="3">
        <f t="shared" si="44"/>
        <v>4.7269751750209403</v>
      </c>
      <c r="K447" s="3">
        <f>carbondioxide!S547</f>
        <v>1120.3882343717996</v>
      </c>
      <c r="L447" s="3">
        <f t="shared" si="45"/>
        <v>7.5149280274839301</v>
      </c>
      <c r="M447" s="3">
        <f t="shared" si="48"/>
        <v>7.5543982996179793</v>
      </c>
      <c r="N447" s="3">
        <f t="shared" si="46"/>
        <v>4.7269760431548749</v>
      </c>
    </row>
    <row r="448" spans="1:14" x14ac:dyDescent="0.3">
      <c r="A448" s="3">
        <f t="shared" si="49"/>
        <v>2292</v>
      </c>
      <c r="G448" s="3">
        <f>carbondioxide!L548</f>
        <v>1120.8110604513868</v>
      </c>
      <c r="H448" s="3">
        <f t="shared" si="43"/>
        <v>7.5169466962902742</v>
      </c>
      <c r="I448" s="3">
        <f t="shared" si="47"/>
        <v>7.5612278661721577</v>
      </c>
      <c r="J448" s="3">
        <f t="shared" si="44"/>
        <v>4.7430349343942524</v>
      </c>
      <c r="K448" s="3">
        <f>carbondioxide!S548</f>
        <v>1120.81116898762</v>
      </c>
      <c r="L448" s="3">
        <f t="shared" si="45"/>
        <v>7.5169472143694058</v>
      </c>
      <c r="M448" s="3">
        <f t="shared" si="48"/>
        <v>7.5612285644581814</v>
      </c>
      <c r="N448" s="3">
        <f t="shared" si="46"/>
        <v>4.743035801571585</v>
      </c>
    </row>
    <row r="449" spans="1:14" x14ac:dyDescent="0.3">
      <c r="A449" s="3">
        <f t="shared" si="49"/>
        <v>2293</v>
      </c>
      <c r="G449" s="3">
        <f>carbondioxide!L549</f>
        <v>1121.2295026388633</v>
      </c>
      <c r="H449" s="3">
        <f t="shared" si="43"/>
        <v>7.518943685788007</v>
      </c>
      <c r="I449" s="3">
        <f t="shared" si="47"/>
        <v>7.568010126950897</v>
      </c>
      <c r="J449" s="3">
        <f t="shared" si="44"/>
        <v>4.7590422702467512</v>
      </c>
      <c r="K449" s="3">
        <f>carbondioxide!S549</f>
        <v>1121.229611005936</v>
      </c>
      <c r="L449" s="3">
        <f t="shared" si="45"/>
        <v>7.5189442028666331</v>
      </c>
      <c r="M449" s="3">
        <f t="shared" si="48"/>
        <v>7.5680108238155865</v>
      </c>
      <c r="N449" s="3">
        <f t="shared" si="46"/>
        <v>4.7590431364647809</v>
      </c>
    </row>
    <row r="450" spans="1:14" x14ac:dyDescent="0.3">
      <c r="A450" s="3">
        <f t="shared" si="49"/>
        <v>2294</v>
      </c>
      <c r="G450" s="3">
        <f>carbondioxide!L550</f>
        <v>1121.6435107662942</v>
      </c>
      <c r="H450" s="3">
        <f t="shared" si="43"/>
        <v>7.5209187806718223</v>
      </c>
      <c r="I450" s="3">
        <f t="shared" si="47"/>
        <v>7.5747449346050155</v>
      </c>
      <c r="J450" s="3">
        <f t="shared" si="44"/>
        <v>4.7749972076728309</v>
      </c>
      <c r="K450" s="3">
        <f>carbondioxide!S550</f>
        <v>1121.6436189651881</v>
      </c>
      <c r="L450" s="3">
        <f t="shared" si="45"/>
        <v>7.5209192967574152</v>
      </c>
      <c r="M450" s="3">
        <f t="shared" si="48"/>
        <v>7.5747456300589597</v>
      </c>
      <c r="N450" s="3">
        <f t="shared" si="46"/>
        <v>4.7749980729289332</v>
      </c>
    </row>
    <row r="451" spans="1:14" x14ac:dyDescent="0.3">
      <c r="A451" s="3">
        <f t="shared" si="49"/>
        <v>2295</v>
      </c>
      <c r="G451" s="3">
        <f>carbondioxide!L551</f>
        <v>1122.0531422316235</v>
      </c>
      <c r="H451" s="3">
        <f t="shared" si="43"/>
        <v>7.522872278584237</v>
      </c>
      <c r="I451" s="3">
        <f t="shared" si="47"/>
        <v>7.5814328322257953</v>
      </c>
      <c r="J451" s="3">
        <f t="shared" si="44"/>
        <v>4.7908997747618054</v>
      </c>
      <c r="K451" s="3">
        <f>carbondioxide!S551</f>
        <v>1122.0532502633109</v>
      </c>
      <c r="L451" s="3">
        <f t="shared" si="45"/>
        <v>7.5228727936841713</v>
      </c>
      <c r="M451" s="3">
        <f t="shared" si="48"/>
        <v>7.5814335262794312</v>
      </c>
      <c r="N451" s="3">
        <f t="shared" si="46"/>
        <v>4.7909006390534321</v>
      </c>
    </row>
    <row r="452" spans="1:14" x14ac:dyDescent="0.3">
      <c r="A452" s="3">
        <f t="shared" si="49"/>
        <v>2296</v>
      </c>
      <c r="G452" s="3">
        <f>carbondioxide!L552</f>
        <v>1122.4584533178108</v>
      </c>
      <c r="H452" s="3">
        <f t="shared" si="43"/>
        <v>7.5248044711725681</v>
      </c>
      <c r="I452" s="3">
        <f t="shared" si="47"/>
        <v>7.5880743537786275</v>
      </c>
      <c r="J452" s="3">
        <f t="shared" si="44"/>
        <v>4.8067500025282008</v>
      </c>
      <c r="K452" s="3">
        <f>carbondioxide!S552</f>
        <v>1122.4585611832545</v>
      </c>
      <c r="L452" s="3">
        <f t="shared" si="45"/>
        <v>7.5248049852941321</v>
      </c>
      <c r="M452" s="3">
        <f t="shared" si="48"/>
        <v>7.5880750464422446</v>
      </c>
      <c r="N452" s="3">
        <f t="shared" si="46"/>
        <v>4.8067508658528757</v>
      </c>
    </row>
    <row r="453" spans="1:14" x14ac:dyDescent="0.3">
      <c r="A453" s="3">
        <f t="shared" si="49"/>
        <v>2297</v>
      </c>
      <c r="G453" s="3">
        <f>carbondioxide!L553</f>
        <v>1122.8594992178894</v>
      </c>
      <c r="H453" s="3">
        <f t="shared" si="43"/>
        <v>7.526715644230098</v>
      </c>
      <c r="I453" s="3">
        <f t="shared" si="47"/>
        <v>7.5946700242533947</v>
      </c>
      <c r="J453" s="3">
        <f t="shared" si="44"/>
        <v>4.8225479248433034</v>
      </c>
      <c r="K453" s="3">
        <f>carbondioxide!S553</f>
        <v>1122.8596069180426</v>
      </c>
      <c r="L453" s="3">
        <f t="shared" si="45"/>
        <v>7.5267161573804904</v>
      </c>
      <c r="M453" s="3">
        <f t="shared" si="48"/>
        <v>7.5946707155371351</v>
      </c>
      <c r="N453" s="3">
        <f t="shared" si="46"/>
        <v>4.822548787198623</v>
      </c>
    </row>
    <row r="454" spans="1:14" x14ac:dyDescent="0.3">
      <c r="A454" s="3">
        <f t="shared" si="49"/>
        <v>2298</v>
      </c>
      <c r="G454" s="3">
        <f>carbondioxide!L554</f>
        <v>1123.2563340595641</v>
      </c>
      <c r="H454" s="3">
        <f t="shared" si="43"/>
        <v>7.5286060778342732</v>
      </c>
      <c r="I454" s="3">
        <f t="shared" si="47"/>
        <v>7.6012203598134498</v>
      </c>
      <c r="J454" s="3">
        <f t="shared" si="44"/>
        <v>4.8382935783679528</v>
      </c>
      <c r="K454" s="3">
        <f>carbondioxide!S554</f>
        <v>1123.2564415953709</v>
      </c>
      <c r="L454" s="3">
        <f t="shared" si="45"/>
        <v>7.5286065900206038</v>
      </c>
      <c r="M454" s="3">
        <f t="shared" si="48"/>
        <v>7.6012210497273127</v>
      </c>
      <c r="N454" s="3">
        <f t="shared" si="46"/>
        <v>4.8382944397515857</v>
      </c>
    </row>
    <row r="455" spans="1:14" x14ac:dyDescent="0.3">
      <c r="A455" s="3">
        <f t="shared" si="49"/>
        <v>2299</v>
      </c>
      <c r="G455" s="3">
        <f>carbondioxide!L555</f>
        <v>1123.6490109293545</v>
      </c>
      <c r="H455" s="3">
        <f t="shared" ref="H455:H456" si="50">H$3*LN(G455/G$3)</f>
        <v>7.530476046481998</v>
      </c>
      <c r="I455" s="3">
        <f t="shared" si="47"/>
        <v>7.6077258679431674</v>
      </c>
      <c r="J455" s="3">
        <f t="shared" ref="J455:J456" si="51">J454+J$3*(I454-J454)</f>
        <v>4.853987002486563</v>
      </c>
      <c r="K455" s="3">
        <f>carbondioxide!S555</f>
        <v>1123.6491183017497</v>
      </c>
      <c r="L455" s="3">
        <f t="shared" ref="L455:L456" si="52">L$3*LN(K455/K$3)</f>
        <v>7.5304765577112889</v>
      </c>
      <c r="M455" s="3">
        <f t="shared" si="48"/>
        <v>7.6077265564970116</v>
      </c>
      <c r="N455" s="3">
        <f t="shared" ref="N455:N456" si="53">N454+N$3*(M454-N454)</f>
        <v>4.8539878628962478</v>
      </c>
    </row>
    <row r="456" spans="1:14" x14ac:dyDescent="0.3">
      <c r="A456" s="3">
        <f t="shared" si="49"/>
        <v>2300</v>
      </c>
      <c r="G456" s="3">
        <f>carbondioxide!L556</f>
        <v>1124.0375818962852</v>
      </c>
      <c r="H456" s="3">
        <f t="shared" si="50"/>
        <v>7.532325819222045</v>
      </c>
      <c r="I456" s="3">
        <f t="shared" ref="I456" si="54">I455+I$3*(I$4*H456-I455)+I$5*(J455-I455)</f>
        <v>7.6141870475940348</v>
      </c>
      <c r="J456" s="3">
        <f t="shared" si="51"/>
        <v>4.8696282392423562</v>
      </c>
      <c r="K456" s="3">
        <f>carbondioxide!S556</f>
        <v>1124.0376891061951</v>
      </c>
      <c r="L456" s="3">
        <f t="shared" si="52"/>
        <v>7.5323263295012381</v>
      </c>
      <c r="M456" s="3">
        <f t="shared" ref="M456" si="55">M455+M$3*(M$4*L456-M455)+M$5*(N455-M455)</f>
        <v>7.6141877347975813</v>
      </c>
      <c r="N456" s="3">
        <f t="shared" si="53"/>
        <v>4.8696290986759001</v>
      </c>
    </row>
    <row r="457" spans="1:14" x14ac:dyDescent="0.3">
      <c r="A457" s="3"/>
    </row>
    <row r="458" spans="1:14" x14ac:dyDescent="0.3">
      <c r="A458" s="3"/>
    </row>
    <row r="459" spans="1:14" x14ac:dyDescent="0.3">
      <c r="A459" s="3"/>
    </row>
    <row r="460" spans="1:14" x14ac:dyDescent="0.3">
      <c r="A460" s="3"/>
    </row>
    <row r="461" spans="1:14" x14ac:dyDescent="0.3">
      <c r="A461" s="3"/>
    </row>
    <row r="462" spans="1:14" x14ac:dyDescent="0.3">
      <c r="A462" s="3"/>
    </row>
    <row r="463" spans="1:14" x14ac:dyDescent="0.3">
      <c r="A463" s="3"/>
    </row>
    <row r="464" spans="1:14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048576"/>
  <sheetViews>
    <sheetView tabSelected="1" zoomScale="130" zoomScaleNormal="130" workbookViewId="0">
      <pane xSplit="1" ySplit="5" topLeftCell="P51" activePane="bottomRight" state="frozen"/>
      <selection pane="topRight" activeCell="B1" sqref="B1"/>
      <selection pane="bottomLeft" activeCell="A6" sqref="A6"/>
      <selection pane="bottomRight" activeCell="V61" sqref="V61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3" max="53" width="9.109375"/>
    <col min="63" max="63" width="15.33203125" bestFit="1" customWidth="1"/>
    <col min="64" max="65" width="15.33203125" customWidth="1"/>
    <col min="72" max="74" width="9.33203125" bestFit="1" customWidth="1"/>
    <col min="75" max="75" width="9.33203125" customWidth="1"/>
    <col min="76" max="76" width="10.5546875" bestFit="1" customWidth="1"/>
  </cols>
  <sheetData>
    <row r="1" spans="1:77" x14ac:dyDescent="0.3">
      <c r="B1" t="s">
        <v>43</v>
      </c>
      <c r="AI1" t="s">
        <v>11</v>
      </c>
      <c r="AR1" s="1"/>
      <c r="AS1" s="1"/>
      <c r="AT1" s="1"/>
      <c r="AZ1" s="13"/>
      <c r="BN1" t="s">
        <v>75</v>
      </c>
      <c r="BQ1" t="s">
        <v>58</v>
      </c>
      <c r="BT1" t="s">
        <v>60</v>
      </c>
      <c r="BX1" t="s">
        <v>67</v>
      </c>
    </row>
    <row r="2" spans="1:77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49</v>
      </c>
      <c r="AZ2" s="13"/>
      <c r="BB2" t="s">
        <v>50</v>
      </c>
      <c r="BE2" t="s">
        <v>51</v>
      </c>
      <c r="BH2" t="s">
        <v>52</v>
      </c>
      <c r="BK2" t="s">
        <v>61</v>
      </c>
      <c r="BL2" t="s">
        <v>62</v>
      </c>
      <c r="BM2" t="s">
        <v>63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T2" t="s">
        <v>75</v>
      </c>
      <c r="BX2" t="s">
        <v>68</v>
      </c>
    </row>
    <row r="3" spans="1:77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AX3" t="s">
        <v>54</v>
      </c>
      <c r="BB3" t="s">
        <v>53</v>
      </c>
      <c r="BE3" t="s">
        <v>55</v>
      </c>
      <c r="BH3" t="s">
        <v>56</v>
      </c>
      <c r="BN3" s="8">
        <v>5.8778483527024656</v>
      </c>
      <c r="BO3" s="8">
        <v>3.5745087861510476</v>
      </c>
      <c r="BP3" s="8">
        <v>1.9617168218307965</v>
      </c>
      <c r="BQ3" s="8">
        <f t="shared" ref="BQ3:BS5" si="0">BN3</f>
        <v>5.8778483527024656</v>
      </c>
      <c r="BR3" s="8">
        <f t="shared" si="0"/>
        <v>3.5745087861510476</v>
      </c>
      <c r="BS3" s="8">
        <f t="shared" si="0"/>
        <v>1.9617168218307965</v>
      </c>
      <c r="BT3" t="s">
        <v>25</v>
      </c>
      <c r="BU3" t="s">
        <v>26</v>
      </c>
      <c r="BV3" t="s">
        <v>27</v>
      </c>
      <c r="BW3" t="s">
        <v>57</v>
      </c>
      <c r="BX3" t="s">
        <v>64</v>
      </c>
      <c r="BY3" t="s">
        <v>66</v>
      </c>
    </row>
    <row r="4" spans="1:77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57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57</v>
      </c>
      <c r="BN4" s="8">
        <v>-2.3072726579415157</v>
      </c>
      <c r="BO4" s="8">
        <v>-1.7044356336003916</v>
      </c>
      <c r="BP4" s="8">
        <v>-1.2610689014879743</v>
      </c>
      <c r="BQ4" s="8">
        <f t="shared" si="0"/>
        <v>-2.3072726579415157</v>
      </c>
      <c r="BR4" s="8">
        <f t="shared" si="0"/>
        <v>-1.7044356336003916</v>
      </c>
      <c r="BS4" s="8">
        <f t="shared" si="0"/>
        <v>-1.2610689014879743</v>
      </c>
      <c r="BT4" t="s">
        <v>42</v>
      </c>
      <c r="BW4" t="s">
        <v>65</v>
      </c>
    </row>
    <row r="5" spans="1:77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M5">
        <v>0.05</v>
      </c>
      <c r="BN5">
        <v>0</v>
      </c>
      <c r="BO5">
        <v>0</v>
      </c>
      <c r="BP5">
        <v>0</v>
      </c>
      <c r="BQ5" s="8">
        <f t="shared" si="0"/>
        <v>0</v>
      </c>
      <c r="BR5" s="8">
        <f t="shared" si="0"/>
        <v>0</v>
      </c>
      <c r="BS5" s="8">
        <f t="shared" si="0"/>
        <v>0</v>
      </c>
      <c r="BX5" s="2">
        <f>-SUM(BX6:BX346)*1000</f>
        <v>152.38549297740886</v>
      </c>
      <c r="BY5" s="2">
        <f>-SUM(BY6:BY346)*1000</f>
        <v>124.47136633980288</v>
      </c>
    </row>
    <row r="6" spans="1:77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>
        <v>0</v>
      </c>
      <c r="AZ6">
        <v>0</v>
      </c>
      <c r="BA6">
        <f t="shared" ref="BA6:BA69" si="5">(AX6*Z6+AY6*AA6+AZ6*AB6)/(Z6+AA6+AB6)</f>
        <v>0</v>
      </c>
      <c r="BB6">
        <f>BB$5*AX6^2</f>
        <v>0</v>
      </c>
      <c r="BC6">
        <f t="shared" ref="BC6:BC69" si="6">BC$5*AY6^2</f>
        <v>0</v>
      </c>
      <c r="BD6">
        <f t="shared" ref="BD6:BD69" si="7">BD$5*AZ6^2</f>
        <v>0</v>
      </c>
      <c r="BE6">
        <f t="shared" ref="BE6:BE69" si="8">BB6*AR6</f>
        <v>0</v>
      </c>
      <c r="BF6">
        <f t="shared" ref="BF6:BF69" si="9">BC6*AS6</f>
        <v>0</v>
      </c>
      <c r="BG6">
        <f t="shared" ref="BG6:BG69" si="10">BD6*AT6</f>
        <v>0</v>
      </c>
      <c r="BH6">
        <f>2*BB$5*AX6*AR6/Z6*1000</f>
        <v>0</v>
      </c>
      <c r="BI6">
        <f>2*BC$5*AY6*AS6/AA6*1000</f>
        <v>0</v>
      </c>
      <c r="BJ6">
        <f>2*BD$5*AZ6*AT6/AB6*1000</f>
        <v>0</v>
      </c>
      <c r="BL6" s="13">
        <v>0</v>
      </c>
      <c r="BM6" s="13">
        <v>0</v>
      </c>
      <c r="BN6" s="8">
        <f>BN$3*temperature!$I116+BN$4*temperature!$I116^2+BN$5*temperature!$I116^6</f>
        <v>1.2113748272250675</v>
      </c>
      <c r="BO6" s="8">
        <f>BO$3*temperature!$I116+BO$4*temperature!$I116^2+BO$5*temperature!$I116^6</f>
        <v>0.7212630583391958</v>
      </c>
      <c r="BP6" s="8">
        <f>BP$3*temperature!$I116+BP$4*temperature!$I116^2+BP$5*temperature!$I116^6</f>
        <v>0.3791757788666576</v>
      </c>
      <c r="BQ6" s="8">
        <f>BQ$3*temperature!$M116+BQ$4*temperature!$M116^2+BQ$5*temperature!$M116^6</f>
        <v>1.2113748272250675</v>
      </c>
      <c r="BR6" s="8">
        <f>BR$3*temperature!$M116+BR$4*temperature!$M116^2+BR$5*temperature!$M116^6</f>
        <v>0.7212630583391958</v>
      </c>
      <c r="BS6" s="8">
        <f>BS$3*temperature!$M116+BS$4*temperature!$M116^2+BS$5*temperature!$M116^6</f>
        <v>0.3791757788666576</v>
      </c>
      <c r="BT6" s="15">
        <f t="shared" ref="BT6:BT69" si="11">BQ6-BN6</f>
        <v>0</v>
      </c>
      <c r="BU6" s="15">
        <f t="shared" ref="BU6:BU69" si="12">BR6-BO6</f>
        <v>0</v>
      </c>
      <c r="BV6" s="15">
        <f t="shared" ref="BV6:BV69" si="13">BS6-BP6</f>
        <v>0</v>
      </c>
      <c r="BW6" s="15">
        <f t="shared" ref="BW6:BW69" si="14">SUMPRODUCT(BT6:BV6,AR6:AT6)/100</f>
        <v>0</v>
      </c>
      <c r="BX6" s="15">
        <f t="shared" ref="BX6:BX69" si="15">BW6*BL6</f>
        <v>0</v>
      </c>
      <c r="BY6" s="15">
        <f t="shared" ref="BY6:BY69" si="16">BW6*BM6</f>
        <v>0</v>
      </c>
    </row>
    <row r="7" spans="1:77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7">C7/C6-1</f>
        <v>4.4742751822579585E-3</v>
      </c>
      <c r="G7" s="7">
        <f t="shared" ref="G7:G56" si="1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9">H7/B7*1000</f>
        <v>10374.543560290858</v>
      </c>
      <c r="L7" s="1">
        <f t="shared" si="1"/>
        <v>716.13031193663812</v>
      </c>
      <c r="M7" s="1">
        <f t="shared" si="2"/>
        <v>249.32942065068096</v>
      </c>
      <c r="N7" s="7">
        <f>K7/K6-1</f>
        <v>3.6058904046237572E-2</v>
      </c>
      <c r="O7" s="7">
        <f t="shared" ref="O7:O56" si="20">L7/L6-1</f>
        <v>2.7065536731051054E-2</v>
      </c>
      <c r="P7" s="7">
        <f t="shared" ref="P7:P56" si="21">M7/M6-1</f>
        <v>1.5383374150363061E-2</v>
      </c>
      <c r="Q7" s="1">
        <v>1869.6711979999998</v>
      </c>
      <c r="R7" s="1"/>
      <c r="S7" s="1"/>
      <c r="T7" s="1">
        <f t="shared" ref="T7:T56" si="2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2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24">(1+AL$5)*AL6</f>
        <v>5.6121102369488263</v>
      </c>
      <c r="AM7" s="10">
        <f t="shared" ref="AM7:AM38" si="25">(1+AM$5)*AM6</f>
        <v>0.66934006151772185</v>
      </c>
      <c r="AN7" s="10">
        <f t="shared" ref="AN7:AN38" si="26">(1+AN$5)*AN6</f>
        <v>0.28975039091570642</v>
      </c>
      <c r="AO7" s="7">
        <f>AL7/AL6-1</f>
        <v>2.0621120954280148E-2</v>
      </c>
      <c r="AP7" s="7">
        <f t="shared" ref="AP7:AP56" si="27">AM7/AM6-1</f>
        <v>2.5977173653231045E-2</v>
      </c>
      <c r="AQ7" s="7">
        <f t="shared" ref="AQ7:AQ56" si="28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>
        <v>0</v>
      </c>
      <c r="AY7">
        <v>0</v>
      </c>
      <c r="AZ7">
        <v>0</v>
      </c>
      <c r="BA7">
        <f t="shared" si="5"/>
        <v>0</v>
      </c>
      <c r="BB7">
        <f t="shared" ref="BB7:BB70" si="29">BB$5*AX7^2</f>
        <v>0</v>
      </c>
      <c r="BC7">
        <f t="shared" si="6"/>
        <v>0</v>
      </c>
      <c r="BD7">
        <f t="shared" si="7"/>
        <v>0</v>
      </c>
      <c r="BE7">
        <f t="shared" si="8"/>
        <v>0</v>
      </c>
      <c r="BF7">
        <f t="shared" si="9"/>
        <v>0</v>
      </c>
      <c r="BG7">
        <f t="shared" si="10"/>
        <v>0</v>
      </c>
      <c r="BH7">
        <f t="shared" ref="BH7:BH70" si="30">2*BB$5*AX7*AR7/Z7*1000</f>
        <v>0</v>
      </c>
      <c r="BI7">
        <f t="shared" ref="BI7:BI70" si="31">2*BC$5*AY7*AS7/AA7*1000</f>
        <v>0</v>
      </c>
      <c r="BJ7">
        <f t="shared" ref="BJ7:BJ70" si="32">2*BD$5*AZ7*AT7/AB7*1000</f>
        <v>0</v>
      </c>
      <c r="BK7" s="7">
        <f t="shared" ref="BK7:BK70" si="33">SUM(H7:J7)*SUM(B6:D6)/SUM(H6:J6)/SUM(B7:D7)-1+BK$5</f>
        <v>6.4255530852422166E-2</v>
      </c>
      <c r="BL7" s="13">
        <v>0</v>
      </c>
      <c r="BM7" s="13">
        <v>0</v>
      </c>
      <c r="BN7" s="8">
        <f>BN$3*temperature!$I117+BN$4*temperature!$I117^2+BN$5*temperature!$I117^6</f>
        <v>1.2413539884122411</v>
      </c>
      <c r="BO7" s="8">
        <f>BO$3*temperature!$I117+BO$4*temperature!$I117^2+BO$5*temperature!$I117^6</f>
        <v>0.73863494436525468</v>
      </c>
      <c r="BP7" s="8">
        <f>BP$3*temperature!$I117+BP$4*temperature!$I117^2+BP$5*temperature!$I117^6</f>
        <v>0.38778073008325392</v>
      </c>
      <c r="BQ7" s="8">
        <f>BQ$3*temperature!$M117+BQ$4*temperature!$M117^2+BQ$5*temperature!$M117^6</f>
        <v>1.2413539884122411</v>
      </c>
      <c r="BR7" s="8">
        <f>BR$3*temperature!$M117+BR$4*temperature!$M117^2+BR$5*temperature!$M117^6</f>
        <v>0.73863494436525468</v>
      </c>
      <c r="BS7" s="8">
        <f>BS$3*temperature!$M117+BS$4*temperature!$M117^2+BS$5*temperature!$M117^6</f>
        <v>0.38778073008325392</v>
      </c>
      <c r="BT7" s="15">
        <f t="shared" si="11"/>
        <v>0</v>
      </c>
      <c r="BU7" s="15">
        <f t="shared" si="12"/>
        <v>0</v>
      </c>
      <c r="BV7" s="15">
        <f t="shared" si="13"/>
        <v>0</v>
      </c>
      <c r="BW7" s="15">
        <f t="shared" si="14"/>
        <v>0</v>
      </c>
      <c r="BX7" s="15">
        <f t="shared" si="15"/>
        <v>0</v>
      </c>
      <c r="BY7" s="15">
        <f t="shared" si="16"/>
        <v>0</v>
      </c>
    </row>
    <row r="8" spans="1:77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4">B8/B7-1</f>
        <v>1.2011608277962216E-2</v>
      </c>
      <c r="F8" s="7">
        <f t="shared" si="17"/>
        <v>1.4934227690272417E-2</v>
      </c>
      <c r="G8" s="7">
        <f t="shared" si="1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9"/>
        <v>10853.231541603849</v>
      </c>
      <c r="L8" s="1">
        <f t="shared" si="1"/>
        <v>729.97411757378313</v>
      </c>
      <c r="M8" s="1">
        <f t="shared" si="2"/>
        <v>252.72333136908375</v>
      </c>
      <c r="N8" s="7">
        <f t="shared" ref="N8:N56" si="35">K8/K7-1</f>
        <v>4.6140630528093363E-2</v>
      </c>
      <c r="O8" s="7">
        <f t="shared" si="20"/>
        <v>1.9331405760087295E-2</v>
      </c>
      <c r="P8" s="7">
        <f t="shared" si="21"/>
        <v>1.3612154993765335E-2</v>
      </c>
      <c r="Q8" s="1">
        <v>1971.492958</v>
      </c>
      <c r="R8" s="1"/>
      <c r="S8" s="1"/>
      <c r="T8" s="1">
        <f t="shared" si="22"/>
        <v>234.56978602809116</v>
      </c>
      <c r="U8" s="1"/>
      <c r="V8" s="1"/>
      <c r="W8" s="7">
        <f t="shared" ref="W8:W56" si="3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3"/>
        <v>2.8012025142140393</v>
      </c>
      <c r="AD8" s="8"/>
      <c r="AE8" s="8"/>
      <c r="AF8" s="7">
        <f t="shared" ref="AF8:AF54" si="37">AC8/AC7-1</f>
        <v>-8.1868518598653406E-3</v>
      </c>
      <c r="AG8" s="7"/>
      <c r="AH8" s="7"/>
      <c r="AI8" s="1">
        <f t="shared" ref="AI8:AI56" si="38">(1-$AI$5)*AI7+AU7</f>
        <v>15161.168894687262</v>
      </c>
      <c r="AJ8" s="1">
        <f t="shared" ref="AJ8:AJ56" si="39">(1-$AI$5)*AJ7+AV7</f>
        <v>1670.4937536078194</v>
      </c>
      <c r="AK8" s="1">
        <f t="shared" ref="AK8:AK56" si="40">(1-$AI$5)*AK7+AW7</f>
        <v>526.15827388927767</v>
      </c>
      <c r="AL8" s="10">
        <f t="shared" si="24"/>
        <v>5.7278382409537016</v>
      </c>
      <c r="AM8" s="10">
        <f t="shared" si="25"/>
        <v>0.68672762452883207</v>
      </c>
      <c r="AN8" s="10">
        <f t="shared" si="26"/>
        <v>0.296578235488827</v>
      </c>
      <c r="AO8" s="7">
        <f t="shared" ref="AO8:AO56" si="41">AL8/AL7-1</f>
        <v>2.0621120954280148E-2</v>
      </c>
      <c r="AP8" s="7">
        <f t="shared" si="27"/>
        <v>2.5977173653231045E-2</v>
      </c>
      <c r="AQ8" s="7">
        <f t="shared" si="28"/>
        <v>2.3564574154817608E-2</v>
      </c>
      <c r="AR8" s="1">
        <f t="shared" ref="AR8:AR56" si="42">AL8*AI8^$AR$5*B8^(1-$AR$5)</f>
        <v>8040.9720755346516</v>
      </c>
      <c r="AS8" s="1">
        <f t="shared" ref="AS8:AS56" si="43">AM8*AJ8^$AR$5*C8^(1-$AR$5)</f>
        <v>890.76486958931548</v>
      </c>
      <c r="AT8" s="1">
        <f t="shared" ref="AT8:AT56" si="44">AN8*AK8^$AR$5*D8^(1-$AR$5)</f>
        <v>285.29465243098974</v>
      </c>
      <c r="AU8" s="1">
        <f t="shared" ref="AU8:AU56" si="45">$AU$5*AR8</f>
        <v>1608.1944151069304</v>
      </c>
      <c r="AV8" s="1">
        <f t="shared" ref="AV8:AV56" si="46">$AU$5*AS8</f>
        <v>178.15297391786311</v>
      </c>
      <c r="AW8" s="1">
        <f t="shared" ref="AW8:AW56" si="47">$AU$5*AT8</f>
        <v>57.058930486197951</v>
      </c>
      <c r="AX8">
        <v>0</v>
      </c>
      <c r="AY8">
        <v>0</v>
      </c>
      <c r="AZ8">
        <v>0</v>
      </c>
      <c r="BA8">
        <f t="shared" si="5"/>
        <v>0</v>
      </c>
      <c r="BB8">
        <f t="shared" si="29"/>
        <v>0</v>
      </c>
      <c r="BC8">
        <f t="shared" si="6"/>
        <v>0</v>
      </c>
      <c r="BD8">
        <f t="shared" si="7"/>
        <v>0</v>
      </c>
      <c r="BE8">
        <f t="shared" si="8"/>
        <v>0</v>
      </c>
      <c r="BF8">
        <f t="shared" si="9"/>
        <v>0</v>
      </c>
      <c r="BG8">
        <f t="shared" si="10"/>
        <v>0</v>
      </c>
      <c r="BH8">
        <f t="shared" si="30"/>
        <v>0</v>
      </c>
      <c r="BI8">
        <f t="shared" si="31"/>
        <v>0</v>
      </c>
      <c r="BJ8">
        <f t="shared" si="32"/>
        <v>0</v>
      </c>
      <c r="BK8" s="7">
        <f t="shared" si="33"/>
        <v>6.7651233799188554E-2</v>
      </c>
      <c r="BL8" s="13">
        <v>0</v>
      </c>
      <c r="BM8" s="13">
        <v>0</v>
      </c>
      <c r="BN8" s="8">
        <f>BN$3*temperature!$I118+BN$4*temperature!$I118^2+BN$5*temperature!$I118^6</f>
        <v>1.2721575205296924</v>
      </c>
      <c r="BO8" s="8">
        <f>BO$3*temperature!$I118+BO$4*temperature!$I118^2+BO$5*temperature!$I118^6</f>
        <v>0.75645463693580195</v>
      </c>
      <c r="BP8" s="8">
        <f>BP$3*temperature!$I118+BP$4*temperature!$I118^2+BP$5*temperature!$I118^6</f>
        <v>0.39657359515448665</v>
      </c>
      <c r="BQ8" s="8">
        <f>BQ$3*temperature!$M118+BQ$4*temperature!$M118^2+BQ$5*temperature!$M118^6</f>
        <v>1.2721575205296924</v>
      </c>
      <c r="BR8" s="8">
        <f>BR$3*temperature!$M118+BR$4*temperature!$M118^2+BR$5*temperature!$M118^6</f>
        <v>0.75645463693580195</v>
      </c>
      <c r="BS8" s="8">
        <f>BS$3*temperature!$M118+BS$4*temperature!$M118^2+BS$5*temperature!$M118^6</f>
        <v>0.39657359515448665</v>
      </c>
      <c r="BT8" s="15">
        <f t="shared" si="11"/>
        <v>0</v>
      </c>
      <c r="BU8" s="15">
        <f t="shared" si="12"/>
        <v>0</v>
      </c>
      <c r="BV8" s="15">
        <f t="shared" si="13"/>
        <v>0</v>
      </c>
      <c r="BW8" s="15">
        <f t="shared" si="14"/>
        <v>0</v>
      </c>
      <c r="BX8" s="15">
        <f t="shared" si="15"/>
        <v>0</v>
      </c>
      <c r="BY8" s="15">
        <f t="shared" si="16"/>
        <v>0</v>
      </c>
    </row>
    <row r="9" spans="1:77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4"/>
        <v>1.1472857576961815E-2</v>
      </c>
      <c r="F9" s="7">
        <f t="shared" si="17"/>
        <v>2.4002005327018905E-2</v>
      </c>
      <c r="G9" s="7">
        <f t="shared" si="1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9"/>
        <v>11284.699176235443</v>
      </c>
      <c r="L9" s="1">
        <f t="shared" si="1"/>
        <v>726.36697701802041</v>
      </c>
      <c r="M9" s="1">
        <f t="shared" si="2"/>
        <v>262.88992584406049</v>
      </c>
      <c r="N9" s="7">
        <f t="shared" si="35"/>
        <v>3.9754761794000393E-2</v>
      </c>
      <c r="O9" s="7">
        <f t="shared" si="20"/>
        <v>-4.9414636340145979E-3</v>
      </c>
      <c r="P9" s="7">
        <f t="shared" si="21"/>
        <v>4.0228159465534929E-2</v>
      </c>
      <c r="Q9" s="1">
        <v>2097.4392969999994</v>
      </c>
      <c r="R9" s="1"/>
      <c r="S9" s="1"/>
      <c r="T9" s="1">
        <f t="shared" si="22"/>
        <v>237.29090404547492</v>
      </c>
      <c r="U9" s="1"/>
      <c r="V9" s="1"/>
      <c r="W9" s="7">
        <f t="shared" si="3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3"/>
        <v>2.7826587622513963</v>
      </c>
      <c r="AD9" s="8"/>
      <c r="AE9" s="8"/>
      <c r="AF9" s="7">
        <f t="shared" si="37"/>
        <v>-6.6199255029035786E-3</v>
      </c>
      <c r="AG9" s="7"/>
      <c r="AH9" s="7"/>
      <c r="AI9" s="1">
        <f t="shared" si="38"/>
        <v>15253.246420325468</v>
      </c>
      <c r="AJ9" s="1">
        <f t="shared" si="39"/>
        <v>1681.5973521649007</v>
      </c>
      <c r="AK9" s="1">
        <f t="shared" si="40"/>
        <v>530.60137698654785</v>
      </c>
      <c r="AL9" s="10">
        <f t="shared" si="24"/>
        <v>5.8459526861269593</v>
      </c>
      <c r="AM9" s="10">
        <f t="shared" si="25"/>
        <v>0.70456686728368834</v>
      </c>
      <c r="AN9" s="10">
        <f t="shared" si="26"/>
        <v>0.3035669753117084</v>
      </c>
      <c r="AO9" s="7">
        <f t="shared" si="41"/>
        <v>2.0621120954280148E-2</v>
      </c>
      <c r="AP9" s="7">
        <f t="shared" si="27"/>
        <v>2.5977173653231045E-2</v>
      </c>
      <c r="AQ9" s="7">
        <f t="shared" si="28"/>
        <v>2.3564574154817608E-2</v>
      </c>
      <c r="AR9" s="1">
        <f t="shared" si="42"/>
        <v>8292.059544327125</v>
      </c>
      <c r="AS9" s="1">
        <f t="shared" si="43"/>
        <v>932.64605335154022</v>
      </c>
      <c r="AT9" s="1">
        <f t="shared" si="44"/>
        <v>298.20656550399173</v>
      </c>
      <c r="AU9" s="1">
        <f t="shared" si="45"/>
        <v>1658.4119088654252</v>
      </c>
      <c r="AV9" s="1">
        <f t="shared" si="46"/>
        <v>186.52921067030806</v>
      </c>
      <c r="AW9" s="1">
        <f t="shared" si="47"/>
        <v>59.641313100798349</v>
      </c>
      <c r="AX9">
        <v>0</v>
      </c>
      <c r="AY9">
        <v>0</v>
      </c>
      <c r="AZ9">
        <v>0</v>
      </c>
      <c r="BA9">
        <f t="shared" si="5"/>
        <v>0</v>
      </c>
      <c r="BB9">
        <f t="shared" si="29"/>
        <v>0</v>
      </c>
      <c r="BC9">
        <f t="shared" si="6"/>
        <v>0</v>
      </c>
      <c r="BD9">
        <f t="shared" si="7"/>
        <v>0</v>
      </c>
      <c r="BE9">
        <f t="shared" si="8"/>
        <v>0</v>
      </c>
      <c r="BF9">
        <f t="shared" si="9"/>
        <v>0</v>
      </c>
      <c r="BG9">
        <f t="shared" si="10"/>
        <v>0</v>
      </c>
      <c r="BH9">
        <f t="shared" si="30"/>
        <v>0</v>
      </c>
      <c r="BI9">
        <f t="shared" si="31"/>
        <v>0</v>
      </c>
      <c r="BJ9">
        <f t="shared" si="32"/>
        <v>0</v>
      </c>
      <c r="BK9" s="7">
        <f t="shared" si="33"/>
        <v>5.7450470942512738E-2</v>
      </c>
      <c r="BL9" s="13">
        <v>0</v>
      </c>
      <c r="BM9" s="13">
        <v>0</v>
      </c>
      <c r="BN9" s="8">
        <f>BN$3*temperature!$I119+BN$4*temperature!$I119^2+BN$5*temperature!$I119^6</f>
        <v>1.3038182595198715</v>
      </c>
      <c r="BO9" s="8">
        <f>BO$3*temperature!$I119+BO$4*temperature!$I119^2+BO$5*temperature!$I119^6</f>
        <v>0.77473805754720426</v>
      </c>
      <c r="BP9" s="8">
        <f>BP$3*temperature!$I119+BP$4*temperature!$I119^2+BP$5*temperature!$I119^6</f>
        <v>0.40555873771283352</v>
      </c>
      <c r="BQ9" s="8">
        <f>BQ$3*temperature!$M119+BQ$4*temperature!$M119^2+BQ$5*temperature!$M119^6</f>
        <v>1.3038182595198715</v>
      </c>
      <c r="BR9" s="8">
        <f>BR$3*temperature!$M119+BR$4*temperature!$M119^2+BR$5*temperature!$M119^6</f>
        <v>0.77473805754720426</v>
      </c>
      <c r="BS9" s="8">
        <f>BS$3*temperature!$M119+BS$4*temperature!$M119^2+BS$5*temperature!$M119^6</f>
        <v>0.40555873771283352</v>
      </c>
      <c r="BT9" s="15">
        <f t="shared" si="11"/>
        <v>0</v>
      </c>
      <c r="BU9" s="15">
        <f t="shared" si="12"/>
        <v>0</v>
      </c>
      <c r="BV9" s="15">
        <f t="shared" si="13"/>
        <v>0</v>
      </c>
      <c r="BW9" s="15">
        <f t="shared" si="14"/>
        <v>0</v>
      </c>
      <c r="BX9" s="15">
        <f t="shared" si="15"/>
        <v>0</v>
      </c>
      <c r="BY9" s="15">
        <f t="shared" si="16"/>
        <v>0</v>
      </c>
    </row>
    <row r="10" spans="1:77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4"/>
        <v>1.1221189204017934E-2</v>
      </c>
      <c r="F10" s="7">
        <f t="shared" si="17"/>
        <v>2.3075207768730399E-2</v>
      </c>
      <c r="G10" s="7">
        <f t="shared" si="1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9"/>
        <v>11870.775933907267</v>
      </c>
      <c r="L10" s="1">
        <f t="shared" si="1"/>
        <v>779.29728031109732</v>
      </c>
      <c r="M10" s="1">
        <f t="shared" si="2"/>
        <v>272.17348556962401</v>
      </c>
      <c r="N10" s="7">
        <f t="shared" si="35"/>
        <v>5.1935523359457392E-2</v>
      </c>
      <c r="O10" s="7">
        <f t="shared" si="20"/>
        <v>7.2869919706941344E-2</v>
      </c>
      <c r="P10" s="7">
        <f t="shared" si="21"/>
        <v>3.5313486037005015E-2</v>
      </c>
      <c r="Q10" s="1">
        <v>2194.1947959999998</v>
      </c>
      <c r="R10" s="1"/>
      <c r="S10" s="1"/>
      <c r="T10" s="1">
        <f t="shared" si="22"/>
        <v>233.36277932201324</v>
      </c>
      <c r="U10" s="1"/>
      <c r="V10" s="1"/>
      <c r="W10" s="7">
        <f t="shared" si="3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3"/>
        <v>2.7947889818749663</v>
      </c>
      <c r="AD10" s="8"/>
      <c r="AE10" s="8"/>
      <c r="AF10" s="7">
        <f t="shared" si="37"/>
        <v>4.359219243165624E-3</v>
      </c>
      <c r="AG10" s="7"/>
      <c r="AH10" s="7"/>
      <c r="AI10" s="1">
        <f t="shared" si="38"/>
        <v>15386.333687158345</v>
      </c>
      <c r="AJ10" s="1">
        <f t="shared" si="39"/>
        <v>1699.9668276187188</v>
      </c>
      <c r="AK10" s="1">
        <f t="shared" si="40"/>
        <v>537.18255238869142</v>
      </c>
      <c r="AL10" s="10">
        <f t="shared" si="24"/>
        <v>5.9665027835605819</v>
      </c>
      <c r="AM10" s="10">
        <f t="shared" si="25"/>
        <v>0.72286952314542974</v>
      </c>
      <c r="AN10" s="10">
        <f t="shared" si="26"/>
        <v>0.31072040181239485</v>
      </c>
      <c r="AO10" s="7">
        <f t="shared" si="41"/>
        <v>2.0621120954280148E-2</v>
      </c>
      <c r="AP10" s="7">
        <f t="shared" si="27"/>
        <v>2.5977173653231045E-2</v>
      </c>
      <c r="AQ10" s="7">
        <f t="shared" si="28"/>
        <v>2.3564574154817608E-2</v>
      </c>
      <c r="AR10" s="1">
        <f t="shared" si="42"/>
        <v>8553.7876507887431</v>
      </c>
      <c r="AS10" s="1">
        <f t="shared" si="43"/>
        <v>976.61702321789789</v>
      </c>
      <c r="AT10" s="1">
        <f t="shared" si="44"/>
        <v>312.01186130975947</v>
      </c>
      <c r="AU10" s="1">
        <f t="shared" si="45"/>
        <v>1710.7575301577488</v>
      </c>
      <c r="AV10" s="1">
        <f t="shared" si="46"/>
        <v>195.32340464357958</v>
      </c>
      <c r="AW10" s="1">
        <f t="shared" si="47"/>
        <v>62.402372261951896</v>
      </c>
      <c r="AX10">
        <v>0</v>
      </c>
      <c r="AY10">
        <v>0</v>
      </c>
      <c r="AZ10">
        <v>0</v>
      </c>
      <c r="BA10">
        <f t="shared" si="5"/>
        <v>0</v>
      </c>
      <c r="BB10">
        <f t="shared" si="29"/>
        <v>0</v>
      </c>
      <c r="BC10">
        <f t="shared" si="6"/>
        <v>0</v>
      </c>
      <c r="BD10">
        <f t="shared" si="7"/>
        <v>0</v>
      </c>
      <c r="BE10">
        <f t="shared" si="8"/>
        <v>0</v>
      </c>
      <c r="BF10">
        <f t="shared" si="9"/>
        <v>0</v>
      </c>
      <c r="BG10">
        <f t="shared" si="10"/>
        <v>0</v>
      </c>
      <c r="BH10">
        <f t="shared" si="30"/>
        <v>0</v>
      </c>
      <c r="BI10">
        <f t="shared" si="31"/>
        <v>0</v>
      </c>
      <c r="BJ10">
        <f t="shared" si="32"/>
        <v>0</v>
      </c>
      <c r="BK10" s="7">
        <f t="shared" si="33"/>
        <v>7.5046453543986508E-2</v>
      </c>
      <c r="BL10" s="13">
        <v>0</v>
      </c>
      <c r="BM10" s="13">
        <v>0</v>
      </c>
      <c r="BN10" s="8">
        <f>BN$3*temperature!$I120+BN$4*temperature!$I120^2+BN$5*temperature!$I120^6</f>
        <v>1.3364090510427704</v>
      </c>
      <c r="BO10" s="8">
        <f>BO$3*temperature!$I120+BO$4*temperature!$I120^2+BO$5*temperature!$I120^6</f>
        <v>0.79352384445024415</v>
      </c>
      <c r="BP10" s="8">
        <f>BP$3*temperature!$I120+BP$4*temperature!$I120^2+BP$5*temperature!$I120^6</f>
        <v>0.41475124358394444</v>
      </c>
      <c r="BQ10" s="8">
        <f>BQ$3*temperature!$M120+BQ$4*temperature!$M120^2+BQ$5*temperature!$M120^6</f>
        <v>1.3364090510427704</v>
      </c>
      <c r="BR10" s="8">
        <f>BR$3*temperature!$M120+BR$4*temperature!$M120^2+BR$5*temperature!$M120^6</f>
        <v>0.79352384445024415</v>
      </c>
      <c r="BS10" s="8">
        <f>BS$3*temperature!$M120+BS$4*temperature!$M120^2+BS$5*temperature!$M120^6</f>
        <v>0.41475124358394444</v>
      </c>
      <c r="BT10" s="15">
        <f t="shared" si="11"/>
        <v>0</v>
      </c>
      <c r="BU10" s="15">
        <f t="shared" si="12"/>
        <v>0</v>
      </c>
      <c r="BV10" s="15">
        <f t="shared" si="13"/>
        <v>0</v>
      </c>
      <c r="BW10" s="15">
        <f t="shared" si="14"/>
        <v>0</v>
      </c>
      <c r="BX10" s="15">
        <f t="shared" si="15"/>
        <v>0</v>
      </c>
      <c r="BY10" s="15">
        <f t="shared" si="16"/>
        <v>0</v>
      </c>
    </row>
    <row r="11" spans="1:77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4"/>
        <v>1.0843849345893997E-2</v>
      </c>
      <c r="F11" s="7">
        <f t="shared" si="17"/>
        <v>2.3218792043280922E-2</v>
      </c>
      <c r="G11" s="7">
        <f t="shared" si="1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9"/>
        <v>12399.656778314171</v>
      </c>
      <c r="L11" s="1">
        <f t="shared" si="1"/>
        <v>830.23461070803955</v>
      </c>
      <c r="M11" s="1">
        <f t="shared" si="2"/>
        <v>291.52074910797808</v>
      </c>
      <c r="N11" s="7">
        <f t="shared" si="35"/>
        <v>4.4553182315254292E-2</v>
      </c>
      <c r="O11" s="7">
        <f t="shared" si="20"/>
        <v>6.5363156890022589E-2</v>
      </c>
      <c r="P11" s="7">
        <f t="shared" si="21"/>
        <v>7.1084306753329551E-2</v>
      </c>
      <c r="Q11" s="1">
        <v>2371.6535028912936</v>
      </c>
      <c r="R11" s="1"/>
      <c r="S11" s="1"/>
      <c r="T11" s="1">
        <f t="shared" si="22"/>
        <v>238.88727562627687</v>
      </c>
      <c r="U11" s="1"/>
      <c r="V11" s="1"/>
      <c r="W11" s="7">
        <f t="shared" si="3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3"/>
        <v>2.697524745164531</v>
      </c>
      <c r="AD11" s="8"/>
      <c r="AE11" s="8"/>
      <c r="AF11" s="7">
        <f t="shared" si="37"/>
        <v>-3.4801996623438303E-2</v>
      </c>
      <c r="AG11" s="7"/>
      <c r="AH11" s="7"/>
      <c r="AI11" s="1">
        <f t="shared" si="38"/>
        <v>15558.457848600259</v>
      </c>
      <c r="AJ11" s="1">
        <f t="shared" si="39"/>
        <v>1725.2935495004265</v>
      </c>
      <c r="AK11" s="1">
        <f t="shared" si="40"/>
        <v>545.86666941177418</v>
      </c>
      <c r="AL11" s="10">
        <f t="shared" si="24"/>
        <v>6.0895387591344337</v>
      </c>
      <c r="AM11" s="10">
        <f t="shared" si="25"/>
        <v>0.74164763027680691</v>
      </c>
      <c r="AN11" s="10">
        <f t="shared" si="26"/>
        <v>0.31804239576231774</v>
      </c>
      <c r="AO11" s="7">
        <f t="shared" si="41"/>
        <v>2.0621120954280148E-2</v>
      </c>
      <c r="AP11" s="7">
        <f t="shared" si="27"/>
        <v>2.5977173653231045E-2</v>
      </c>
      <c r="AQ11" s="7">
        <f t="shared" si="28"/>
        <v>2.3564574154817608E-2</v>
      </c>
      <c r="AR11" s="1">
        <f t="shared" si="42"/>
        <v>8825.4438169729783</v>
      </c>
      <c r="AS11" s="1">
        <f t="shared" si="43"/>
        <v>1023.5788535981193</v>
      </c>
      <c r="AT11" s="1">
        <f t="shared" si="44"/>
        <v>326.75739099029039</v>
      </c>
      <c r="AU11" s="1">
        <f t="shared" si="45"/>
        <v>1765.0887633945958</v>
      </c>
      <c r="AV11" s="1">
        <f t="shared" si="46"/>
        <v>204.71577071962386</v>
      </c>
      <c r="AW11" s="1">
        <f t="shared" si="47"/>
        <v>65.351478198058075</v>
      </c>
      <c r="AX11">
        <v>0</v>
      </c>
      <c r="AY11">
        <v>0</v>
      </c>
      <c r="AZ11">
        <v>0</v>
      </c>
      <c r="BA11">
        <f t="shared" si="5"/>
        <v>0</v>
      </c>
      <c r="BB11">
        <f t="shared" si="29"/>
        <v>0</v>
      </c>
      <c r="BC11">
        <f t="shared" si="6"/>
        <v>0</v>
      </c>
      <c r="BD11">
        <f t="shared" si="7"/>
        <v>0</v>
      </c>
      <c r="BE11">
        <f t="shared" si="8"/>
        <v>0</v>
      </c>
      <c r="BF11">
        <f t="shared" si="9"/>
        <v>0</v>
      </c>
      <c r="BG11">
        <f t="shared" si="10"/>
        <v>0</v>
      </c>
      <c r="BH11">
        <f t="shared" si="30"/>
        <v>0</v>
      </c>
      <c r="BI11">
        <f t="shared" si="31"/>
        <v>0</v>
      </c>
      <c r="BJ11">
        <f t="shared" si="32"/>
        <v>0</v>
      </c>
      <c r="BK11" s="7">
        <f t="shared" si="33"/>
        <v>6.8693189053533804E-2</v>
      </c>
      <c r="BL11" s="13">
        <v>0</v>
      </c>
      <c r="BM11" s="13">
        <v>0</v>
      </c>
      <c r="BN11" s="8">
        <f>BN$3*temperature!$I121+BN$4*temperature!$I121^2+BN$5*temperature!$I121^6</f>
        <v>1.3700075268206302</v>
      </c>
      <c r="BO11" s="8">
        <f>BO$3*temperature!$I121+BO$4*temperature!$I121^2+BO$5*temperature!$I121^6</f>
        <v>0.81285284958377091</v>
      </c>
      <c r="BP11" s="8">
        <f>BP$3*temperature!$I121+BP$4*temperature!$I121^2+BP$5*temperature!$I121^6</f>
        <v>0.42416666028709138</v>
      </c>
      <c r="BQ11" s="8">
        <f>BQ$3*temperature!$M121+BQ$4*temperature!$M121^2+BQ$5*temperature!$M121^6</f>
        <v>1.3700075268206302</v>
      </c>
      <c r="BR11" s="8">
        <f>BR$3*temperature!$M121+BR$4*temperature!$M121^2+BR$5*temperature!$M121^6</f>
        <v>0.81285284958377091</v>
      </c>
      <c r="BS11" s="8">
        <f>BS$3*temperature!$M121+BS$4*temperature!$M121^2+BS$5*temperature!$M121^6</f>
        <v>0.42416666028709138</v>
      </c>
      <c r="BT11" s="15">
        <f t="shared" si="11"/>
        <v>0</v>
      </c>
      <c r="BU11" s="15">
        <f t="shared" si="12"/>
        <v>0</v>
      </c>
      <c r="BV11" s="15">
        <f t="shared" si="13"/>
        <v>0</v>
      </c>
      <c r="BW11" s="15">
        <f t="shared" si="14"/>
        <v>0</v>
      </c>
      <c r="BX11" s="15">
        <f t="shared" si="15"/>
        <v>0</v>
      </c>
      <c r="BY11" s="15">
        <f t="shared" si="16"/>
        <v>0</v>
      </c>
    </row>
    <row r="12" spans="1:77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4"/>
        <v>9.8726777694839729E-3</v>
      </c>
      <c r="F12" s="7">
        <f t="shared" si="17"/>
        <v>2.472733384280823E-2</v>
      </c>
      <c r="G12" s="7">
        <f t="shared" si="1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9"/>
        <v>12996.075816765251</v>
      </c>
      <c r="L12" s="1">
        <f t="shared" si="1"/>
        <v>854.85668859617681</v>
      </c>
      <c r="M12" s="1">
        <f t="shared" si="2"/>
        <v>291.12409350119117</v>
      </c>
      <c r="N12" s="7">
        <f t="shared" si="35"/>
        <v>4.8099640910558072E-2</v>
      </c>
      <c r="O12" s="7">
        <f t="shared" si="20"/>
        <v>2.9656771195239795E-2</v>
      </c>
      <c r="P12" s="7">
        <f t="shared" si="21"/>
        <v>-1.3606427947260302E-3</v>
      </c>
      <c r="Q12" s="1">
        <v>2485.4318011903943</v>
      </c>
      <c r="R12" s="1"/>
      <c r="S12" s="1"/>
      <c r="T12" s="1">
        <f t="shared" si="22"/>
        <v>236.5235749850483</v>
      </c>
      <c r="U12" s="1"/>
      <c r="V12" s="1"/>
      <c r="W12" s="7">
        <f t="shared" si="3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3"/>
        <v>2.6878367624889457</v>
      </c>
      <c r="AD12" s="8"/>
      <c r="AE12" s="8"/>
      <c r="AF12" s="7">
        <f t="shared" si="37"/>
        <v>-3.5914342187042259E-3</v>
      </c>
      <c r="AG12" s="7"/>
      <c r="AH12" s="7"/>
      <c r="AI12" s="1">
        <f t="shared" si="38"/>
        <v>15767.700827134828</v>
      </c>
      <c r="AJ12" s="1">
        <f t="shared" si="39"/>
        <v>1757.4799652700076</v>
      </c>
      <c r="AK12" s="1">
        <f t="shared" si="40"/>
        <v>556.63148066865483</v>
      </c>
      <c r="AL12" s="10">
        <f t="shared" si="24"/>
        <v>6.2151118744423215</v>
      </c>
      <c r="AM12" s="10">
        <f t="shared" si="25"/>
        <v>0.76091353955801477</v>
      </c>
      <c r="AN12" s="10">
        <f t="shared" si="26"/>
        <v>0.32553692938163475</v>
      </c>
      <c r="AO12" s="7">
        <f t="shared" si="41"/>
        <v>2.0621120954280148E-2</v>
      </c>
      <c r="AP12" s="7">
        <f t="shared" si="27"/>
        <v>2.5977173653231045E-2</v>
      </c>
      <c r="AQ12" s="7">
        <f t="shared" si="28"/>
        <v>2.3564574154817608E-2</v>
      </c>
      <c r="AR12" s="1">
        <f t="shared" si="42"/>
        <v>9102.7951347293456</v>
      </c>
      <c r="AS12" s="1">
        <f t="shared" si="43"/>
        <v>1074.8581088250889</v>
      </c>
      <c r="AT12" s="1">
        <f t="shared" si="44"/>
        <v>342.49754863160757</v>
      </c>
      <c r="AU12" s="1">
        <f t="shared" si="45"/>
        <v>1820.5590269458692</v>
      </c>
      <c r="AV12" s="1">
        <f t="shared" si="46"/>
        <v>214.9716217650178</v>
      </c>
      <c r="AW12" s="1">
        <f t="shared" si="47"/>
        <v>68.49950972632152</v>
      </c>
      <c r="AX12">
        <v>0</v>
      </c>
      <c r="AY12">
        <v>0</v>
      </c>
      <c r="AZ12">
        <v>0</v>
      </c>
      <c r="BA12">
        <f t="shared" si="5"/>
        <v>0</v>
      </c>
      <c r="BB12">
        <f t="shared" si="29"/>
        <v>0</v>
      </c>
      <c r="BC12">
        <f t="shared" si="6"/>
        <v>0</v>
      </c>
      <c r="BD12">
        <f t="shared" si="7"/>
        <v>0</v>
      </c>
      <c r="BE12">
        <f t="shared" si="8"/>
        <v>0</v>
      </c>
      <c r="BF12">
        <f t="shared" si="9"/>
        <v>0</v>
      </c>
      <c r="BG12">
        <f t="shared" si="10"/>
        <v>0</v>
      </c>
      <c r="BH12">
        <f t="shared" si="30"/>
        <v>0</v>
      </c>
      <c r="BI12">
        <f t="shared" si="31"/>
        <v>0</v>
      </c>
      <c r="BJ12">
        <f t="shared" si="32"/>
        <v>0</v>
      </c>
      <c r="BK12" s="7">
        <f t="shared" si="33"/>
        <v>6.5035237962948605E-2</v>
      </c>
      <c r="BL12" s="13">
        <v>0</v>
      </c>
      <c r="BM12" s="13">
        <v>0</v>
      </c>
      <c r="BN12" s="8">
        <f>BN$3*temperature!$I122+BN$4*temperature!$I122^2+BN$5*temperature!$I122^6</f>
        <v>1.4046478712678423</v>
      </c>
      <c r="BO12" s="8">
        <f>BO$3*temperature!$I122+BO$4*temperature!$I122^2+BO$5*temperature!$I122^6</f>
        <v>0.83274038984190102</v>
      </c>
      <c r="BP12" s="8">
        <f>BP$3*temperature!$I122+BP$4*temperature!$I122^2+BP$5*temperature!$I122^6</f>
        <v>0.43380747984620571</v>
      </c>
      <c r="BQ12" s="8">
        <f>BQ$3*temperature!$M122+BQ$4*temperature!$M122^2+BQ$5*temperature!$M122^6</f>
        <v>1.4046478712678423</v>
      </c>
      <c r="BR12" s="8">
        <f>BR$3*temperature!$M122+BR$4*temperature!$M122^2+BR$5*temperature!$M122^6</f>
        <v>0.83274038984190102</v>
      </c>
      <c r="BS12" s="8">
        <f>BS$3*temperature!$M122+BS$4*temperature!$M122^2+BS$5*temperature!$M122^6</f>
        <v>0.43380747984620571</v>
      </c>
      <c r="BT12" s="15">
        <f t="shared" si="11"/>
        <v>0</v>
      </c>
      <c r="BU12" s="15">
        <f t="shared" si="12"/>
        <v>0</v>
      </c>
      <c r="BV12" s="15">
        <f t="shared" si="13"/>
        <v>0</v>
      </c>
      <c r="BW12" s="15">
        <f t="shared" si="14"/>
        <v>0</v>
      </c>
      <c r="BX12" s="15">
        <f t="shared" si="15"/>
        <v>0</v>
      </c>
      <c r="BY12" s="15">
        <f t="shared" si="16"/>
        <v>0</v>
      </c>
    </row>
    <row r="13" spans="1:77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4"/>
        <v>9.0378292223478596E-3</v>
      </c>
      <c r="F13" s="7">
        <f t="shared" si="17"/>
        <v>2.3427753268803642E-2</v>
      </c>
      <c r="G13" s="7">
        <f t="shared" si="1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9"/>
        <v>13450.202697696455</v>
      </c>
      <c r="L13" s="1">
        <f t="shared" si="1"/>
        <v>867.65435758493743</v>
      </c>
      <c r="M13" s="1">
        <f t="shared" si="2"/>
        <v>297.73298924832733</v>
      </c>
      <c r="N13" s="7">
        <f t="shared" si="35"/>
        <v>3.4943385013603168E-2</v>
      </c>
      <c r="O13" s="7">
        <f t="shared" si="20"/>
        <v>1.4970543202716957E-2</v>
      </c>
      <c r="P13" s="7">
        <f t="shared" si="21"/>
        <v>2.2701301248050587E-2</v>
      </c>
      <c r="Q13" s="1">
        <v>2609.7598050683955</v>
      </c>
      <c r="R13" s="1"/>
      <c r="S13" s="1"/>
      <c r="T13" s="1">
        <f t="shared" si="22"/>
        <v>237.82038632290613</v>
      </c>
      <c r="U13" s="1"/>
      <c r="V13" s="1"/>
      <c r="W13" s="7">
        <f t="shared" si="3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3"/>
        <v>2.6711978739811997</v>
      </c>
      <c r="AD13" s="8"/>
      <c r="AE13" s="8"/>
      <c r="AF13" s="7">
        <f t="shared" si="37"/>
        <v>-6.1904386233404551E-3</v>
      </c>
      <c r="AG13" s="7"/>
      <c r="AH13" s="7"/>
      <c r="AI13" s="1">
        <f t="shared" si="38"/>
        <v>16011.489771367214</v>
      </c>
      <c r="AJ13" s="1">
        <f t="shared" si="39"/>
        <v>1796.7035905080247</v>
      </c>
      <c r="AK13" s="1">
        <f t="shared" si="40"/>
        <v>569.46784232811092</v>
      </c>
      <c r="AL13" s="10">
        <f t="shared" si="24"/>
        <v>6.3432744481495797</v>
      </c>
      <c r="AM13" s="10">
        <f t="shared" si="25"/>
        <v>0.78067992271020803</v>
      </c>
      <c r="AN13" s="10">
        <f t="shared" si="26"/>
        <v>0.33320806849417989</v>
      </c>
      <c r="AO13" s="7">
        <f t="shared" si="41"/>
        <v>2.0621120954280148E-2</v>
      </c>
      <c r="AP13" s="7">
        <f t="shared" si="27"/>
        <v>2.5977173653231045E-2</v>
      </c>
      <c r="AQ13" s="7">
        <f t="shared" si="28"/>
        <v>2.3564574154817608E-2</v>
      </c>
      <c r="AR13" s="1">
        <f t="shared" si="42"/>
        <v>9386.3761279839782</v>
      </c>
      <c r="AS13" s="1">
        <f t="shared" si="43"/>
        <v>1128.3706942022791</v>
      </c>
      <c r="AT13" s="1">
        <f t="shared" si="44"/>
        <v>359.2685772943359</v>
      </c>
      <c r="AU13" s="1">
        <f t="shared" si="45"/>
        <v>1877.2752255967957</v>
      </c>
      <c r="AV13" s="1">
        <f t="shared" si="46"/>
        <v>225.67413884045584</v>
      </c>
      <c r="AW13" s="1">
        <f t="shared" si="47"/>
        <v>71.853715458867185</v>
      </c>
      <c r="AX13">
        <v>0</v>
      </c>
      <c r="AY13">
        <v>0</v>
      </c>
      <c r="AZ13">
        <v>0</v>
      </c>
      <c r="BA13">
        <f t="shared" si="5"/>
        <v>0</v>
      </c>
      <c r="BB13">
        <f t="shared" si="29"/>
        <v>0</v>
      </c>
      <c r="BC13">
        <f t="shared" si="6"/>
        <v>0</v>
      </c>
      <c r="BD13">
        <f t="shared" si="7"/>
        <v>0</v>
      </c>
      <c r="BE13">
        <f t="shared" si="8"/>
        <v>0</v>
      </c>
      <c r="BF13">
        <f t="shared" si="9"/>
        <v>0</v>
      </c>
      <c r="BG13">
        <f t="shared" si="10"/>
        <v>0</v>
      </c>
      <c r="BH13">
        <f t="shared" si="30"/>
        <v>0</v>
      </c>
      <c r="BI13">
        <f t="shared" si="31"/>
        <v>0</v>
      </c>
      <c r="BJ13">
        <f t="shared" si="32"/>
        <v>0</v>
      </c>
      <c r="BK13" s="7">
        <f t="shared" si="33"/>
        <v>5.2772381868527701E-2</v>
      </c>
      <c r="BL13" s="13">
        <v>0</v>
      </c>
      <c r="BM13" s="13">
        <v>0</v>
      </c>
      <c r="BN13" s="8">
        <f>BN$3*temperature!$I123+BN$4*temperature!$I123^2+BN$5*temperature!$I123^6</f>
        <v>1.4403824276277617</v>
      </c>
      <c r="BO13" s="8">
        <f>BO$3*temperature!$I123+BO$4*temperature!$I123^2+BO$5*temperature!$I123^6</f>
        <v>0.85321170865615525</v>
      </c>
      <c r="BP13" s="8">
        <f>BP$3*temperature!$I123+BP$4*temperature!$I123^2+BP$5*temperature!$I123^6</f>
        <v>0.44368043537613655</v>
      </c>
      <c r="BQ13" s="8">
        <f>BQ$3*temperature!$M123+BQ$4*temperature!$M123^2+BQ$5*temperature!$M123^6</f>
        <v>1.4403824276277617</v>
      </c>
      <c r="BR13" s="8">
        <f>BR$3*temperature!$M123+BR$4*temperature!$M123^2+BR$5*temperature!$M123^6</f>
        <v>0.85321170865615525</v>
      </c>
      <c r="BS13" s="8">
        <f>BS$3*temperature!$M123+BS$4*temperature!$M123^2+BS$5*temperature!$M123^6</f>
        <v>0.44368043537613655</v>
      </c>
      <c r="BT13" s="15">
        <f t="shared" si="11"/>
        <v>0</v>
      </c>
      <c r="BU13" s="15">
        <f t="shared" si="12"/>
        <v>0</v>
      </c>
      <c r="BV13" s="15">
        <f t="shared" si="13"/>
        <v>0</v>
      </c>
      <c r="BW13" s="15">
        <f t="shared" si="14"/>
        <v>0</v>
      </c>
      <c r="BX13" s="15">
        <f t="shared" si="15"/>
        <v>0</v>
      </c>
      <c r="BY13" s="15">
        <f t="shared" si="16"/>
        <v>0</v>
      </c>
    </row>
    <row r="14" spans="1:77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4"/>
        <v>8.2734628686111922E-3</v>
      </c>
      <c r="F14" s="7">
        <f t="shared" si="17"/>
        <v>2.3486244164987902E-2</v>
      </c>
      <c r="G14" s="7">
        <f t="shared" si="1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9"/>
        <v>14147.198057643967</v>
      </c>
      <c r="L14" s="1">
        <f t="shared" si="1"/>
        <v>928.89338556550786</v>
      </c>
      <c r="M14" s="1">
        <f t="shared" si="2"/>
        <v>306.35141038049125</v>
      </c>
      <c r="N14" s="7">
        <f t="shared" si="35"/>
        <v>5.1820435395139697E-2</v>
      </c>
      <c r="O14" s="7">
        <f t="shared" si="20"/>
        <v>7.0579980893573202E-2</v>
      </c>
      <c r="P14" s="7">
        <f t="shared" si="21"/>
        <v>2.8946812894071527E-2</v>
      </c>
      <c r="Q14" s="1">
        <v>2771.6413588603582</v>
      </c>
      <c r="R14" s="1"/>
      <c r="S14" s="1"/>
      <c r="T14" s="1">
        <f t="shared" si="22"/>
        <v>238.15825215926691</v>
      </c>
      <c r="U14" s="1"/>
      <c r="V14" s="1"/>
      <c r="W14" s="7">
        <f t="shared" si="3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3"/>
        <v>2.6506134106401222</v>
      </c>
      <c r="AD14" s="8"/>
      <c r="AE14" s="8"/>
      <c r="AF14" s="7">
        <f t="shared" si="37"/>
        <v>-7.7060795613759225E-3</v>
      </c>
      <c r="AG14" s="7"/>
      <c r="AH14" s="7"/>
      <c r="AI14" s="1">
        <f t="shared" si="38"/>
        <v>16287.616019827288</v>
      </c>
      <c r="AJ14" s="1">
        <f t="shared" si="39"/>
        <v>1842.7073702976782</v>
      </c>
      <c r="AK14" s="1">
        <f t="shared" si="40"/>
        <v>584.37477355416706</v>
      </c>
      <c r="AL14" s="10">
        <f t="shared" si="24"/>
        <v>6.4740798777910671</v>
      </c>
      <c r="AM14" s="10">
        <f t="shared" si="25"/>
        <v>0.80095978063004214</v>
      </c>
      <c r="AN14" s="10">
        <f t="shared" si="26"/>
        <v>0.34105997473319455</v>
      </c>
      <c r="AO14" s="7">
        <f t="shared" si="41"/>
        <v>2.0621120954280148E-2</v>
      </c>
      <c r="AP14" s="7">
        <f t="shared" si="27"/>
        <v>2.5977173653231045E-2</v>
      </c>
      <c r="AQ14" s="7">
        <f t="shared" si="28"/>
        <v>2.3564574154817608E-2</v>
      </c>
      <c r="AR14" s="1">
        <f t="shared" si="42"/>
        <v>9676.3224057587577</v>
      </c>
      <c r="AS14" s="1">
        <f t="shared" si="43"/>
        <v>1185.3622500003498</v>
      </c>
      <c r="AT14" s="1">
        <f t="shared" si="44"/>
        <v>377.08070893414532</v>
      </c>
      <c r="AU14" s="1">
        <f t="shared" si="45"/>
        <v>1935.2644811517516</v>
      </c>
      <c r="AV14" s="1">
        <f t="shared" si="46"/>
        <v>237.07245000006998</v>
      </c>
      <c r="AW14" s="1">
        <f t="shared" si="47"/>
        <v>75.416141786829073</v>
      </c>
      <c r="AX14">
        <v>0</v>
      </c>
      <c r="AY14">
        <v>0</v>
      </c>
      <c r="AZ14">
        <v>0</v>
      </c>
      <c r="BA14">
        <f t="shared" si="5"/>
        <v>0</v>
      </c>
      <c r="BB14">
        <f t="shared" si="29"/>
        <v>0</v>
      </c>
      <c r="BC14">
        <f t="shared" si="6"/>
        <v>0</v>
      </c>
      <c r="BD14">
        <f t="shared" si="7"/>
        <v>0</v>
      </c>
      <c r="BE14">
        <f t="shared" si="8"/>
        <v>0</v>
      </c>
      <c r="BF14">
        <f t="shared" si="9"/>
        <v>0</v>
      </c>
      <c r="BG14">
        <f t="shared" si="10"/>
        <v>0</v>
      </c>
      <c r="BH14">
        <f t="shared" si="30"/>
        <v>0</v>
      </c>
      <c r="BI14">
        <f t="shared" si="31"/>
        <v>0</v>
      </c>
      <c r="BJ14">
        <f t="shared" si="32"/>
        <v>0</v>
      </c>
      <c r="BK14" s="7">
        <f t="shared" si="33"/>
        <v>7.2294549261994828E-2</v>
      </c>
      <c r="BL14" s="13">
        <v>0</v>
      </c>
      <c r="BM14" s="13">
        <v>0</v>
      </c>
      <c r="BN14" s="8">
        <f>BN$3*temperature!$I124+BN$4*temperature!$I124^2+BN$5*temperature!$I124^6</f>
        <v>1.4771943825530993</v>
      </c>
      <c r="BO14" s="8">
        <f>BO$3*temperature!$I124+BO$4*temperature!$I124^2+BO$5*temperature!$I124^6</f>
        <v>0.87425195968384428</v>
      </c>
      <c r="BP14" s="8">
        <f>BP$3*temperature!$I124+BP$4*temperature!$I124^2+BP$5*temperature!$I124^6</f>
        <v>0.45377238394987207</v>
      </c>
      <c r="BQ14" s="8">
        <f>BQ$3*temperature!$M124+BQ$4*temperature!$M124^2+BQ$5*temperature!$M124^6</f>
        <v>1.4771943825530993</v>
      </c>
      <c r="BR14" s="8">
        <f>BR$3*temperature!$M124+BR$4*temperature!$M124^2+BR$5*temperature!$M124^6</f>
        <v>0.87425195968384428</v>
      </c>
      <c r="BS14" s="8">
        <f>BS$3*temperature!$M124+BS$4*temperature!$M124^2+BS$5*temperature!$M124^6</f>
        <v>0.45377238394987207</v>
      </c>
      <c r="BT14" s="15">
        <f t="shared" si="11"/>
        <v>0</v>
      </c>
      <c r="BU14" s="15">
        <f t="shared" si="12"/>
        <v>0</v>
      </c>
      <c r="BV14" s="15">
        <f t="shared" si="13"/>
        <v>0</v>
      </c>
      <c r="BW14" s="15">
        <f t="shared" si="14"/>
        <v>0</v>
      </c>
      <c r="BX14" s="15">
        <f t="shared" si="15"/>
        <v>0</v>
      </c>
      <c r="BY14" s="15">
        <f t="shared" si="16"/>
        <v>0</v>
      </c>
    </row>
    <row r="15" spans="1:77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4"/>
        <v>1.0355828525681954E-2</v>
      </c>
      <c r="F15" s="7">
        <f t="shared" si="17"/>
        <v>2.4178628693027893E-2</v>
      </c>
      <c r="G15" s="7">
        <f t="shared" si="1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9"/>
        <v>14860.457675322026</v>
      </c>
      <c r="L15" s="1">
        <f t="shared" si="1"/>
        <v>960.92249773698404</v>
      </c>
      <c r="M15" s="1">
        <f t="shared" si="2"/>
        <v>318.45456157543998</v>
      </c>
      <c r="N15" s="7">
        <f t="shared" si="35"/>
        <v>5.041702355277855E-2</v>
      </c>
      <c r="O15" s="7">
        <f t="shared" si="20"/>
        <v>3.4480934700570565E-2</v>
      </c>
      <c r="P15" s="7">
        <f t="shared" si="21"/>
        <v>3.9507411374135604E-2</v>
      </c>
      <c r="Q15" s="1">
        <v>2952.370692419564</v>
      </c>
      <c r="R15" s="1"/>
      <c r="S15" s="1"/>
      <c r="T15" s="1">
        <f t="shared" si="22"/>
        <v>239.03603915056789</v>
      </c>
      <c r="U15" s="1"/>
      <c r="V15" s="1"/>
      <c r="W15" s="7">
        <f t="shared" si="3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3"/>
        <v>2.6411173167387387</v>
      </c>
      <c r="AD15" s="8"/>
      <c r="AE15" s="8"/>
      <c r="AF15" s="7">
        <f t="shared" si="37"/>
        <v>-3.5826023754592651E-3</v>
      </c>
      <c r="AG15" s="7"/>
      <c r="AH15" s="7"/>
      <c r="AI15" s="1">
        <f t="shared" si="38"/>
        <v>16594.118898996312</v>
      </c>
      <c r="AJ15" s="1">
        <f t="shared" si="39"/>
        <v>1895.5090832679803</v>
      </c>
      <c r="AK15" s="1">
        <f t="shared" si="40"/>
        <v>601.35343798557938</v>
      </c>
      <c r="AL15" s="10">
        <f t="shared" si="24"/>
        <v>6.6075826620186682</v>
      </c>
      <c r="AM15" s="10">
        <f t="shared" si="25"/>
        <v>0.82176645194072262</v>
      </c>
      <c r="AN15" s="10">
        <f t="shared" si="26"/>
        <v>0.34909690779903513</v>
      </c>
      <c r="AO15" s="7">
        <f t="shared" si="41"/>
        <v>2.0621120954280148E-2</v>
      </c>
      <c r="AP15" s="7">
        <f t="shared" si="27"/>
        <v>2.5977173653231045E-2</v>
      </c>
      <c r="AQ15" s="7">
        <f t="shared" si="28"/>
        <v>2.3564574154817608E-2</v>
      </c>
      <c r="AR15" s="1">
        <f t="shared" si="42"/>
        <v>9994.7905533313224</v>
      </c>
      <c r="AS15" s="1">
        <f t="shared" si="43"/>
        <v>1246.6463148570547</v>
      </c>
      <c r="AT15" s="1">
        <f t="shared" si="44"/>
        <v>395.93208496619508</v>
      </c>
      <c r="AU15" s="1">
        <f t="shared" si="45"/>
        <v>1998.9581106662645</v>
      </c>
      <c r="AV15" s="1">
        <f t="shared" si="46"/>
        <v>249.32926297141094</v>
      </c>
      <c r="AW15" s="1">
        <f t="shared" si="47"/>
        <v>79.186416993239021</v>
      </c>
      <c r="AX15">
        <v>0</v>
      </c>
      <c r="AY15">
        <v>0</v>
      </c>
      <c r="AZ15">
        <v>0</v>
      </c>
      <c r="BA15">
        <f t="shared" si="5"/>
        <v>0</v>
      </c>
      <c r="BB15">
        <f t="shared" si="29"/>
        <v>0</v>
      </c>
      <c r="BC15">
        <f t="shared" si="6"/>
        <v>0</v>
      </c>
      <c r="BD15">
        <f t="shared" si="7"/>
        <v>0</v>
      </c>
      <c r="BE15">
        <f t="shared" si="8"/>
        <v>0</v>
      </c>
      <c r="BF15">
        <f t="shared" si="9"/>
        <v>0</v>
      </c>
      <c r="BG15">
        <f t="shared" si="10"/>
        <v>0</v>
      </c>
      <c r="BH15">
        <f t="shared" si="30"/>
        <v>0</v>
      </c>
      <c r="BI15">
        <f t="shared" si="31"/>
        <v>0</v>
      </c>
      <c r="BJ15">
        <f t="shared" si="32"/>
        <v>0</v>
      </c>
      <c r="BK15" s="7">
        <f t="shared" si="33"/>
        <v>6.9156537978306759E-2</v>
      </c>
      <c r="BL15" s="13">
        <v>0</v>
      </c>
      <c r="BM15" s="13">
        <v>0</v>
      </c>
      <c r="BN15" s="8">
        <f>BN$3*temperature!$I125+BN$4*temperature!$I125^2+BN$5*temperature!$I125^6</f>
        <v>1.5151392004004016</v>
      </c>
      <c r="BO15" s="8">
        <f>BO$3*temperature!$I125+BO$4*temperature!$I125^2+BO$5*temperature!$I125^6</f>
        <v>0.89588717346396418</v>
      </c>
      <c r="BP15" s="8">
        <f>BP$3*temperature!$I125+BP$4*temperature!$I125^2+BP$5*temperature!$I125^6</f>
        <v>0.46408928991926757</v>
      </c>
      <c r="BQ15" s="8">
        <f>BQ$3*temperature!$M125+BQ$4*temperature!$M125^2+BQ$5*temperature!$M125^6</f>
        <v>1.5151392004004016</v>
      </c>
      <c r="BR15" s="8">
        <f>BR$3*temperature!$M125+BR$4*temperature!$M125^2+BR$5*temperature!$M125^6</f>
        <v>0.89588717346396418</v>
      </c>
      <c r="BS15" s="8">
        <f>BS$3*temperature!$M125+BS$4*temperature!$M125^2+BS$5*temperature!$M125^6</f>
        <v>0.46408928991926757</v>
      </c>
      <c r="BT15" s="15">
        <f t="shared" si="11"/>
        <v>0</v>
      </c>
      <c r="BU15" s="15">
        <f t="shared" si="12"/>
        <v>0</v>
      </c>
      <c r="BV15" s="15">
        <f t="shared" si="13"/>
        <v>0</v>
      </c>
      <c r="BW15" s="15">
        <f t="shared" si="14"/>
        <v>0</v>
      </c>
      <c r="BX15" s="15">
        <f t="shared" si="15"/>
        <v>0</v>
      </c>
      <c r="BY15" s="15">
        <f t="shared" si="16"/>
        <v>0</v>
      </c>
    </row>
    <row r="16" spans="1:77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4"/>
        <v>9.0723766240810022E-3</v>
      </c>
      <c r="F16" s="7">
        <f t="shared" si="17"/>
        <v>2.4041911671104588E-2</v>
      </c>
      <c r="G16" s="7">
        <f t="shared" si="1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9"/>
        <v>15268.913327934199</v>
      </c>
      <c r="L16" s="1">
        <f t="shared" si="1"/>
        <v>1020.2942153499797</v>
      </c>
      <c r="M16" s="1">
        <f t="shared" si="2"/>
        <v>332.42707462745153</v>
      </c>
      <c r="N16" s="7">
        <f t="shared" si="35"/>
        <v>2.7486074893270152E-2</v>
      </c>
      <c r="O16" s="7">
        <f t="shared" si="20"/>
        <v>6.1786166681307542E-2</v>
      </c>
      <c r="P16" s="7">
        <f t="shared" si="21"/>
        <v>4.3876002224265687E-2</v>
      </c>
      <c r="Q16" s="1">
        <v>3224.0732506673107</v>
      </c>
      <c r="R16" s="1"/>
      <c r="S16" s="1"/>
      <c r="T16" s="1">
        <f t="shared" si="22"/>
        <v>251.76719217015059</v>
      </c>
      <c r="U16" s="1"/>
      <c r="V16" s="1"/>
      <c r="W16" s="7">
        <f t="shared" si="3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3"/>
        <v>2.6237360585832352</v>
      </c>
      <c r="AD16" s="8"/>
      <c r="AE16" s="8"/>
      <c r="AF16" s="7">
        <f t="shared" si="37"/>
        <v>-6.5810246464045319E-3</v>
      </c>
      <c r="AG16" s="7"/>
      <c r="AH16" s="7"/>
      <c r="AI16" s="1">
        <f t="shared" si="38"/>
        <v>16933.665119762947</v>
      </c>
      <c r="AJ16" s="1">
        <f t="shared" si="39"/>
        <v>1955.2874379125933</v>
      </c>
      <c r="AK16" s="1">
        <f t="shared" si="40"/>
        <v>620.40451118026056</v>
      </c>
      <c r="AL16" s="10">
        <f t="shared" si="24"/>
        <v>6.7438384233075599</v>
      </c>
      <c r="AM16" s="10">
        <f t="shared" si="25"/>
        <v>0.84311362176518634</v>
      </c>
      <c r="AN16" s="10">
        <f t="shared" si="26"/>
        <v>0.35732322777008302</v>
      </c>
      <c r="AO16" s="7">
        <f t="shared" si="41"/>
        <v>2.0621120954280148E-2</v>
      </c>
      <c r="AP16" s="7">
        <f t="shared" si="27"/>
        <v>2.5977173653231045E-2</v>
      </c>
      <c r="AQ16" s="7">
        <f t="shared" si="28"/>
        <v>2.3564574154817608E-2</v>
      </c>
      <c r="AR16" s="1">
        <f t="shared" si="42"/>
        <v>10316.573033869898</v>
      </c>
      <c r="AS16" s="1">
        <f t="shared" si="43"/>
        <v>1311.6926635051279</v>
      </c>
      <c r="AT16" s="1">
        <f t="shared" si="44"/>
        <v>415.83491446550767</v>
      </c>
      <c r="AU16" s="1">
        <f t="shared" si="45"/>
        <v>2063.3146067739794</v>
      </c>
      <c r="AV16" s="1">
        <f t="shared" si="46"/>
        <v>262.3385327010256</v>
      </c>
      <c r="AW16" s="1">
        <f t="shared" si="47"/>
        <v>83.166982893101533</v>
      </c>
      <c r="AX16">
        <v>0</v>
      </c>
      <c r="AY16">
        <v>0</v>
      </c>
      <c r="AZ16">
        <v>0</v>
      </c>
      <c r="BA16">
        <f t="shared" si="5"/>
        <v>0</v>
      </c>
      <c r="BB16">
        <f t="shared" si="29"/>
        <v>0</v>
      </c>
      <c r="BC16">
        <f t="shared" si="6"/>
        <v>0</v>
      </c>
      <c r="BD16">
        <f t="shared" si="7"/>
        <v>0</v>
      </c>
      <c r="BE16">
        <f t="shared" si="8"/>
        <v>0</v>
      </c>
      <c r="BF16">
        <f t="shared" si="9"/>
        <v>0</v>
      </c>
      <c r="BG16">
        <f t="shared" si="10"/>
        <v>0</v>
      </c>
      <c r="BH16">
        <f t="shared" si="30"/>
        <v>0</v>
      </c>
      <c r="BI16">
        <f t="shared" si="31"/>
        <v>0</v>
      </c>
      <c r="BJ16">
        <f t="shared" si="32"/>
        <v>0</v>
      </c>
      <c r="BK16" s="7">
        <f t="shared" si="33"/>
        <v>5.1440999330630149E-2</v>
      </c>
      <c r="BL16" s="13">
        <v>0</v>
      </c>
      <c r="BM16" s="13">
        <v>0</v>
      </c>
      <c r="BN16" s="8">
        <f>BN$3*temperature!$I126+BN$4*temperature!$I126^2+BN$5*temperature!$I126^6</f>
        <v>1.5543038237247848</v>
      </c>
      <c r="BO16" s="8">
        <f>BO$3*temperature!$I126+BO$4*temperature!$I126^2+BO$5*temperature!$I126^6</f>
        <v>0.9181605220522322</v>
      </c>
      <c r="BP16" s="8">
        <f>BP$3*temperature!$I126+BP$4*temperature!$I126^2+BP$5*temperature!$I126^6</f>
        <v>0.47464436187654513</v>
      </c>
      <c r="BQ16" s="8">
        <f>BQ$3*temperature!$M126+BQ$4*temperature!$M126^2+BQ$5*temperature!$M126^6</f>
        <v>1.5543038237247848</v>
      </c>
      <c r="BR16" s="8">
        <f>BR$3*temperature!$M126+BR$4*temperature!$M126^2+BR$5*temperature!$M126^6</f>
        <v>0.9181605220522322</v>
      </c>
      <c r="BS16" s="8">
        <f>BS$3*temperature!$M126+BS$4*temperature!$M126^2+BS$5*temperature!$M126^6</f>
        <v>0.47464436187654513</v>
      </c>
      <c r="BT16" s="15">
        <f t="shared" si="11"/>
        <v>0</v>
      </c>
      <c r="BU16" s="15">
        <f t="shared" si="12"/>
        <v>0</v>
      </c>
      <c r="BV16" s="15">
        <f t="shared" si="13"/>
        <v>0</v>
      </c>
      <c r="BW16" s="15">
        <f t="shared" si="14"/>
        <v>0</v>
      </c>
      <c r="BX16" s="15">
        <f t="shared" si="15"/>
        <v>0</v>
      </c>
      <c r="BY16" s="15">
        <f t="shared" si="16"/>
        <v>0</v>
      </c>
    </row>
    <row r="17" spans="1:77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4"/>
        <v>1.0031704437992728E-2</v>
      </c>
      <c r="F17" s="7">
        <f t="shared" si="17"/>
        <v>2.4254629006525308E-2</v>
      </c>
      <c r="G17" s="7">
        <f t="shared" si="1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9"/>
        <v>15683.819679483244</v>
      </c>
      <c r="L17" s="1">
        <f t="shared" si="1"/>
        <v>1056.3156192060862</v>
      </c>
      <c r="M17" s="1">
        <f t="shared" si="2"/>
        <v>335.79402433817955</v>
      </c>
      <c r="N17" s="7">
        <f t="shared" si="35"/>
        <v>2.7173273083552107E-2</v>
      </c>
      <c r="O17" s="7">
        <f t="shared" si="20"/>
        <v>3.5304918242382133E-2</v>
      </c>
      <c r="P17" s="7">
        <f t="shared" si="2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2"/>
        <v>254.42178021340607</v>
      </c>
      <c r="U17" s="1">
        <f t="shared" ref="U17:U55" si="48">R17/I17*1000</f>
        <v>966.56782143777843</v>
      </c>
      <c r="V17" s="1">
        <f t="shared" ref="V17:V55" si="49">S17/J17*1000</f>
        <v>962.73501234469597</v>
      </c>
      <c r="W17" s="7">
        <f t="shared" si="3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3"/>
        <v>2.5476228902565792</v>
      </c>
      <c r="AD17" s="8">
        <f t="shared" ref="AD17:AD54" si="50">AA17/R17</f>
        <v>2.8423613876819047</v>
      </c>
      <c r="AE17" s="8">
        <f t="shared" ref="AE17:AE54" si="51">AB17/S17</f>
        <v>1.605279812372872</v>
      </c>
      <c r="AF17" s="7">
        <f t="shared" si="37"/>
        <v>-2.9009460794526598E-2</v>
      </c>
      <c r="AG17" s="7"/>
      <c r="AH17" s="7"/>
      <c r="AI17" s="1">
        <f t="shared" si="38"/>
        <v>17303.613214560632</v>
      </c>
      <c r="AJ17" s="1">
        <f t="shared" si="39"/>
        <v>2022.0972268223595</v>
      </c>
      <c r="AK17" s="1">
        <f t="shared" si="40"/>
        <v>641.53104295533603</v>
      </c>
      <c r="AL17" s="10">
        <f t="shared" si="24"/>
        <v>6.8829039311307074</v>
      </c>
      <c r="AM17" s="10">
        <f t="shared" si="25"/>
        <v>0.86501533072718517</v>
      </c>
      <c r="AN17" s="10">
        <f t="shared" si="26"/>
        <v>0.36574339746810991</v>
      </c>
      <c r="AO17" s="7">
        <f t="shared" si="41"/>
        <v>2.0621120954280148E-2</v>
      </c>
      <c r="AP17" s="7">
        <f t="shared" si="27"/>
        <v>2.5977173653231045E-2</v>
      </c>
      <c r="AQ17" s="7">
        <f t="shared" si="28"/>
        <v>2.3564574154817608E-2</v>
      </c>
      <c r="AR17" s="1">
        <f t="shared" si="42"/>
        <v>10659.704849185897</v>
      </c>
      <c r="AS17" s="1">
        <f t="shared" si="43"/>
        <v>1381.0659597903455</v>
      </c>
      <c r="AT17" s="1">
        <f t="shared" si="44"/>
        <v>436.81561405106328</v>
      </c>
      <c r="AU17" s="1">
        <f t="shared" si="45"/>
        <v>2131.9409698371796</v>
      </c>
      <c r="AV17" s="1">
        <f t="shared" si="46"/>
        <v>276.2131919580691</v>
      </c>
      <c r="AW17" s="1">
        <f t="shared" si="47"/>
        <v>87.363122810212658</v>
      </c>
      <c r="AX17">
        <v>0</v>
      </c>
      <c r="AY17">
        <v>0</v>
      </c>
      <c r="AZ17">
        <v>0</v>
      </c>
      <c r="BA17">
        <f t="shared" si="5"/>
        <v>0</v>
      </c>
      <c r="BB17">
        <f t="shared" si="29"/>
        <v>0</v>
      </c>
      <c r="BC17">
        <f t="shared" si="6"/>
        <v>0</v>
      </c>
      <c r="BD17">
        <f t="shared" si="7"/>
        <v>0</v>
      </c>
      <c r="BE17">
        <f t="shared" si="8"/>
        <v>0</v>
      </c>
      <c r="BF17">
        <f t="shared" si="9"/>
        <v>0</v>
      </c>
      <c r="BG17">
        <f t="shared" si="10"/>
        <v>0</v>
      </c>
      <c r="BH17">
        <f t="shared" si="30"/>
        <v>0</v>
      </c>
      <c r="BI17">
        <f t="shared" si="31"/>
        <v>0</v>
      </c>
      <c r="BJ17">
        <f t="shared" si="32"/>
        <v>0</v>
      </c>
      <c r="BK17" s="7">
        <f t="shared" si="33"/>
        <v>4.8303920805933015E-2</v>
      </c>
      <c r="BL17" s="13">
        <v>0</v>
      </c>
      <c r="BM17" s="13">
        <v>0</v>
      </c>
      <c r="BN17" s="8">
        <f>BN$3*temperature!$I127+BN$4*temperature!$I127^2+BN$5*temperature!$I127^6</f>
        <v>1.5948202751955853</v>
      </c>
      <c r="BO17" s="8">
        <f>BO$3*temperature!$I127+BO$4*temperature!$I127^2+BO$5*temperature!$I127^6</f>
        <v>0.94113968601139453</v>
      </c>
      <c r="BP17" s="8">
        <f>BP$3*temperature!$I127+BP$4*temperature!$I127^2+BP$5*temperature!$I127^6</f>
        <v>0.48546111781265744</v>
      </c>
      <c r="BQ17" s="8">
        <f>BQ$3*temperature!$M127+BQ$4*temperature!$M127^2+BQ$5*temperature!$M127^6</f>
        <v>1.5948202751955853</v>
      </c>
      <c r="BR17" s="8">
        <f>BR$3*temperature!$M127+BR$4*temperature!$M127^2+BR$5*temperature!$M127^6</f>
        <v>0.94113968601139453</v>
      </c>
      <c r="BS17" s="8">
        <f>BS$3*temperature!$M127+BS$4*temperature!$M127^2+BS$5*temperature!$M127^6</f>
        <v>0.48546111781265744</v>
      </c>
      <c r="BT17" s="15">
        <f t="shared" si="11"/>
        <v>0</v>
      </c>
      <c r="BU17" s="15">
        <f t="shared" si="12"/>
        <v>0</v>
      </c>
      <c r="BV17" s="15">
        <f t="shared" si="13"/>
        <v>0</v>
      </c>
      <c r="BW17" s="15">
        <f t="shared" si="14"/>
        <v>0</v>
      </c>
      <c r="BX17" s="15">
        <f t="shared" si="15"/>
        <v>0</v>
      </c>
      <c r="BY17" s="15">
        <f t="shared" si="16"/>
        <v>0</v>
      </c>
    </row>
    <row r="18" spans="1:77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4"/>
        <v>9.3029654959206898E-3</v>
      </c>
      <c r="F18" s="7">
        <f t="shared" si="17"/>
        <v>2.268243707841977E-2</v>
      </c>
      <c r="G18" s="7">
        <f t="shared" si="1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9"/>
        <v>16384.195990758039</v>
      </c>
      <c r="L18" s="1">
        <f t="shared" si="1"/>
        <v>1095.1045930105074</v>
      </c>
      <c r="M18" s="1">
        <f t="shared" si="2"/>
        <v>338.40809822518537</v>
      </c>
      <c r="N18" s="7">
        <f t="shared" si="35"/>
        <v>4.4655978300425891E-2</v>
      </c>
      <c r="O18" s="7">
        <f t="shared" si="20"/>
        <v>3.6721007527631189E-2</v>
      </c>
      <c r="P18" s="7">
        <f t="shared" si="2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2"/>
        <v>253.30737992558272</v>
      </c>
      <c r="U18" s="1">
        <f t="shared" si="48"/>
        <v>960.46139471253696</v>
      </c>
      <c r="V18" s="1">
        <f t="shared" si="49"/>
        <v>962.13777894225257</v>
      </c>
      <c r="W18" s="7">
        <f t="shared" si="36"/>
        <v>-4.3801292754440668E-3</v>
      </c>
      <c r="X18" s="7">
        <f t="shared" ref="X18:X55" si="52">U18/U17-1</f>
        <v>-6.3176391659285347E-3</v>
      </c>
      <c r="Y18" s="7">
        <f t="shared" ref="Y18:Y55" si="53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3"/>
        <v>2.5416490259019571</v>
      </c>
      <c r="AD18" s="8">
        <f t="shared" si="50"/>
        <v>2.83461239009165</v>
      </c>
      <c r="AE18" s="8">
        <f t="shared" si="51"/>
        <v>1.6520463245264814</v>
      </c>
      <c r="AF18" s="7">
        <f t="shared" si="37"/>
        <v>-2.3448777986213587E-3</v>
      </c>
      <c r="AG18" s="7">
        <f t="shared" ref="AG18:AG54" si="54">AD18/AD17-1</f>
        <v>-2.7262534679217687E-3</v>
      </c>
      <c r="AH18" s="7">
        <f t="shared" ref="AH18:AH54" si="55">AE18/AE17-1</f>
        <v>2.9132934827406087E-2</v>
      </c>
      <c r="AI18" s="1">
        <f t="shared" si="38"/>
        <v>17705.192862941749</v>
      </c>
      <c r="AJ18" s="1">
        <f t="shared" si="39"/>
        <v>2096.1006960981927</v>
      </c>
      <c r="AK18" s="1">
        <f t="shared" si="40"/>
        <v>664.7410614700151</v>
      </c>
      <c r="AL18" s="10">
        <f t="shared" si="24"/>
        <v>7.0248371256112438</v>
      </c>
      <c r="AM18" s="10">
        <f t="shared" si="25"/>
        <v>0.8874859841861924</v>
      </c>
      <c r="AN18" s="10">
        <f t="shared" si="26"/>
        <v>0.3743619848793821</v>
      </c>
      <c r="AO18" s="7">
        <f t="shared" si="41"/>
        <v>2.0621120954280148E-2</v>
      </c>
      <c r="AP18" s="7">
        <f t="shared" si="27"/>
        <v>2.5977173653231045E-2</v>
      </c>
      <c r="AQ18" s="7">
        <f t="shared" si="28"/>
        <v>2.3564574154817608E-2</v>
      </c>
      <c r="AR18" s="1">
        <f t="shared" si="42"/>
        <v>11010.822038053806</v>
      </c>
      <c r="AS18" s="1">
        <f t="shared" si="43"/>
        <v>1453.0038981016521</v>
      </c>
      <c r="AT18" s="1">
        <f t="shared" si="44"/>
        <v>458.92765558057278</v>
      </c>
      <c r="AU18" s="1">
        <f t="shared" si="45"/>
        <v>2202.1644076107614</v>
      </c>
      <c r="AV18" s="1">
        <f t="shared" si="46"/>
        <v>290.60077962033046</v>
      </c>
      <c r="AW18" s="1">
        <f t="shared" si="47"/>
        <v>91.785531116114555</v>
      </c>
      <c r="AX18">
        <v>0</v>
      </c>
      <c r="AY18">
        <v>0</v>
      </c>
      <c r="AZ18">
        <v>0</v>
      </c>
      <c r="BA18">
        <f t="shared" si="5"/>
        <v>0</v>
      </c>
      <c r="BB18">
        <f t="shared" si="29"/>
        <v>0</v>
      </c>
      <c r="BC18">
        <f t="shared" si="6"/>
        <v>0</v>
      </c>
      <c r="BD18">
        <f t="shared" si="7"/>
        <v>0</v>
      </c>
      <c r="BE18">
        <f t="shared" si="8"/>
        <v>0</v>
      </c>
      <c r="BF18">
        <f t="shared" si="9"/>
        <v>0</v>
      </c>
      <c r="BG18">
        <f t="shared" si="10"/>
        <v>0</v>
      </c>
      <c r="BH18">
        <f t="shared" si="30"/>
        <v>0</v>
      </c>
      <c r="BI18">
        <f t="shared" si="31"/>
        <v>0</v>
      </c>
      <c r="BJ18">
        <f t="shared" si="32"/>
        <v>0</v>
      </c>
      <c r="BK18" s="7">
        <f t="shared" si="33"/>
        <v>6.347093856464367E-2</v>
      </c>
      <c r="BL18" s="13">
        <v>0</v>
      </c>
      <c r="BM18" s="13">
        <v>0</v>
      </c>
      <c r="BN18" s="8">
        <f>BN$3*temperature!$I128+BN$4*temperature!$I128^2+BN$5*temperature!$I128^6</f>
        <v>1.6366720931207013</v>
      </c>
      <c r="BO18" s="8">
        <f>BO$3*temperature!$I128+BO$4*temperature!$I128^2+BO$5*temperature!$I128^6</f>
        <v>0.964807045440637</v>
      </c>
      <c r="BP18" s="8">
        <f>BP$3*temperature!$I128+BP$4*temperature!$I128^2+BP$5*temperature!$I128^6</f>
        <v>0.4965216637840687</v>
      </c>
      <c r="BQ18" s="8">
        <f>BQ$3*temperature!$M128+BQ$4*temperature!$M128^2+BQ$5*temperature!$M128^6</f>
        <v>1.6366720931207013</v>
      </c>
      <c r="BR18" s="8">
        <f>BR$3*temperature!$M128+BR$4*temperature!$M128^2+BR$5*temperature!$M128^6</f>
        <v>0.964807045440637</v>
      </c>
      <c r="BS18" s="8">
        <f>BS$3*temperature!$M128+BS$4*temperature!$M128^2+BS$5*temperature!$M128^6</f>
        <v>0.4965216637840687</v>
      </c>
      <c r="BT18" s="15">
        <f t="shared" si="11"/>
        <v>0</v>
      </c>
      <c r="BU18" s="15">
        <f t="shared" si="12"/>
        <v>0</v>
      </c>
      <c r="BV18" s="15">
        <f t="shared" si="13"/>
        <v>0</v>
      </c>
      <c r="BW18" s="15">
        <f t="shared" si="14"/>
        <v>0</v>
      </c>
      <c r="BX18" s="15">
        <f t="shared" si="15"/>
        <v>0</v>
      </c>
      <c r="BY18" s="15">
        <f t="shared" si="16"/>
        <v>0</v>
      </c>
    </row>
    <row r="19" spans="1:77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4"/>
        <v>8.234003750892116E-3</v>
      </c>
      <c r="F19" s="7">
        <f t="shared" si="17"/>
        <v>2.1618595678227326E-2</v>
      </c>
      <c r="G19" s="7">
        <f t="shared" si="1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9"/>
        <v>17285.569341438746</v>
      </c>
      <c r="L19" s="1">
        <f t="shared" si="1"/>
        <v>1159.7824956716206</v>
      </c>
      <c r="M19" s="1">
        <f t="shared" si="2"/>
        <v>347.52943617096099</v>
      </c>
      <c r="N19" s="7">
        <f t="shared" si="35"/>
        <v>5.5014805193318805E-2</v>
      </c>
      <c r="O19" s="7">
        <f t="shared" si="20"/>
        <v>5.906093634701115E-2</v>
      </c>
      <c r="P19" s="7">
        <f t="shared" si="2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2"/>
        <v>251.13148147524893</v>
      </c>
      <c r="U19" s="1">
        <f t="shared" si="48"/>
        <v>934.74464407668324</v>
      </c>
      <c r="V19" s="1">
        <f t="shared" si="49"/>
        <v>953.358521329567</v>
      </c>
      <c r="W19" s="7">
        <f t="shared" si="36"/>
        <v>-8.5899528508527334E-3</v>
      </c>
      <c r="X19" s="7">
        <f t="shared" si="52"/>
        <v>-2.6775413126886471E-2</v>
      </c>
      <c r="Y19" s="7">
        <f t="shared" si="53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3"/>
        <v>2.5535858110607683</v>
      </c>
      <c r="AD19" s="8">
        <f t="shared" si="50"/>
        <v>2.8535309635613215</v>
      </c>
      <c r="AE19" s="8">
        <f t="shared" si="51"/>
        <v>1.6872467626084724</v>
      </c>
      <c r="AF19" s="7">
        <f t="shared" si="37"/>
        <v>4.69647265895623E-3</v>
      </c>
      <c r="AG19" s="7">
        <f t="shared" si="54"/>
        <v>6.6741306627322583E-3</v>
      </c>
      <c r="AH19" s="7">
        <f t="shared" si="55"/>
        <v>2.1307173751365927E-2</v>
      </c>
      <c r="AI19" s="1">
        <f t="shared" si="38"/>
        <v>18136.837984258334</v>
      </c>
      <c r="AJ19" s="1">
        <f t="shared" si="39"/>
        <v>2177.0914061087037</v>
      </c>
      <c r="AK19" s="1">
        <f t="shared" si="40"/>
        <v>690.05248643912819</v>
      </c>
      <c r="AL19" s="10">
        <f t="shared" si="24"/>
        <v>7.1696971416625912</v>
      </c>
      <c r="AM19" s="10">
        <f t="shared" si="25"/>
        <v>0.91054036171220576</v>
      </c>
      <c r="AN19" s="10">
        <f t="shared" si="26"/>
        <v>0.38318366563281703</v>
      </c>
      <c r="AO19" s="7">
        <f t="shared" si="41"/>
        <v>2.0621120954280148E-2</v>
      </c>
      <c r="AP19" s="7">
        <f t="shared" si="27"/>
        <v>2.5977173653231045E-2</v>
      </c>
      <c r="AQ19" s="7">
        <f t="shared" si="28"/>
        <v>2.3564574154817608E-2</v>
      </c>
      <c r="AR19" s="1">
        <f t="shared" si="42"/>
        <v>11366.468416722841</v>
      </c>
      <c r="AS19" s="1">
        <f t="shared" si="43"/>
        <v>1528.0178012114277</v>
      </c>
      <c r="AT19" s="1">
        <f t="shared" si="44"/>
        <v>482.28840869984691</v>
      </c>
      <c r="AU19" s="1">
        <f t="shared" si="45"/>
        <v>2273.2936833445683</v>
      </c>
      <c r="AV19" s="1">
        <f t="shared" si="46"/>
        <v>305.60356024228554</v>
      </c>
      <c r="AW19" s="1">
        <f t="shared" si="47"/>
        <v>96.457681739969388</v>
      </c>
      <c r="AX19">
        <v>0</v>
      </c>
      <c r="AY19">
        <v>0</v>
      </c>
      <c r="AZ19">
        <v>0</v>
      </c>
      <c r="BA19">
        <f t="shared" si="5"/>
        <v>0</v>
      </c>
      <c r="BB19">
        <f t="shared" si="29"/>
        <v>0</v>
      </c>
      <c r="BC19">
        <f t="shared" si="6"/>
        <v>0</v>
      </c>
      <c r="BD19">
        <f t="shared" si="7"/>
        <v>0</v>
      </c>
      <c r="BE19">
        <f t="shared" si="8"/>
        <v>0</v>
      </c>
      <c r="BF19">
        <f t="shared" si="9"/>
        <v>0</v>
      </c>
      <c r="BG19">
        <f t="shared" si="10"/>
        <v>0</v>
      </c>
      <c r="BH19">
        <f t="shared" si="30"/>
        <v>0</v>
      </c>
      <c r="BI19">
        <f t="shared" si="31"/>
        <v>0</v>
      </c>
      <c r="BJ19">
        <f t="shared" si="32"/>
        <v>0</v>
      </c>
      <c r="BK19" s="7">
        <f t="shared" si="33"/>
        <v>7.4891970679945102E-2</v>
      </c>
      <c r="BL19" s="13">
        <v>0</v>
      </c>
      <c r="BM19" s="13">
        <v>0</v>
      </c>
      <c r="BN19" s="8">
        <f>BN$3*temperature!$I129+BN$4*temperature!$I129^2+BN$5*temperature!$I129^6</f>
        <v>1.6798517919154707</v>
      </c>
      <c r="BO19" s="8">
        <f>BO$3*temperature!$I129+BO$4*temperature!$I129^2+BO$5*temperature!$I129^6</f>
        <v>0.98914945123225717</v>
      </c>
      <c r="BP19" s="8">
        <f>BP$3*temperature!$I129+BP$4*temperature!$I129^2+BP$5*temperature!$I129^6</f>
        <v>0.50780949174080514</v>
      </c>
      <c r="BQ19" s="8">
        <f>BQ$3*temperature!$M129+BQ$4*temperature!$M129^2+BQ$5*temperature!$M129^6</f>
        <v>1.6798517919154707</v>
      </c>
      <c r="BR19" s="8">
        <f>BR$3*temperature!$M129+BR$4*temperature!$M129^2+BR$5*temperature!$M129^6</f>
        <v>0.98914945123225717</v>
      </c>
      <c r="BS19" s="8">
        <f>BS$3*temperature!$M129+BS$4*temperature!$M129^2+BS$5*temperature!$M129^6</f>
        <v>0.50780949174080514</v>
      </c>
      <c r="BT19" s="15">
        <f t="shared" si="11"/>
        <v>0</v>
      </c>
      <c r="BU19" s="15">
        <f t="shared" si="12"/>
        <v>0</v>
      </c>
      <c r="BV19" s="15">
        <f t="shared" si="13"/>
        <v>0</v>
      </c>
      <c r="BW19" s="15">
        <f t="shared" si="14"/>
        <v>0</v>
      </c>
      <c r="BX19" s="15">
        <f t="shared" si="15"/>
        <v>0</v>
      </c>
      <c r="BY19" s="15">
        <f t="shared" si="16"/>
        <v>0</v>
      </c>
    </row>
    <row r="20" spans="1:77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4"/>
        <v>9.4078969561326442E-3</v>
      </c>
      <c r="F20" s="7">
        <f t="shared" si="17"/>
        <v>2.0288190996412991E-2</v>
      </c>
      <c r="G20" s="7">
        <f t="shared" si="1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9"/>
        <v>17349.570095876647</v>
      </c>
      <c r="L20" s="1">
        <f t="shared" si="1"/>
        <v>1205.9742283933499</v>
      </c>
      <c r="M20" s="1">
        <f t="shared" si="2"/>
        <v>359.18800643393951</v>
      </c>
      <c r="N20" s="7">
        <f t="shared" si="35"/>
        <v>3.702554030689198E-3</v>
      </c>
      <c r="O20" s="7">
        <f t="shared" si="20"/>
        <v>3.9827927127819018E-2</v>
      </c>
      <c r="P20" s="7">
        <f t="shared" si="2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2"/>
        <v>244.90376906154114</v>
      </c>
      <c r="U20" s="1">
        <f t="shared" si="48"/>
        <v>922.20792846727261</v>
      </c>
      <c r="V20" s="1">
        <f t="shared" si="49"/>
        <v>933.54702847794022</v>
      </c>
      <c r="W20" s="7">
        <f t="shared" si="36"/>
        <v>-2.4798612970081124E-2</v>
      </c>
      <c r="X20" s="7">
        <f t="shared" si="52"/>
        <v>-1.3411914889112975E-2</v>
      </c>
      <c r="Y20" s="7">
        <f t="shared" si="53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3"/>
        <v>2.5209714956491069</v>
      </c>
      <c r="AD20" s="8">
        <f t="shared" si="50"/>
        <v>2.8281856834735843</v>
      </c>
      <c r="AE20" s="8">
        <f t="shared" si="51"/>
        <v>1.6578699567928139</v>
      </c>
      <c r="AF20" s="7">
        <f t="shared" si="37"/>
        <v>-1.2771967666171058E-2</v>
      </c>
      <c r="AG20" s="7">
        <f t="shared" si="54"/>
        <v>-8.8820764208933367E-3</v>
      </c>
      <c r="AH20" s="7">
        <f t="shared" si="55"/>
        <v>-1.7411090343561919E-2</v>
      </c>
      <c r="AI20" s="1">
        <f t="shared" si="38"/>
        <v>18596.447869177071</v>
      </c>
      <c r="AJ20" s="1">
        <f t="shared" si="39"/>
        <v>2264.9858257401193</v>
      </c>
      <c r="AK20" s="1">
        <f t="shared" si="40"/>
        <v>717.50491953518485</v>
      </c>
      <c r="AL20" s="10">
        <f t="shared" si="24"/>
        <v>7.3175443336263726</v>
      </c>
      <c r="AM20" s="10">
        <f t="shared" si="25"/>
        <v>0.9341936268066795</v>
      </c>
      <c r="AN20" s="10">
        <f t="shared" si="26"/>
        <v>0.39221322553653637</v>
      </c>
      <c r="AO20" s="7">
        <f t="shared" si="41"/>
        <v>2.0621120954280148E-2</v>
      </c>
      <c r="AP20" s="7">
        <f t="shared" si="27"/>
        <v>2.5977173653231045E-2</v>
      </c>
      <c r="AQ20" s="7">
        <f t="shared" si="28"/>
        <v>2.3564574154817608E-2</v>
      </c>
      <c r="AR20" s="1">
        <f t="shared" si="42"/>
        <v>11746.734262470169</v>
      </c>
      <c r="AS20" s="1">
        <f t="shared" si="43"/>
        <v>1605.7656572216438</v>
      </c>
      <c r="AT20" s="1">
        <f t="shared" si="44"/>
        <v>507.05898804871407</v>
      </c>
      <c r="AU20" s="1">
        <f t="shared" si="45"/>
        <v>2349.346852494034</v>
      </c>
      <c r="AV20" s="1">
        <f t="shared" si="46"/>
        <v>321.15313144432878</v>
      </c>
      <c r="AW20" s="1">
        <f t="shared" si="47"/>
        <v>101.41179760974282</v>
      </c>
      <c r="AX20">
        <v>0</v>
      </c>
      <c r="AY20">
        <v>0</v>
      </c>
      <c r="AZ20">
        <v>0</v>
      </c>
      <c r="BA20">
        <f t="shared" si="5"/>
        <v>0</v>
      </c>
      <c r="BB20">
        <f t="shared" si="29"/>
        <v>0</v>
      </c>
      <c r="BC20">
        <f t="shared" si="6"/>
        <v>0</v>
      </c>
      <c r="BD20">
        <f t="shared" si="7"/>
        <v>0</v>
      </c>
      <c r="BE20">
        <f t="shared" si="8"/>
        <v>0</v>
      </c>
      <c r="BF20">
        <f t="shared" si="9"/>
        <v>0</v>
      </c>
      <c r="BG20">
        <f t="shared" si="10"/>
        <v>0</v>
      </c>
      <c r="BH20">
        <f t="shared" si="30"/>
        <v>0</v>
      </c>
      <c r="BI20">
        <f t="shared" si="31"/>
        <v>0</v>
      </c>
      <c r="BJ20">
        <f t="shared" si="32"/>
        <v>0</v>
      </c>
      <c r="BK20" s="7">
        <f t="shared" si="33"/>
        <v>3.0247627033290508E-2</v>
      </c>
      <c r="BL20" s="13">
        <v>0</v>
      </c>
      <c r="BM20" s="13">
        <v>0</v>
      </c>
      <c r="BN20" s="8">
        <f>BN$3*temperature!$I130+BN$4*temperature!$I130^2+BN$5*temperature!$I130^6</f>
        <v>1.7244167366708303</v>
      </c>
      <c r="BO20" s="8">
        <f>BO$3*temperature!$I130+BO$4*temperature!$I130^2+BO$5*temperature!$I130^6</f>
        <v>1.014189424285415</v>
      </c>
      <c r="BP20" s="8">
        <f>BP$3*temperature!$I130+BP$4*temperature!$I130^2+BP$5*temperature!$I130^6</f>
        <v>0.51932359729052313</v>
      </c>
      <c r="BQ20" s="8">
        <f>BQ$3*temperature!$M130+BQ$4*temperature!$M130^2+BQ$5*temperature!$M130^6</f>
        <v>1.7244167366708303</v>
      </c>
      <c r="BR20" s="8">
        <f>BR$3*temperature!$M130+BR$4*temperature!$M130^2+BR$5*temperature!$M130^6</f>
        <v>1.014189424285415</v>
      </c>
      <c r="BS20" s="8">
        <f>BS$3*temperature!$M130+BS$4*temperature!$M130^2+BS$5*temperature!$M130^6</f>
        <v>0.51932359729052313</v>
      </c>
      <c r="BT20" s="15">
        <f t="shared" si="11"/>
        <v>0</v>
      </c>
      <c r="BU20" s="15">
        <f t="shared" si="12"/>
        <v>0</v>
      </c>
      <c r="BV20" s="15">
        <f t="shared" si="13"/>
        <v>0</v>
      </c>
      <c r="BW20" s="15">
        <f t="shared" si="14"/>
        <v>0</v>
      </c>
      <c r="BX20" s="15">
        <f t="shared" si="15"/>
        <v>0</v>
      </c>
      <c r="BY20" s="15">
        <f t="shared" si="16"/>
        <v>0</v>
      </c>
    </row>
    <row r="21" spans="1:77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4"/>
        <v>8.8105353141860743E-3</v>
      </c>
      <c r="F21" s="7">
        <f t="shared" si="17"/>
        <v>1.8518710548682371E-2</v>
      </c>
      <c r="G21" s="7">
        <f t="shared" si="1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9"/>
        <v>17228.237350138545</v>
      </c>
      <c r="L21" s="1">
        <f t="shared" si="1"/>
        <v>1244.8236972192326</v>
      </c>
      <c r="M21" s="1">
        <f t="shared" si="2"/>
        <v>366.79990767294532</v>
      </c>
      <c r="N21" s="7">
        <f t="shared" si="35"/>
        <v>-6.9934151144723788E-3</v>
      </c>
      <c r="O21" s="7">
        <f t="shared" si="20"/>
        <v>3.2214178305982166E-2</v>
      </c>
      <c r="P21" s="7">
        <f t="shared" si="2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2"/>
        <v>239.41517390052832</v>
      </c>
      <c r="U21" s="1">
        <f t="shared" si="48"/>
        <v>931.35755780438399</v>
      </c>
      <c r="V21" s="1">
        <f t="shared" si="49"/>
        <v>928.01965757292055</v>
      </c>
      <c r="W21" s="7">
        <f t="shared" si="36"/>
        <v>-2.2411231897511597E-2</v>
      </c>
      <c r="X21" s="7">
        <f t="shared" si="52"/>
        <v>9.9214385982544506E-3</v>
      </c>
      <c r="Y21" s="7">
        <f t="shared" si="53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3"/>
        <v>2.4988921333566081</v>
      </c>
      <c r="AD21" s="8">
        <f t="shared" si="50"/>
        <v>2.8289948800713747</v>
      </c>
      <c r="AE21" s="8">
        <f t="shared" si="51"/>
        <v>1.6524296755249401</v>
      </c>
      <c r="AF21" s="7">
        <f t="shared" si="37"/>
        <v>-8.7582752643594608E-3</v>
      </c>
      <c r="AG21" s="7">
        <f t="shared" si="54"/>
        <v>2.8611862457217363E-4</v>
      </c>
      <c r="AH21" s="7">
        <f t="shared" si="55"/>
        <v>-3.2814885423209095E-3</v>
      </c>
      <c r="AI21" s="1">
        <f t="shared" si="38"/>
        <v>19086.149934753397</v>
      </c>
      <c r="AJ21" s="1">
        <f t="shared" si="39"/>
        <v>2359.6403746104361</v>
      </c>
      <c r="AK21" s="1">
        <f t="shared" si="40"/>
        <v>747.16622519140924</v>
      </c>
      <c r="AL21" s="10">
        <f t="shared" si="24"/>
        <v>7.468440300418389</v>
      </c>
      <c r="AM21" s="10">
        <f t="shared" si="25"/>
        <v>0.95846133687597834</v>
      </c>
      <c r="AN21" s="10">
        <f t="shared" si="26"/>
        <v>0.40145556317419229</v>
      </c>
      <c r="AO21" s="7">
        <f t="shared" si="41"/>
        <v>2.0621120954280148E-2</v>
      </c>
      <c r="AP21" s="7">
        <f t="shared" si="27"/>
        <v>2.5977173653231045E-2</v>
      </c>
      <c r="AQ21" s="7">
        <f t="shared" si="28"/>
        <v>2.3564574154817608E-2</v>
      </c>
      <c r="AR21" s="1">
        <f t="shared" si="42"/>
        <v>12136.320857069124</v>
      </c>
      <c r="AS21" s="1">
        <f t="shared" si="43"/>
        <v>1685.5868679662808</v>
      </c>
      <c r="AT21" s="1">
        <f t="shared" si="44"/>
        <v>533.38429875367615</v>
      </c>
      <c r="AU21" s="1">
        <f t="shared" si="45"/>
        <v>2427.2641714138249</v>
      </c>
      <c r="AV21" s="1">
        <f t="shared" si="46"/>
        <v>337.11737359325616</v>
      </c>
      <c r="AW21" s="1">
        <f t="shared" si="47"/>
        <v>106.67685975073523</v>
      </c>
      <c r="AX21">
        <v>0</v>
      </c>
      <c r="AY21">
        <v>0</v>
      </c>
      <c r="AZ21">
        <v>0</v>
      </c>
      <c r="BA21">
        <f t="shared" si="5"/>
        <v>0</v>
      </c>
      <c r="BB21">
        <f t="shared" si="29"/>
        <v>0</v>
      </c>
      <c r="BC21">
        <f t="shared" si="6"/>
        <v>0</v>
      </c>
      <c r="BD21">
        <f t="shared" si="7"/>
        <v>0</v>
      </c>
      <c r="BE21">
        <f t="shared" si="8"/>
        <v>0</v>
      </c>
      <c r="BF21">
        <f t="shared" si="9"/>
        <v>0</v>
      </c>
      <c r="BG21">
        <f t="shared" si="10"/>
        <v>0</v>
      </c>
      <c r="BH21">
        <f t="shared" si="30"/>
        <v>0</v>
      </c>
      <c r="BI21">
        <f t="shared" si="31"/>
        <v>0</v>
      </c>
      <c r="BJ21">
        <f t="shared" si="32"/>
        <v>0</v>
      </c>
      <c r="BK21" s="7">
        <f t="shared" si="33"/>
        <v>2.0173876499010562E-2</v>
      </c>
      <c r="BL21" s="13">
        <v>0</v>
      </c>
      <c r="BM21" s="13">
        <v>0</v>
      </c>
      <c r="BN21" s="8">
        <f>BN$3*temperature!$I131+BN$4*temperature!$I131^2+BN$5*temperature!$I131^6</f>
        <v>1.7701748923828049</v>
      </c>
      <c r="BO21" s="8">
        <f>BO$3*temperature!$I131+BO$4*temperature!$I131^2+BO$5*temperature!$I131^6</f>
        <v>1.0398087956305249</v>
      </c>
      <c r="BP21" s="8">
        <f>BP$3*temperature!$I131+BP$4*temperature!$I131^2+BP$5*temperature!$I131^6</f>
        <v>0.53099763008037404</v>
      </c>
      <c r="BQ21" s="8">
        <f>BQ$3*temperature!$M131+BQ$4*temperature!$M131^2+BQ$5*temperature!$M131^6</f>
        <v>1.7701748923828049</v>
      </c>
      <c r="BR21" s="8">
        <f>BR$3*temperature!$M131+BR$4*temperature!$M131^2+BR$5*temperature!$M131^6</f>
        <v>1.0398087956305249</v>
      </c>
      <c r="BS21" s="8">
        <f>BS$3*temperature!$M131+BS$4*temperature!$M131^2+BS$5*temperature!$M131^6</f>
        <v>0.53099763008037404</v>
      </c>
      <c r="BT21" s="15">
        <f t="shared" si="11"/>
        <v>0</v>
      </c>
      <c r="BU21" s="15">
        <f t="shared" si="12"/>
        <v>0</v>
      </c>
      <c r="BV21" s="15">
        <f t="shared" si="13"/>
        <v>0</v>
      </c>
      <c r="BW21" s="15">
        <f t="shared" si="14"/>
        <v>0</v>
      </c>
      <c r="BX21" s="15">
        <f t="shared" si="15"/>
        <v>0</v>
      </c>
      <c r="BY21" s="15">
        <f t="shared" si="16"/>
        <v>0</v>
      </c>
    </row>
    <row r="22" spans="1:77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4"/>
        <v>6.9846288060895212E-3</v>
      </c>
      <c r="F22" s="7">
        <f t="shared" si="17"/>
        <v>1.7251625849825869E-2</v>
      </c>
      <c r="G22" s="7">
        <f t="shared" si="1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9"/>
        <v>17932.758017666725</v>
      </c>
      <c r="L22" s="1">
        <f t="shared" si="1"/>
        <v>1298.187201914672</v>
      </c>
      <c r="M22" s="1">
        <f t="shared" si="2"/>
        <v>378.36243498398869</v>
      </c>
      <c r="N22" s="7">
        <f t="shared" si="35"/>
        <v>4.0893369020279735E-2</v>
      </c>
      <c r="O22" s="7">
        <f t="shared" si="20"/>
        <v>4.2868323293207E-2</v>
      </c>
      <c r="P22" s="7">
        <f t="shared" si="2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2"/>
        <v>243.05387961291987</v>
      </c>
      <c r="U22" s="1">
        <f t="shared" si="48"/>
        <v>918.92731212169167</v>
      </c>
      <c r="V22" s="1">
        <f t="shared" si="49"/>
        <v>912.48467178528426</v>
      </c>
      <c r="W22" s="7">
        <f t="shared" si="36"/>
        <v>1.519830866653149E-2</v>
      </c>
      <c r="X22" s="7">
        <f t="shared" si="52"/>
        <v>-1.3346373343440576E-2</v>
      </c>
      <c r="Y22" s="7">
        <f t="shared" si="53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3"/>
        <v>2.4636134916384531</v>
      </c>
      <c r="AD22" s="8">
        <f t="shared" si="50"/>
        <v>2.8412829323529851</v>
      </c>
      <c r="AE22" s="8">
        <f t="shared" si="51"/>
        <v>1.7017794034614855</v>
      </c>
      <c r="AF22" s="7">
        <f t="shared" si="37"/>
        <v>-1.411771290454511E-2</v>
      </c>
      <c r="AG22" s="7">
        <f t="shared" si="54"/>
        <v>4.3436106470791103E-3</v>
      </c>
      <c r="AH22" s="7">
        <f t="shared" si="55"/>
        <v>2.9864948970290017E-2</v>
      </c>
      <c r="AI22" s="1">
        <f t="shared" si="38"/>
        <v>19604.799112691886</v>
      </c>
      <c r="AJ22" s="1">
        <f t="shared" si="39"/>
        <v>2460.7937107426487</v>
      </c>
      <c r="AK22" s="1">
        <f t="shared" si="40"/>
        <v>779.12646242300366</v>
      </c>
      <c r="AL22" s="10">
        <f t="shared" si="24"/>
        <v>7.6224479111931371</v>
      </c>
      <c r="AM22" s="10">
        <f t="shared" si="25"/>
        <v>0.98335945346391362</v>
      </c>
      <c r="AN22" s="10">
        <f t="shared" si="26"/>
        <v>0.41091569256247462</v>
      </c>
      <c r="AO22" s="7">
        <f t="shared" si="41"/>
        <v>2.0621120954280148E-2</v>
      </c>
      <c r="AP22" s="7">
        <f t="shared" si="27"/>
        <v>2.5977173653231045E-2</v>
      </c>
      <c r="AQ22" s="7">
        <f t="shared" si="28"/>
        <v>2.3564574154817608E-2</v>
      </c>
      <c r="AR22" s="1">
        <f t="shared" si="42"/>
        <v>12522.720493719629</v>
      </c>
      <c r="AS22" s="1">
        <f t="shared" si="43"/>
        <v>1767.9803332996653</v>
      </c>
      <c r="AT22" s="1">
        <f t="shared" si="44"/>
        <v>561.37624208675288</v>
      </c>
      <c r="AU22" s="1">
        <f t="shared" si="45"/>
        <v>2504.544098743926</v>
      </c>
      <c r="AV22" s="1">
        <f t="shared" si="46"/>
        <v>353.59606665993306</v>
      </c>
      <c r="AW22" s="1">
        <f t="shared" si="47"/>
        <v>112.27524841735058</v>
      </c>
      <c r="AX22">
        <v>0</v>
      </c>
      <c r="AY22">
        <v>0</v>
      </c>
      <c r="AZ22">
        <v>0</v>
      </c>
      <c r="BA22">
        <f t="shared" si="5"/>
        <v>0</v>
      </c>
      <c r="BB22">
        <f t="shared" si="29"/>
        <v>0</v>
      </c>
      <c r="BC22">
        <f t="shared" si="6"/>
        <v>0</v>
      </c>
      <c r="BD22">
        <f t="shared" si="7"/>
        <v>0</v>
      </c>
      <c r="BE22">
        <f t="shared" si="8"/>
        <v>0</v>
      </c>
      <c r="BF22">
        <f t="shared" si="9"/>
        <v>0</v>
      </c>
      <c r="BG22">
        <f t="shared" si="10"/>
        <v>0</v>
      </c>
      <c r="BH22">
        <f t="shared" si="30"/>
        <v>0</v>
      </c>
      <c r="BI22">
        <f t="shared" si="31"/>
        <v>0</v>
      </c>
      <c r="BJ22">
        <f t="shared" si="32"/>
        <v>0</v>
      </c>
      <c r="BK22" s="7">
        <f t="shared" si="33"/>
        <v>6.1508636266423861E-2</v>
      </c>
      <c r="BL22" s="13">
        <v>0</v>
      </c>
      <c r="BM22" s="13">
        <v>0</v>
      </c>
      <c r="BN22" s="8">
        <f>BN$3*temperature!$I132+BN$4*temperature!$I132^2+BN$5*temperature!$I132^6</f>
        <v>1.8169181573041699</v>
      </c>
      <c r="BO22" s="8">
        <f>BO$3*temperature!$I132+BO$4*temperature!$I132^2+BO$5*temperature!$I132^6</f>
        <v>1.0658811463545013</v>
      </c>
      <c r="BP22" s="8">
        <f>BP$3*temperature!$I132+BP$4*temperature!$I132^2+BP$5*temperature!$I132^6</f>
        <v>0.54276235580271104</v>
      </c>
      <c r="BQ22" s="8">
        <f>BQ$3*temperature!$M132+BQ$4*temperature!$M132^2+BQ$5*temperature!$M132^6</f>
        <v>1.8169181573041699</v>
      </c>
      <c r="BR22" s="8">
        <f>BR$3*temperature!$M132+BR$4*temperature!$M132^2+BR$5*temperature!$M132^6</f>
        <v>1.0658811463545013</v>
      </c>
      <c r="BS22" s="8">
        <f>BS$3*temperature!$M132+BS$4*temperature!$M132^2+BS$5*temperature!$M132^6</f>
        <v>0.54276235580271104</v>
      </c>
      <c r="BT22" s="15">
        <f t="shared" si="11"/>
        <v>0</v>
      </c>
      <c r="BU22" s="15">
        <f t="shared" si="12"/>
        <v>0</v>
      </c>
      <c r="BV22" s="15">
        <f t="shared" si="13"/>
        <v>0</v>
      </c>
      <c r="BW22" s="15">
        <f t="shared" si="14"/>
        <v>0</v>
      </c>
      <c r="BX22" s="15">
        <f t="shared" si="15"/>
        <v>0</v>
      </c>
      <c r="BY22" s="15">
        <f t="shared" si="16"/>
        <v>0</v>
      </c>
    </row>
    <row r="23" spans="1:77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4"/>
        <v>7.3482904106083602E-3</v>
      </c>
      <c r="F23" s="7">
        <f t="shared" si="17"/>
        <v>1.6168595294302479E-2</v>
      </c>
      <c r="G23" s="7">
        <f t="shared" si="1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9"/>
        <v>18501.185325325401</v>
      </c>
      <c r="L23" s="1">
        <f t="shared" si="1"/>
        <v>1336.9446331800771</v>
      </c>
      <c r="M23" s="1">
        <f t="shared" si="2"/>
        <v>389.70954969738369</v>
      </c>
      <c r="N23" s="7">
        <f t="shared" si="35"/>
        <v>3.1697706905913892E-2</v>
      </c>
      <c r="O23" s="7">
        <f t="shared" si="20"/>
        <v>2.9855040327190441E-2</v>
      </c>
      <c r="P23" s="7">
        <f t="shared" si="2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2"/>
        <v>239.50476052364905</v>
      </c>
      <c r="U23" s="1">
        <f t="shared" si="48"/>
        <v>930.19975001883006</v>
      </c>
      <c r="V23" s="1">
        <f t="shared" si="49"/>
        <v>900.51487180944673</v>
      </c>
      <c r="W23" s="7">
        <f t="shared" si="36"/>
        <v>-1.4602190653870806E-2</v>
      </c>
      <c r="X23" s="7">
        <f t="shared" si="52"/>
        <v>1.2266952726774027E-2</v>
      </c>
      <c r="Y23" s="7">
        <f t="shared" si="53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3"/>
        <v>2.4545082380311687</v>
      </c>
      <c r="AD23" s="8">
        <f t="shared" si="50"/>
        <v>2.8172710428917731</v>
      </c>
      <c r="AE23" s="8">
        <f t="shared" si="51"/>
        <v>1.7962150035071196</v>
      </c>
      <c r="AF23" s="7">
        <f t="shared" si="37"/>
        <v>-3.6958937098646727E-3</v>
      </c>
      <c r="AG23" s="7">
        <f t="shared" si="54"/>
        <v>-8.4510729951581265E-3</v>
      </c>
      <c r="AH23" s="7">
        <f t="shared" si="55"/>
        <v>5.5492268770880981E-2</v>
      </c>
      <c r="AI23" s="1">
        <f t="shared" si="38"/>
        <v>20148.863300166624</v>
      </c>
      <c r="AJ23" s="1">
        <f t="shared" si="39"/>
        <v>2568.3104063283172</v>
      </c>
      <c r="AK23" s="1">
        <f t="shared" si="40"/>
        <v>813.48906459805391</v>
      </c>
      <c r="AL23" s="10">
        <f t="shared" si="24"/>
        <v>7.7796313315375505</v>
      </c>
      <c r="AM23" s="10">
        <f t="shared" si="25"/>
        <v>1.008904352750092</v>
      </c>
      <c r="AN23" s="10">
        <f t="shared" si="26"/>
        <v>0.4205987458712413</v>
      </c>
      <c r="AO23" s="7">
        <f t="shared" si="41"/>
        <v>2.0621120954280148E-2</v>
      </c>
      <c r="AP23" s="7">
        <f t="shared" si="27"/>
        <v>2.5977173653231045E-2</v>
      </c>
      <c r="AQ23" s="7">
        <f t="shared" si="28"/>
        <v>2.3564574154817608E-2</v>
      </c>
      <c r="AR23" s="1">
        <f t="shared" si="42"/>
        <v>12926.608401519468</v>
      </c>
      <c r="AS23" s="1">
        <f t="shared" si="43"/>
        <v>1853.1142854562922</v>
      </c>
      <c r="AT23" s="1">
        <f t="shared" si="44"/>
        <v>591.08301482606362</v>
      </c>
      <c r="AU23" s="1">
        <f t="shared" si="45"/>
        <v>2585.321680303894</v>
      </c>
      <c r="AV23" s="1">
        <f t="shared" si="46"/>
        <v>370.62285709125848</v>
      </c>
      <c r="AW23" s="1">
        <f t="shared" si="47"/>
        <v>118.21660296521273</v>
      </c>
      <c r="AX23">
        <v>0</v>
      </c>
      <c r="AY23">
        <v>0</v>
      </c>
      <c r="AZ23">
        <v>0</v>
      </c>
      <c r="BA23">
        <f t="shared" si="5"/>
        <v>0</v>
      </c>
      <c r="BB23">
        <f t="shared" si="29"/>
        <v>0</v>
      </c>
      <c r="BC23">
        <f t="shared" si="6"/>
        <v>0</v>
      </c>
      <c r="BD23">
        <f t="shared" si="7"/>
        <v>0</v>
      </c>
      <c r="BE23">
        <f t="shared" si="8"/>
        <v>0</v>
      </c>
      <c r="BF23">
        <f t="shared" si="9"/>
        <v>0</v>
      </c>
      <c r="BG23">
        <f t="shared" si="10"/>
        <v>0</v>
      </c>
      <c r="BH23">
        <f t="shared" si="30"/>
        <v>0</v>
      </c>
      <c r="BI23">
        <f t="shared" si="31"/>
        <v>0</v>
      </c>
      <c r="BJ23">
        <f t="shared" si="32"/>
        <v>0</v>
      </c>
      <c r="BK23" s="7">
        <f t="shared" si="33"/>
        <v>5.2648442643014909E-2</v>
      </c>
      <c r="BL23" s="13">
        <v>0</v>
      </c>
      <c r="BM23" s="13">
        <v>0</v>
      </c>
      <c r="BN23" s="8">
        <f>BN$3*temperature!$I133+BN$4*temperature!$I133^2+BN$5*temperature!$I133^6</f>
        <v>1.8647434240547101</v>
      </c>
      <c r="BO23" s="8">
        <f>BO$3*temperature!$I133+BO$4*temperature!$I133^2+BO$5*temperature!$I133^6</f>
        <v>1.0924501281334165</v>
      </c>
      <c r="BP23" s="8">
        <f>BP$3*temperature!$I133+BP$4*temperature!$I133^2+BP$5*temperature!$I133^6</f>
        <v>0.55462522463368302</v>
      </c>
      <c r="BQ23" s="8">
        <f>BQ$3*temperature!$M133+BQ$4*temperature!$M133^2+BQ$5*temperature!$M133^6</f>
        <v>1.8647434240547101</v>
      </c>
      <c r="BR23" s="8">
        <f>BR$3*temperature!$M133+BR$4*temperature!$M133^2+BR$5*temperature!$M133^6</f>
        <v>1.0924501281334165</v>
      </c>
      <c r="BS23" s="8">
        <f>BS$3*temperature!$M133+BS$4*temperature!$M133^2+BS$5*temperature!$M133^6</f>
        <v>0.55462522463368302</v>
      </c>
      <c r="BT23" s="15">
        <f t="shared" si="11"/>
        <v>0</v>
      </c>
      <c r="BU23" s="15">
        <f t="shared" si="12"/>
        <v>0</v>
      </c>
      <c r="BV23" s="15">
        <f t="shared" si="13"/>
        <v>0</v>
      </c>
      <c r="BW23" s="15">
        <f t="shared" si="14"/>
        <v>0</v>
      </c>
      <c r="BX23" s="15">
        <f t="shared" si="15"/>
        <v>0</v>
      </c>
      <c r="BY23" s="15">
        <f t="shared" si="16"/>
        <v>0</v>
      </c>
    </row>
    <row r="24" spans="1:77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4"/>
        <v>7.2592798295529892E-3</v>
      </c>
      <c r="F24" s="7">
        <f t="shared" si="17"/>
        <v>1.6032358762138932E-2</v>
      </c>
      <c r="G24" s="7">
        <f t="shared" si="1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9"/>
        <v>19135.326643346936</v>
      </c>
      <c r="L24" s="1">
        <f t="shared" si="1"/>
        <v>1358.3805478897186</v>
      </c>
      <c r="M24" s="1">
        <f t="shared" si="2"/>
        <v>399.88145910666537</v>
      </c>
      <c r="N24" s="7">
        <f t="shared" si="35"/>
        <v>3.4275712981129303E-2</v>
      </c>
      <c r="O24" s="7">
        <f t="shared" si="20"/>
        <v>1.6033509673959889E-2</v>
      </c>
      <c r="P24" s="7">
        <f t="shared" si="2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2"/>
        <v>236.96599895979352</v>
      </c>
      <c r="U24" s="1">
        <f t="shared" si="48"/>
        <v>953.04866684438355</v>
      </c>
      <c r="V24" s="1">
        <f t="shared" si="49"/>
        <v>887.72358916796884</v>
      </c>
      <c r="W24" s="7">
        <f t="shared" si="36"/>
        <v>-1.0600046355257464E-2</v>
      </c>
      <c r="X24" s="7">
        <f t="shared" si="52"/>
        <v>2.4563451909217271E-2</v>
      </c>
      <c r="Y24" s="7">
        <f t="shared" si="53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3"/>
        <v>2.4498286870526638</v>
      </c>
      <c r="AD24" s="8">
        <f t="shared" si="50"/>
        <v>2.81064944312521</v>
      </c>
      <c r="AE24" s="8">
        <f t="shared" si="51"/>
        <v>1.831713986286849</v>
      </c>
      <c r="AF24" s="7">
        <f t="shared" si="37"/>
        <v>-1.9065126390688247E-3</v>
      </c>
      <c r="AG24" s="7">
        <f t="shared" si="54"/>
        <v>-2.3503595024234603E-3</v>
      </c>
      <c r="AH24" s="7">
        <f t="shared" si="55"/>
        <v>1.9763214710052823E-2</v>
      </c>
      <c r="AI24" s="1">
        <f t="shared" si="38"/>
        <v>20719.298650453857</v>
      </c>
      <c r="AJ24" s="1">
        <f t="shared" si="39"/>
        <v>2682.1022227867443</v>
      </c>
      <c r="AK24" s="1">
        <f t="shared" si="40"/>
        <v>850.35676110346128</v>
      </c>
      <c r="AL24" s="10">
        <f t="shared" si="24"/>
        <v>7.9400560502048938</v>
      </c>
      <c r="AM24" s="10">
        <f t="shared" si="25"/>
        <v>1.0351128363209818</v>
      </c>
      <c r="AN24" s="10">
        <f t="shared" si="26"/>
        <v>0.43050997620774745</v>
      </c>
      <c r="AO24" s="7">
        <f t="shared" si="41"/>
        <v>2.0621120954280148E-2</v>
      </c>
      <c r="AP24" s="7">
        <f t="shared" si="27"/>
        <v>2.5977173653231045E-2</v>
      </c>
      <c r="AQ24" s="7">
        <f t="shared" si="28"/>
        <v>2.3564574154817608E-2</v>
      </c>
      <c r="AR24" s="1">
        <f t="shared" si="42"/>
        <v>13344.031722777712</v>
      </c>
      <c r="AS24" s="1">
        <f t="shared" si="43"/>
        <v>1942.3679221830037</v>
      </c>
      <c r="AT24" s="1">
        <f t="shared" si="44"/>
        <v>622.57783732422467</v>
      </c>
      <c r="AU24" s="1">
        <f t="shared" si="45"/>
        <v>2668.8063445555426</v>
      </c>
      <c r="AV24" s="1">
        <f t="shared" si="46"/>
        <v>388.47358443660073</v>
      </c>
      <c r="AW24" s="1">
        <f t="shared" si="47"/>
        <v>124.51556746484493</v>
      </c>
      <c r="AX24">
        <v>0</v>
      </c>
      <c r="AY24">
        <v>0</v>
      </c>
      <c r="AZ24">
        <v>0</v>
      </c>
      <c r="BA24">
        <f t="shared" si="5"/>
        <v>0</v>
      </c>
      <c r="BB24">
        <f t="shared" si="29"/>
        <v>0</v>
      </c>
      <c r="BC24">
        <f t="shared" si="6"/>
        <v>0</v>
      </c>
      <c r="BD24">
        <f t="shared" si="7"/>
        <v>0</v>
      </c>
      <c r="BE24">
        <f t="shared" si="8"/>
        <v>0</v>
      </c>
      <c r="BF24">
        <f t="shared" si="9"/>
        <v>0</v>
      </c>
      <c r="BG24">
        <f t="shared" si="10"/>
        <v>0</v>
      </c>
      <c r="BH24">
        <f t="shared" si="30"/>
        <v>0</v>
      </c>
      <c r="BI24">
        <f t="shared" si="31"/>
        <v>0</v>
      </c>
      <c r="BJ24">
        <f t="shared" si="32"/>
        <v>0</v>
      </c>
      <c r="BK24" s="7">
        <f t="shared" si="33"/>
        <v>5.298173514030588E-2</v>
      </c>
      <c r="BL24" s="13">
        <v>0</v>
      </c>
      <c r="BM24" s="13">
        <v>0</v>
      </c>
      <c r="BN24" s="8">
        <f>BN$3*temperature!$I134+BN$4*temperature!$I134^2+BN$5*temperature!$I134^6</f>
        <v>1.9136186649180167</v>
      </c>
      <c r="BO24" s="8">
        <f>BO$3*temperature!$I134+BO$4*temperature!$I134^2+BO$5*temperature!$I134^6</f>
        <v>1.1194864269039402</v>
      </c>
      <c r="BP24" s="8">
        <f>BP$3*temperature!$I134+BP$4*temperature!$I134^2+BP$5*temperature!$I134^6</f>
        <v>0.56655951675071636</v>
      </c>
      <c r="BQ24" s="8">
        <f>BQ$3*temperature!$M134+BQ$4*temperature!$M134^2+BQ$5*temperature!$M134^6</f>
        <v>1.9136186649180167</v>
      </c>
      <c r="BR24" s="8">
        <f>BR$3*temperature!$M134+BR$4*temperature!$M134^2+BR$5*temperature!$M134^6</f>
        <v>1.1194864269039402</v>
      </c>
      <c r="BS24" s="8">
        <f>BS$3*temperature!$M134+BS$4*temperature!$M134^2+BS$5*temperature!$M134^6</f>
        <v>0.56655951675071636</v>
      </c>
      <c r="BT24" s="15">
        <f t="shared" si="11"/>
        <v>0</v>
      </c>
      <c r="BU24" s="15">
        <f t="shared" si="12"/>
        <v>0</v>
      </c>
      <c r="BV24" s="15">
        <f t="shared" si="13"/>
        <v>0</v>
      </c>
      <c r="BW24" s="15">
        <f t="shared" si="14"/>
        <v>0</v>
      </c>
      <c r="BX24" s="15">
        <f t="shared" si="15"/>
        <v>0</v>
      </c>
      <c r="BY24" s="15">
        <f t="shared" si="16"/>
        <v>0</v>
      </c>
    </row>
    <row r="25" spans="1:77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4"/>
        <v>7.1710102906858975E-3</v>
      </c>
      <c r="F25" s="7">
        <f t="shared" si="17"/>
        <v>1.6106980972057983E-2</v>
      </c>
      <c r="G25" s="7">
        <f t="shared" si="1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9"/>
        <v>19732.332022041093</v>
      </c>
      <c r="L25" s="1">
        <f t="shared" si="1"/>
        <v>1405.6528949882536</v>
      </c>
      <c r="M25" s="1">
        <f t="shared" si="2"/>
        <v>401.96717409141297</v>
      </c>
      <c r="N25" s="7">
        <f t="shared" si="35"/>
        <v>3.1199121385352857E-2</v>
      </c>
      <c r="O25" s="7">
        <f t="shared" si="20"/>
        <v>3.4800518287731563E-2</v>
      </c>
      <c r="P25" s="7">
        <f t="shared" si="2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2"/>
        <v>233.53220678226603</v>
      </c>
      <c r="U25" s="1">
        <f t="shared" si="48"/>
        <v>937.57902753538292</v>
      </c>
      <c r="V25" s="1">
        <f t="shared" si="49"/>
        <v>902.67990564339846</v>
      </c>
      <c r="W25" s="7">
        <f t="shared" si="36"/>
        <v>-1.449065348024936E-2</v>
      </c>
      <c r="X25" s="7">
        <f t="shared" si="52"/>
        <v>-1.6231741197668126E-2</v>
      </c>
      <c r="Y25" s="7">
        <f t="shared" si="53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3"/>
        <v>2.4496385895153021</v>
      </c>
      <c r="AD25" s="8">
        <f t="shared" si="50"/>
        <v>2.7832867863149318</v>
      </c>
      <c r="AE25" s="8">
        <f t="shared" si="51"/>
        <v>1.8505048501277181</v>
      </c>
      <c r="AF25" s="7">
        <f t="shared" si="37"/>
        <v>-7.7596257389900281E-5</v>
      </c>
      <c r="AG25" s="7">
        <f t="shared" si="54"/>
        <v>-9.73535026831851E-3</v>
      </c>
      <c r="AH25" s="7">
        <f t="shared" si="55"/>
        <v>1.0258623333963213E-2</v>
      </c>
      <c r="AI25" s="1">
        <f t="shared" si="38"/>
        <v>21316.175129964013</v>
      </c>
      <c r="AJ25" s="1">
        <f t="shared" si="39"/>
        <v>2802.3655849446704</v>
      </c>
      <c r="AK25" s="1">
        <f t="shared" si="40"/>
        <v>889.8366524579601</v>
      </c>
      <c r="AL25" s="10">
        <f t="shared" si="24"/>
        <v>8.1037889063999327</v>
      </c>
      <c r="AM25" s="10">
        <f t="shared" si="25"/>
        <v>1.0620021422207806</v>
      </c>
      <c r="AN25" s="10">
        <f t="shared" si="26"/>
        <v>0.44065476046648366</v>
      </c>
      <c r="AO25" s="7">
        <f t="shared" si="41"/>
        <v>2.0621120954280148E-2</v>
      </c>
      <c r="AP25" s="7">
        <f t="shared" si="27"/>
        <v>2.5977173653231045E-2</v>
      </c>
      <c r="AQ25" s="7">
        <f t="shared" si="28"/>
        <v>2.3564574154817608E-2</v>
      </c>
      <c r="AR25" s="1">
        <f t="shared" si="42"/>
        <v>13775.299073981647</v>
      </c>
      <c r="AS25" s="1">
        <f t="shared" si="43"/>
        <v>2036.2478405779661</v>
      </c>
      <c r="AT25" s="1">
        <f t="shared" si="44"/>
        <v>655.92537283621471</v>
      </c>
      <c r="AU25" s="1">
        <f t="shared" si="45"/>
        <v>2755.0598147963296</v>
      </c>
      <c r="AV25" s="1">
        <f t="shared" si="46"/>
        <v>407.24956811559326</v>
      </c>
      <c r="AW25" s="1">
        <f t="shared" si="47"/>
        <v>131.18507456724294</v>
      </c>
      <c r="AX25">
        <v>0</v>
      </c>
      <c r="AY25">
        <v>0</v>
      </c>
      <c r="AZ25">
        <v>0</v>
      </c>
      <c r="BA25">
        <f t="shared" si="5"/>
        <v>0</v>
      </c>
      <c r="BB25">
        <f t="shared" si="29"/>
        <v>0</v>
      </c>
      <c r="BC25">
        <f t="shared" si="6"/>
        <v>0</v>
      </c>
      <c r="BD25">
        <f t="shared" si="7"/>
        <v>0</v>
      </c>
      <c r="BE25">
        <f t="shared" si="8"/>
        <v>0</v>
      </c>
      <c r="BF25">
        <f t="shared" si="9"/>
        <v>0</v>
      </c>
      <c r="BG25">
        <f t="shared" si="10"/>
        <v>0</v>
      </c>
      <c r="BH25">
        <f t="shared" si="30"/>
        <v>0</v>
      </c>
      <c r="BI25">
        <f t="shared" si="31"/>
        <v>0</v>
      </c>
      <c r="BJ25">
        <f t="shared" si="32"/>
        <v>0</v>
      </c>
      <c r="BK25" s="7">
        <f t="shared" si="33"/>
        <v>5.1730956327600025E-2</v>
      </c>
      <c r="BL25" s="13">
        <v>0</v>
      </c>
      <c r="BM25" s="13">
        <v>0</v>
      </c>
      <c r="BN25" s="8">
        <f>BN$3*temperature!$I135+BN$4*temperature!$I135^2+BN$5*temperature!$I135^6</f>
        <v>1.9634099015386433</v>
      </c>
      <c r="BO25" s="8">
        <f>BO$3*temperature!$I135+BO$4*temperature!$I135^2+BO$5*temperature!$I135^6</f>
        <v>1.1469040007366094</v>
      </c>
      <c r="BP25" s="8">
        <f>BP$3*temperature!$I135+BP$4*temperature!$I135^2+BP$5*temperature!$I135^6</f>
        <v>0.5785130773335353</v>
      </c>
      <c r="BQ25" s="8">
        <f>BQ$3*temperature!$M135+BQ$4*temperature!$M135^2+BQ$5*temperature!$M135^6</f>
        <v>1.9634099015386433</v>
      </c>
      <c r="BR25" s="8">
        <f>BR$3*temperature!$M135+BR$4*temperature!$M135^2+BR$5*temperature!$M135^6</f>
        <v>1.1469040007366094</v>
      </c>
      <c r="BS25" s="8">
        <f>BS$3*temperature!$M135+BS$4*temperature!$M135^2+BS$5*temperature!$M135^6</f>
        <v>0.5785130773335353</v>
      </c>
      <c r="BT25" s="15">
        <f t="shared" si="11"/>
        <v>0</v>
      </c>
      <c r="BU25" s="15">
        <f t="shared" si="12"/>
        <v>0</v>
      </c>
      <c r="BV25" s="15">
        <f t="shared" si="13"/>
        <v>0</v>
      </c>
      <c r="BW25" s="15">
        <f t="shared" si="14"/>
        <v>0</v>
      </c>
      <c r="BX25" s="15">
        <f t="shared" si="15"/>
        <v>0</v>
      </c>
      <c r="BY25" s="15">
        <f t="shared" si="16"/>
        <v>0</v>
      </c>
    </row>
    <row r="26" spans="1:77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4"/>
        <v>6.9399655695143725E-3</v>
      </c>
      <c r="F26" s="7">
        <f t="shared" si="17"/>
        <v>1.5668442836691332E-2</v>
      </c>
      <c r="G26" s="7">
        <f t="shared" si="1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9"/>
        <v>20124.351959751704</v>
      </c>
      <c r="L26" s="1">
        <f t="shared" si="1"/>
        <v>1449.8121240919959</v>
      </c>
      <c r="M26" s="1">
        <f t="shared" si="2"/>
        <v>417.06319180806776</v>
      </c>
      <c r="N26" s="7">
        <f t="shared" si="35"/>
        <v>1.9866883309723526E-2</v>
      </c>
      <c r="O26" s="7">
        <f t="shared" si="20"/>
        <v>3.1415457728710017E-2</v>
      </c>
      <c r="P26" s="7">
        <f t="shared" si="2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2"/>
        <v>221.55623080971907</v>
      </c>
      <c r="U26" s="1">
        <f t="shared" si="48"/>
        <v>902.87289581321522</v>
      </c>
      <c r="V26" s="1">
        <f t="shared" si="49"/>
        <v>880.94465297742408</v>
      </c>
      <c r="W26" s="7">
        <f t="shared" si="36"/>
        <v>-5.1281902986994754E-2</v>
      </c>
      <c r="X26" s="7">
        <f t="shared" si="52"/>
        <v>-3.7016753471331154E-2</v>
      </c>
      <c r="Y26" s="7">
        <f t="shared" si="53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3"/>
        <v>2.4457874406053151</v>
      </c>
      <c r="AD26" s="8">
        <f t="shared" si="50"/>
        <v>2.8182464047647726</v>
      </c>
      <c r="AE26" s="8">
        <f t="shared" si="51"/>
        <v>1.871783504022132</v>
      </c>
      <c r="AF26" s="7">
        <f t="shared" si="37"/>
        <v>-1.5721294261408225E-3</v>
      </c>
      <c r="AG26" s="7">
        <f t="shared" si="54"/>
        <v>1.2560552014162951E-2</v>
      </c>
      <c r="AH26" s="7">
        <f t="shared" si="55"/>
        <v>1.1498837137846607E-2</v>
      </c>
      <c r="AI26" s="1">
        <f t="shared" si="38"/>
        <v>21939.617431763942</v>
      </c>
      <c r="AJ26" s="1">
        <f t="shared" si="39"/>
        <v>2929.3785945657969</v>
      </c>
      <c r="AK26" s="1">
        <f t="shared" si="40"/>
        <v>932.03806177940703</v>
      </c>
      <c r="AL26" s="10">
        <f t="shared" si="24"/>
        <v>8.2708981176267589</v>
      </c>
      <c r="AM26" s="10">
        <f t="shared" si="25"/>
        <v>1.0895899562893532</v>
      </c>
      <c r="AN26" s="10">
        <f t="shared" si="26"/>
        <v>0.45103860224616948</v>
      </c>
      <c r="AO26" s="7">
        <f t="shared" si="41"/>
        <v>2.0621120954280148E-2</v>
      </c>
      <c r="AP26" s="7">
        <f t="shared" si="27"/>
        <v>2.5977173653231045E-2</v>
      </c>
      <c r="AQ26" s="7">
        <f t="shared" si="28"/>
        <v>2.3564574154817608E-2</v>
      </c>
      <c r="AR26" s="1">
        <f t="shared" si="42"/>
        <v>14219.109702597792</v>
      </c>
      <c r="AS26" s="1">
        <f t="shared" si="43"/>
        <v>2134.1259420488577</v>
      </c>
      <c r="AT26" s="1">
        <f t="shared" si="44"/>
        <v>691.18551481508996</v>
      </c>
      <c r="AU26" s="1">
        <f t="shared" si="45"/>
        <v>2843.8219405195587</v>
      </c>
      <c r="AV26" s="1">
        <f t="shared" si="46"/>
        <v>426.82518840977156</v>
      </c>
      <c r="AW26" s="1">
        <f t="shared" si="47"/>
        <v>138.237102963018</v>
      </c>
      <c r="AX26">
        <v>0</v>
      </c>
      <c r="AY26">
        <v>0</v>
      </c>
      <c r="AZ26">
        <v>0</v>
      </c>
      <c r="BA26">
        <f t="shared" si="5"/>
        <v>0</v>
      </c>
      <c r="BB26">
        <f t="shared" si="29"/>
        <v>0</v>
      </c>
      <c r="BC26">
        <f t="shared" si="6"/>
        <v>0</v>
      </c>
      <c r="BD26">
        <f t="shared" si="7"/>
        <v>0</v>
      </c>
      <c r="BE26">
        <f t="shared" si="8"/>
        <v>0</v>
      </c>
      <c r="BF26">
        <f t="shared" si="9"/>
        <v>0</v>
      </c>
      <c r="BG26">
        <f t="shared" si="10"/>
        <v>0</v>
      </c>
      <c r="BH26">
        <f t="shared" si="30"/>
        <v>0</v>
      </c>
      <c r="BI26">
        <f t="shared" si="31"/>
        <v>0</v>
      </c>
      <c r="BJ26">
        <f t="shared" si="32"/>
        <v>0</v>
      </c>
      <c r="BK26" s="7">
        <f t="shared" si="33"/>
        <v>4.2806571653571907E-2</v>
      </c>
      <c r="BL26" s="13">
        <v>0</v>
      </c>
      <c r="BM26" s="13">
        <v>0</v>
      </c>
      <c r="BN26" s="8">
        <f>BN$3*temperature!$I136+BN$4*temperature!$I136^2+BN$5*temperature!$I136^6</f>
        <v>2.0141932957809603</v>
      </c>
      <c r="BO26" s="8">
        <f>BO$3*temperature!$I136+BO$4*temperature!$I136^2+BO$5*temperature!$I136^6</f>
        <v>1.174731991391714</v>
      </c>
      <c r="BP26" s="8">
        <f>BP$3*temperature!$I136+BP$4*temperature!$I136^2+BP$5*temperature!$I136^6</f>
        <v>0.59048333673398323</v>
      </c>
      <c r="BQ26" s="8">
        <f>BQ$3*temperature!$M136+BQ$4*temperature!$M136^2+BQ$5*temperature!$M136^6</f>
        <v>2.0141932957809603</v>
      </c>
      <c r="BR26" s="8">
        <f>BR$3*temperature!$M136+BR$4*temperature!$M136^2+BR$5*temperature!$M136^6</f>
        <v>1.174731991391714</v>
      </c>
      <c r="BS26" s="8">
        <f>BS$3*temperature!$M136+BS$4*temperature!$M136^2+BS$5*temperature!$M136^6</f>
        <v>0.59048333673398323</v>
      </c>
      <c r="BT26" s="15">
        <f t="shared" si="11"/>
        <v>0</v>
      </c>
      <c r="BU26" s="15">
        <f t="shared" si="12"/>
        <v>0</v>
      </c>
      <c r="BV26" s="15">
        <f t="shared" si="13"/>
        <v>0</v>
      </c>
      <c r="BW26" s="15">
        <f t="shared" si="14"/>
        <v>0</v>
      </c>
      <c r="BX26" s="15">
        <f t="shared" si="15"/>
        <v>0</v>
      </c>
      <c r="BY26" s="15">
        <f t="shared" si="16"/>
        <v>0</v>
      </c>
    </row>
    <row r="27" spans="1:77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4"/>
        <v>6.9168601659503892E-3</v>
      </c>
      <c r="F27" s="7">
        <f t="shared" si="17"/>
        <v>1.5817996879959884E-2</v>
      </c>
      <c r="G27" s="7">
        <f t="shared" si="1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9"/>
        <v>20292.933909060386</v>
      </c>
      <c r="L27" s="1">
        <f t="shared" si="1"/>
        <v>1454.6029384071733</v>
      </c>
      <c r="M27" s="1">
        <f t="shared" si="2"/>
        <v>427.88781278464347</v>
      </c>
      <c r="N27" s="7">
        <f t="shared" si="35"/>
        <v>8.3770125689435204E-3</v>
      </c>
      <c r="O27" s="7">
        <f t="shared" si="20"/>
        <v>3.3044380272222451E-3</v>
      </c>
      <c r="P27" s="7">
        <f t="shared" si="2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2"/>
        <v>212.36445626954927</v>
      </c>
      <c r="U27" s="1">
        <f t="shared" si="48"/>
        <v>899.9089338975441</v>
      </c>
      <c r="V27" s="1">
        <f t="shared" si="49"/>
        <v>881.70150629598425</v>
      </c>
      <c r="W27" s="7">
        <f t="shared" si="36"/>
        <v>-4.1487321329563676E-2</v>
      </c>
      <c r="X27" s="7">
        <f t="shared" si="52"/>
        <v>-3.2828119322393379E-3</v>
      </c>
      <c r="Y27" s="7">
        <f t="shared" si="53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3"/>
        <v>2.4149199480729333</v>
      </c>
      <c r="AD27" s="8">
        <f t="shared" si="50"/>
        <v>2.735183012324311</v>
      </c>
      <c r="AE27" s="8">
        <f t="shared" si="51"/>
        <v>1.8350201755581217</v>
      </c>
      <c r="AF27" s="7">
        <f t="shared" si="37"/>
        <v>-1.2620676686745269E-2</v>
      </c>
      <c r="AG27" s="7">
        <f t="shared" si="54"/>
        <v>-2.9473431528211025E-2</v>
      </c>
      <c r="AH27" s="7">
        <f t="shared" si="55"/>
        <v>-1.9640801612479497E-2</v>
      </c>
      <c r="AI27" s="1">
        <f t="shared" si="38"/>
        <v>22589.477629107107</v>
      </c>
      <c r="AJ27" s="1">
        <f t="shared" si="39"/>
        <v>3063.265923518989</v>
      </c>
      <c r="AK27" s="1">
        <f t="shared" si="40"/>
        <v>977.0713585644844</v>
      </c>
      <c r="AL27" s="10">
        <f t="shared" si="24"/>
        <v>8.4414533081108676</v>
      </c>
      <c r="AM27" s="10">
        <f t="shared" si="25"/>
        <v>1.1178944237946982</v>
      </c>
      <c r="AN27" s="10">
        <f t="shared" si="26"/>
        <v>0.4616671348354846</v>
      </c>
      <c r="AO27" s="7">
        <f t="shared" si="41"/>
        <v>2.0621120954280148E-2</v>
      </c>
      <c r="AP27" s="7">
        <f t="shared" si="27"/>
        <v>2.5977173653231045E-2</v>
      </c>
      <c r="AQ27" s="7">
        <f t="shared" si="28"/>
        <v>2.3564574154817608E-2</v>
      </c>
      <c r="AR27" s="1">
        <f t="shared" si="42"/>
        <v>14678.013210257626</v>
      </c>
      <c r="AS27" s="1">
        <f t="shared" si="43"/>
        <v>2237.1355800170063</v>
      </c>
      <c r="AT27" s="1">
        <f t="shared" si="44"/>
        <v>728.41369484042536</v>
      </c>
      <c r="AU27" s="1">
        <f t="shared" si="45"/>
        <v>2935.6026420515254</v>
      </c>
      <c r="AV27" s="1">
        <f t="shared" si="46"/>
        <v>447.4271160034013</v>
      </c>
      <c r="AW27" s="1">
        <f t="shared" si="47"/>
        <v>145.68273896808509</v>
      </c>
      <c r="AX27">
        <v>0</v>
      </c>
      <c r="AY27">
        <v>0</v>
      </c>
      <c r="AZ27">
        <v>0</v>
      </c>
      <c r="BA27">
        <f t="shared" si="5"/>
        <v>0</v>
      </c>
      <c r="BB27">
        <f t="shared" si="29"/>
        <v>0</v>
      </c>
      <c r="BC27">
        <f t="shared" si="6"/>
        <v>0</v>
      </c>
      <c r="BD27">
        <f t="shared" si="7"/>
        <v>0</v>
      </c>
      <c r="BE27">
        <f t="shared" si="8"/>
        <v>0</v>
      </c>
      <c r="BF27">
        <f t="shared" si="9"/>
        <v>0</v>
      </c>
      <c r="BG27">
        <f t="shared" si="10"/>
        <v>0</v>
      </c>
      <c r="BH27">
        <f t="shared" si="30"/>
        <v>0</v>
      </c>
      <c r="BI27">
        <f t="shared" si="31"/>
        <v>0</v>
      </c>
      <c r="BJ27">
        <f t="shared" si="32"/>
        <v>0</v>
      </c>
      <c r="BK27" s="7">
        <f t="shared" si="33"/>
        <v>2.9448153818693784E-2</v>
      </c>
      <c r="BL27" s="13">
        <v>0</v>
      </c>
      <c r="BM27" s="13">
        <v>0</v>
      </c>
      <c r="BN27" s="8">
        <f>BN$3*temperature!$I137+BN$4*temperature!$I137^2+BN$5*temperature!$I137^6</f>
        <v>2.0657178112797956</v>
      </c>
      <c r="BO27" s="8">
        <f>BO$3*temperature!$I137+BO$4*temperature!$I137^2+BO$5*temperature!$I137^6</f>
        <v>1.2028196037044427</v>
      </c>
      <c r="BP27" s="8">
        <f>BP$3*temperature!$I137+BP$4*temperature!$I137^2+BP$5*temperature!$I137^6</f>
        <v>0.60238955657225768</v>
      </c>
      <c r="BQ27" s="8">
        <f>BQ$3*temperature!$M137+BQ$4*temperature!$M137^2+BQ$5*temperature!$M137^6</f>
        <v>2.0657178112797956</v>
      </c>
      <c r="BR27" s="8">
        <f>BR$3*temperature!$M137+BR$4*temperature!$M137^2+BR$5*temperature!$M137^6</f>
        <v>1.2028196037044427</v>
      </c>
      <c r="BS27" s="8">
        <f>BS$3*temperature!$M137+BS$4*temperature!$M137^2+BS$5*temperature!$M137^6</f>
        <v>0.60238955657225768</v>
      </c>
      <c r="BT27" s="15">
        <f t="shared" si="11"/>
        <v>0</v>
      </c>
      <c r="BU27" s="15">
        <f t="shared" si="12"/>
        <v>0</v>
      </c>
      <c r="BV27" s="15">
        <f t="shared" si="13"/>
        <v>0</v>
      </c>
      <c r="BW27" s="15">
        <f t="shared" si="14"/>
        <v>0</v>
      </c>
      <c r="BX27" s="15">
        <f t="shared" si="15"/>
        <v>0</v>
      </c>
      <c r="BY27" s="15">
        <f t="shared" si="16"/>
        <v>0</v>
      </c>
    </row>
    <row r="28" spans="1:77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4"/>
        <v>6.1984829573309419E-3</v>
      </c>
      <c r="F28" s="7">
        <f t="shared" si="17"/>
        <v>1.6820629902325246E-2</v>
      </c>
      <c r="G28" s="7">
        <f t="shared" si="1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9"/>
        <v>20237.139804597737</v>
      </c>
      <c r="L28" s="1">
        <f t="shared" si="1"/>
        <v>1436.3355887459484</v>
      </c>
      <c r="M28" s="1">
        <f t="shared" si="2"/>
        <v>433.3540066629966</v>
      </c>
      <c r="N28" s="7">
        <f t="shared" si="35"/>
        <v>-2.7494350847778737E-3</v>
      </c>
      <c r="O28" s="7">
        <f t="shared" si="20"/>
        <v>-1.2558306585870205E-2</v>
      </c>
      <c r="P28" s="7">
        <f t="shared" si="2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2"/>
        <v>206.37847509359841</v>
      </c>
      <c r="U28" s="1">
        <f t="shared" si="48"/>
        <v>927.07388067722479</v>
      </c>
      <c r="V28" s="1">
        <f t="shared" si="49"/>
        <v>889.61113157263264</v>
      </c>
      <c r="W28" s="7">
        <f t="shared" si="36"/>
        <v>-2.8187302532176051E-2</v>
      </c>
      <c r="X28" s="7">
        <f t="shared" si="52"/>
        <v>3.0186328589969724E-2</v>
      </c>
      <c r="Y28" s="7">
        <f t="shared" si="53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3"/>
        <v>2.3856263347113855</v>
      </c>
      <c r="AD28" s="8">
        <f t="shared" si="50"/>
        <v>2.7388918519516774</v>
      </c>
      <c r="AE28" s="8">
        <f t="shared" si="51"/>
        <v>1.8382081108631489</v>
      </c>
      <c r="AF28" s="7">
        <f t="shared" si="37"/>
        <v>-1.2130262696667726E-2</v>
      </c>
      <c r="AG28" s="7">
        <f t="shared" si="54"/>
        <v>1.3559749423182055E-3</v>
      </c>
      <c r="AH28" s="7">
        <f t="shared" si="55"/>
        <v>1.7372753430668908E-3</v>
      </c>
      <c r="AI28" s="1">
        <f t="shared" si="38"/>
        <v>23266.132508247923</v>
      </c>
      <c r="AJ28" s="1">
        <f t="shared" si="39"/>
        <v>3204.3664471704915</v>
      </c>
      <c r="AK28" s="1">
        <f t="shared" si="40"/>
        <v>1025.0469616761211</v>
      </c>
      <c r="AL28" s="10">
        <f t="shared" si="24"/>
        <v>8.6155255378073292</v>
      </c>
      <c r="AM28" s="10">
        <f t="shared" si="25"/>
        <v>1.1469341613675916</v>
      </c>
      <c r="AN28" s="10">
        <f t="shared" si="26"/>
        <v>0.47254612426915754</v>
      </c>
      <c r="AO28" s="7">
        <f t="shared" si="41"/>
        <v>2.0621120954280148E-2</v>
      </c>
      <c r="AP28" s="7">
        <f t="shared" si="27"/>
        <v>2.5977173653231045E-2</v>
      </c>
      <c r="AQ28" s="7">
        <f t="shared" si="28"/>
        <v>2.3564574154817608E-2</v>
      </c>
      <c r="AR28" s="1">
        <f t="shared" si="42"/>
        <v>15144.061131962364</v>
      </c>
      <c r="AS28" s="1">
        <f t="shared" si="43"/>
        <v>2347.129099409734</v>
      </c>
      <c r="AT28" s="1">
        <f t="shared" si="44"/>
        <v>767.66952063484507</v>
      </c>
      <c r="AU28" s="1">
        <f t="shared" si="45"/>
        <v>3028.8122263924729</v>
      </c>
      <c r="AV28" s="1">
        <f t="shared" si="46"/>
        <v>469.42581988194684</v>
      </c>
      <c r="AW28" s="1">
        <f t="shared" si="47"/>
        <v>153.53390412696902</v>
      </c>
      <c r="AX28">
        <v>0</v>
      </c>
      <c r="AY28">
        <v>0</v>
      </c>
      <c r="AZ28">
        <v>0</v>
      </c>
      <c r="BA28">
        <f t="shared" si="5"/>
        <v>0</v>
      </c>
      <c r="BB28">
        <f t="shared" si="29"/>
        <v>0</v>
      </c>
      <c r="BC28">
        <f t="shared" si="6"/>
        <v>0</v>
      </c>
      <c r="BD28">
        <f t="shared" si="7"/>
        <v>0</v>
      </c>
      <c r="BE28">
        <f t="shared" si="8"/>
        <v>0</v>
      </c>
      <c r="BF28">
        <f t="shared" si="9"/>
        <v>0</v>
      </c>
      <c r="BG28">
        <f t="shared" si="10"/>
        <v>0</v>
      </c>
      <c r="BH28">
        <f t="shared" si="30"/>
        <v>0</v>
      </c>
      <c r="BI28">
        <f t="shared" si="31"/>
        <v>0</v>
      </c>
      <c r="BJ28">
        <f t="shared" si="32"/>
        <v>0</v>
      </c>
      <c r="BK28" s="7">
        <f t="shared" si="33"/>
        <v>1.7109021078205416E-2</v>
      </c>
      <c r="BL28" s="13">
        <v>0</v>
      </c>
      <c r="BM28" s="13">
        <v>0</v>
      </c>
      <c r="BN28" s="8">
        <f>BN$3*temperature!$I138+BN$4*temperature!$I138^2+BN$5*temperature!$I138^6</f>
        <v>2.1176619430043386</v>
      </c>
      <c r="BO28" s="8">
        <f>BO$3*temperature!$I138+BO$4*temperature!$I138^2+BO$5*temperature!$I138^6</f>
        <v>1.2309796768737473</v>
      </c>
      <c r="BP28" s="8">
        <f>BP$3*temperature!$I138+BP$4*temperature!$I138^2+BP$5*temperature!$I138^6</f>
        <v>0.61413805380737951</v>
      </c>
      <c r="BQ28" s="8">
        <f>BQ$3*temperature!$M138+BQ$4*temperature!$M138^2+BQ$5*temperature!$M138^6</f>
        <v>2.1176619430043386</v>
      </c>
      <c r="BR28" s="8">
        <f>BR$3*temperature!$M138+BR$4*temperature!$M138^2+BR$5*temperature!$M138^6</f>
        <v>1.2309796768737473</v>
      </c>
      <c r="BS28" s="8">
        <f>BS$3*temperature!$M138+BS$4*temperature!$M138^2+BS$5*temperature!$M138^6</f>
        <v>0.61413805380737951</v>
      </c>
      <c r="BT28" s="15">
        <f t="shared" si="11"/>
        <v>0</v>
      </c>
      <c r="BU28" s="15">
        <f t="shared" si="12"/>
        <v>0</v>
      </c>
      <c r="BV28" s="15">
        <f t="shared" si="13"/>
        <v>0</v>
      </c>
      <c r="BW28" s="15">
        <f t="shared" si="14"/>
        <v>0</v>
      </c>
      <c r="BX28" s="15">
        <f t="shared" si="15"/>
        <v>0</v>
      </c>
      <c r="BY28" s="15">
        <f t="shared" si="16"/>
        <v>0</v>
      </c>
    </row>
    <row r="29" spans="1:77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4"/>
        <v>5.666316603642807E-3</v>
      </c>
      <c r="F29" s="7">
        <f t="shared" si="17"/>
        <v>1.6624795407551574E-2</v>
      </c>
      <c r="G29" s="7">
        <f t="shared" si="1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9"/>
        <v>20622.14124085362</v>
      </c>
      <c r="L29" s="1">
        <f t="shared" si="1"/>
        <v>1421.1857477326455</v>
      </c>
      <c r="M29" s="1">
        <f t="shared" si="2"/>
        <v>440.35839097389959</v>
      </c>
      <c r="N29" s="7">
        <f t="shared" si="35"/>
        <v>1.9024498519717437E-2</v>
      </c>
      <c r="O29" s="7">
        <f t="shared" si="20"/>
        <v>-1.0547563627891443E-2</v>
      </c>
      <c r="P29" s="7">
        <f t="shared" si="2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2"/>
        <v>202.10092770770731</v>
      </c>
      <c r="U29" s="1">
        <f t="shared" si="48"/>
        <v>939.74627918148394</v>
      </c>
      <c r="V29" s="1">
        <f t="shared" si="49"/>
        <v>883.6069313906263</v>
      </c>
      <c r="W29" s="7">
        <f t="shared" si="36"/>
        <v>-2.0726712821921511E-2</v>
      </c>
      <c r="X29" s="7">
        <f t="shared" si="52"/>
        <v>1.3669243377886886E-2</v>
      </c>
      <c r="Y29" s="7">
        <f t="shared" si="53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3"/>
        <v>2.3750849615876435</v>
      </c>
      <c r="AD29" s="8">
        <f t="shared" si="50"/>
        <v>2.7443910675908154</v>
      </c>
      <c r="AE29" s="8">
        <f t="shared" si="51"/>
        <v>1.8865369423268037</v>
      </c>
      <c r="AF29" s="7">
        <f t="shared" si="37"/>
        <v>-4.4187025312232286E-3</v>
      </c>
      <c r="AG29" s="7">
        <f t="shared" si="54"/>
        <v>2.0078250388817498E-3</v>
      </c>
      <c r="AH29" s="7">
        <f t="shared" si="55"/>
        <v>2.6291273103436374E-2</v>
      </c>
      <c r="AI29" s="1">
        <f t="shared" si="38"/>
        <v>23968.331483815607</v>
      </c>
      <c r="AJ29" s="1">
        <f t="shared" si="39"/>
        <v>3353.3556223353889</v>
      </c>
      <c r="AK29" s="1">
        <f t="shared" si="40"/>
        <v>1076.076169635478</v>
      </c>
      <c r="AL29" s="10">
        <f t="shared" si="24"/>
        <v>8.7931873320071432</v>
      </c>
      <c r="AM29" s="10">
        <f t="shared" si="25"/>
        <v>1.1767282692462604</v>
      </c>
      <c r="AN29" s="10">
        <f t="shared" si="26"/>
        <v>0.48368147245606974</v>
      </c>
      <c r="AO29" s="7">
        <f t="shared" si="41"/>
        <v>2.0621120954280148E-2</v>
      </c>
      <c r="AP29" s="7">
        <f t="shared" si="27"/>
        <v>2.5977173653231045E-2</v>
      </c>
      <c r="AQ29" s="7">
        <f t="shared" si="28"/>
        <v>2.3564574154817608E-2</v>
      </c>
      <c r="AR29" s="1">
        <f t="shared" si="42"/>
        <v>15618.982920650913</v>
      </c>
      <c r="AS29" s="1">
        <f t="shared" si="43"/>
        <v>2462.3553193478451</v>
      </c>
      <c r="AT29" s="1">
        <f t="shared" si="44"/>
        <v>808.99433513658573</v>
      </c>
      <c r="AU29" s="1">
        <f t="shared" si="45"/>
        <v>3123.796584130183</v>
      </c>
      <c r="AV29" s="1">
        <f t="shared" si="46"/>
        <v>492.47106386956904</v>
      </c>
      <c r="AW29" s="1">
        <f t="shared" si="47"/>
        <v>161.79886702731716</v>
      </c>
      <c r="AX29">
        <v>0</v>
      </c>
      <c r="AY29">
        <v>0</v>
      </c>
      <c r="AZ29">
        <v>0</v>
      </c>
      <c r="BA29">
        <f t="shared" si="5"/>
        <v>0</v>
      </c>
      <c r="BB29">
        <f t="shared" si="29"/>
        <v>0</v>
      </c>
      <c r="BC29">
        <f t="shared" si="6"/>
        <v>0</v>
      </c>
      <c r="BD29">
        <f t="shared" si="7"/>
        <v>0</v>
      </c>
      <c r="BE29">
        <f t="shared" si="8"/>
        <v>0</v>
      </c>
      <c r="BF29">
        <f t="shared" si="9"/>
        <v>0</v>
      </c>
      <c r="BG29">
        <f t="shared" si="10"/>
        <v>0</v>
      </c>
      <c r="BH29">
        <f t="shared" si="30"/>
        <v>0</v>
      </c>
      <c r="BI29">
        <f t="shared" si="31"/>
        <v>0</v>
      </c>
      <c r="BJ29">
        <f t="shared" si="32"/>
        <v>0</v>
      </c>
      <c r="BK29" s="7">
        <f t="shared" si="33"/>
        <v>3.5451074401415789E-2</v>
      </c>
      <c r="BL29" s="13">
        <v>0</v>
      </c>
      <c r="BM29" s="13">
        <v>0</v>
      </c>
      <c r="BN29" s="8">
        <f>BN$3*temperature!$I139+BN$4*temperature!$I139^2+BN$5*temperature!$I139^6</f>
        <v>2.1698501571169837</v>
      </c>
      <c r="BO29" s="8">
        <f>BO$3*temperature!$I139+BO$4*temperature!$I139^2+BO$5*temperature!$I139^6</f>
        <v>1.2591064170339041</v>
      </c>
      <c r="BP29" s="8">
        <f>BP$3*temperature!$I139+BP$4*temperature!$I139^2+BP$5*temperature!$I139^6</f>
        <v>0.62567179899520964</v>
      </c>
      <c r="BQ29" s="8">
        <f>BQ$3*temperature!$M139+BQ$4*temperature!$M139^2+BQ$5*temperature!$M139^6</f>
        <v>2.1698501571169837</v>
      </c>
      <c r="BR29" s="8">
        <f>BR$3*temperature!$M139+BR$4*temperature!$M139^2+BR$5*temperature!$M139^6</f>
        <v>1.2591064170339041</v>
      </c>
      <c r="BS29" s="8">
        <f>BS$3*temperature!$M139+BS$4*temperature!$M139^2+BS$5*temperature!$M139^6</f>
        <v>0.62567179899520964</v>
      </c>
      <c r="BT29" s="15">
        <f t="shared" si="11"/>
        <v>0</v>
      </c>
      <c r="BU29" s="15">
        <f t="shared" si="12"/>
        <v>0</v>
      </c>
      <c r="BV29" s="15">
        <f t="shared" si="13"/>
        <v>0</v>
      </c>
      <c r="BW29" s="15">
        <f t="shared" si="14"/>
        <v>0</v>
      </c>
      <c r="BX29" s="15">
        <f t="shared" si="15"/>
        <v>0</v>
      </c>
      <c r="BY29" s="15">
        <f t="shared" si="16"/>
        <v>0</v>
      </c>
    </row>
    <row r="30" spans="1:77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4"/>
        <v>5.2636035724735741E-3</v>
      </c>
      <c r="F30" s="7">
        <f t="shared" si="17"/>
        <v>1.5904845060938921E-2</v>
      </c>
      <c r="G30" s="7">
        <f t="shared" si="1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9"/>
        <v>21351.694434927398</v>
      </c>
      <c r="L30" s="1">
        <f t="shared" si="1"/>
        <v>1457.3086030603524</v>
      </c>
      <c r="M30" s="1">
        <f t="shared" si="2"/>
        <v>452.38859579981255</v>
      </c>
      <c r="N30" s="7">
        <f t="shared" si="35"/>
        <v>3.5377179583490292E-2</v>
      </c>
      <c r="O30" s="7">
        <f t="shared" si="20"/>
        <v>2.5417406123961817E-2</v>
      </c>
      <c r="P30" s="7">
        <f t="shared" si="2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2"/>
        <v>201.70557911853126</v>
      </c>
      <c r="U30" s="1">
        <f t="shared" si="48"/>
        <v>941.66348339372075</v>
      </c>
      <c r="V30" s="1">
        <f t="shared" si="49"/>
        <v>872.71451539045961</v>
      </c>
      <c r="W30" s="7">
        <f t="shared" si="36"/>
        <v>-1.9561938367143039E-3</v>
      </c>
      <c r="X30" s="7">
        <f t="shared" si="52"/>
        <v>2.040129612331798E-3</v>
      </c>
      <c r="Y30" s="7">
        <f t="shared" si="53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3"/>
        <v>2.3409095494429892</v>
      </c>
      <c r="AD30" s="8">
        <f t="shared" si="50"/>
        <v>2.7203543668669528</v>
      </c>
      <c r="AE30" s="8">
        <f t="shared" si="51"/>
        <v>1.9115173214066605</v>
      </c>
      <c r="AF30" s="7">
        <f t="shared" si="37"/>
        <v>-1.4389132472048205E-2</v>
      </c>
      <c r="AG30" s="7">
        <f t="shared" si="54"/>
        <v>-8.7584823488597863E-3</v>
      </c>
      <c r="AH30" s="7">
        <f t="shared" si="55"/>
        <v>1.3241394069414048E-2</v>
      </c>
      <c r="AI30" s="1">
        <f t="shared" si="38"/>
        <v>24695.294919564229</v>
      </c>
      <c r="AJ30" s="1">
        <f t="shared" si="39"/>
        <v>3510.4911239714193</v>
      </c>
      <c r="AK30" s="1">
        <f t="shared" si="40"/>
        <v>1130.2674196992473</v>
      </c>
      <c r="AL30" s="10">
        <f t="shared" si="24"/>
        <v>8.974512711554107</v>
      </c>
      <c r="AM30" s="10">
        <f t="shared" si="25"/>
        <v>1.2072963438391364</v>
      </c>
      <c r="AN30" s="10">
        <f t="shared" si="26"/>
        <v>0.49507922038107216</v>
      </c>
      <c r="AO30" s="7">
        <f t="shared" si="41"/>
        <v>2.0621120954280148E-2</v>
      </c>
      <c r="AP30" s="7">
        <f t="shared" si="27"/>
        <v>2.5977173653231045E-2</v>
      </c>
      <c r="AQ30" s="7">
        <f t="shared" si="28"/>
        <v>2.3564574154817608E-2</v>
      </c>
      <c r="AR30" s="1">
        <f t="shared" si="42"/>
        <v>16104.103440851959</v>
      </c>
      <c r="AS30" s="1">
        <f t="shared" si="43"/>
        <v>2581.9539914058173</v>
      </c>
      <c r="AT30" s="1">
        <f t="shared" si="44"/>
        <v>852.46594137172281</v>
      </c>
      <c r="AU30" s="1">
        <f t="shared" si="45"/>
        <v>3220.8206881703918</v>
      </c>
      <c r="AV30" s="1">
        <f t="shared" si="46"/>
        <v>516.39079828116348</v>
      </c>
      <c r="AW30" s="1">
        <f t="shared" si="47"/>
        <v>170.49318827434456</v>
      </c>
      <c r="AX30">
        <v>0</v>
      </c>
      <c r="AY30">
        <v>0</v>
      </c>
      <c r="AZ30">
        <v>0</v>
      </c>
      <c r="BA30">
        <f t="shared" si="5"/>
        <v>0</v>
      </c>
      <c r="BB30">
        <f t="shared" si="29"/>
        <v>0</v>
      </c>
      <c r="BC30">
        <f t="shared" si="6"/>
        <v>0</v>
      </c>
      <c r="BD30">
        <f t="shared" si="7"/>
        <v>0</v>
      </c>
      <c r="BE30">
        <f t="shared" si="8"/>
        <v>0</v>
      </c>
      <c r="BF30">
        <f t="shared" si="9"/>
        <v>0</v>
      </c>
      <c r="BG30">
        <f t="shared" si="10"/>
        <v>0</v>
      </c>
      <c r="BH30">
        <f t="shared" si="30"/>
        <v>0</v>
      </c>
      <c r="BI30">
        <f t="shared" si="31"/>
        <v>0</v>
      </c>
      <c r="BJ30">
        <f t="shared" si="32"/>
        <v>0</v>
      </c>
      <c r="BK30" s="7">
        <f t="shared" si="33"/>
        <v>5.377947418379822E-2</v>
      </c>
      <c r="BL30" s="13">
        <v>0</v>
      </c>
      <c r="BM30" s="13">
        <v>0</v>
      </c>
      <c r="BN30" s="8">
        <f>BN$3*temperature!$I140+BN$4*temperature!$I140^2+BN$5*temperature!$I140^6</f>
        <v>2.2221390489074349</v>
      </c>
      <c r="BO30" s="8">
        <f>BO$3*temperature!$I140+BO$4*temperature!$I140^2+BO$5*temperature!$I140^6</f>
        <v>1.2871125438101301</v>
      </c>
      <c r="BP30" s="8">
        <f>BP$3*temperature!$I140+BP$4*temperature!$I140^2+BP$5*temperature!$I140^6</f>
        <v>0.63694281489987825</v>
      </c>
      <c r="BQ30" s="8">
        <f>BQ$3*temperature!$M140+BQ$4*temperature!$M140^2+BQ$5*temperature!$M140^6</f>
        <v>2.2221390489074349</v>
      </c>
      <c r="BR30" s="8">
        <f>BR$3*temperature!$M140+BR$4*temperature!$M140^2+BR$5*temperature!$M140^6</f>
        <v>1.2871125438101301</v>
      </c>
      <c r="BS30" s="8">
        <f>BS$3*temperature!$M140+BS$4*temperature!$M140^2+BS$5*temperature!$M140^6</f>
        <v>0.63694281489987825</v>
      </c>
      <c r="BT30" s="15">
        <f t="shared" si="11"/>
        <v>0</v>
      </c>
      <c r="BU30" s="15">
        <f t="shared" si="12"/>
        <v>0</v>
      </c>
      <c r="BV30" s="15">
        <f t="shared" si="13"/>
        <v>0</v>
      </c>
      <c r="BW30" s="15">
        <f t="shared" si="14"/>
        <v>0</v>
      </c>
      <c r="BX30" s="15">
        <f t="shared" si="15"/>
        <v>0</v>
      </c>
      <c r="BY30" s="15">
        <f t="shared" si="16"/>
        <v>0</v>
      </c>
    </row>
    <row r="31" spans="1:77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4"/>
        <v>5.4244692212248591E-3</v>
      </c>
      <c r="F31" s="7">
        <f t="shared" si="17"/>
        <v>1.6064507173073395E-2</v>
      </c>
      <c r="G31" s="7">
        <f t="shared" si="1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9"/>
        <v>21972.725966800524</v>
      </c>
      <c r="L31" s="1">
        <f t="shared" si="1"/>
        <v>1475.8527077734223</v>
      </c>
      <c r="M31" s="1">
        <f t="shared" si="2"/>
        <v>458.08177067860311</v>
      </c>
      <c r="N31" s="7">
        <f t="shared" si="35"/>
        <v>2.9085819571173399E-2</v>
      </c>
      <c r="O31" s="7">
        <f t="shared" si="20"/>
        <v>1.272489895011053E-2</v>
      </c>
      <c r="P31" s="7">
        <f t="shared" si="2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2"/>
        <v>199.08113068127511</v>
      </c>
      <c r="U31" s="1">
        <f t="shared" si="48"/>
        <v>947.36627196858285</v>
      </c>
      <c r="V31" s="1">
        <f t="shared" si="49"/>
        <v>874.98272398389327</v>
      </c>
      <c r="W31" s="7">
        <f t="shared" si="36"/>
        <v>-1.3011283320596201E-2</v>
      </c>
      <c r="X31" s="7">
        <f t="shared" si="52"/>
        <v>6.0560791359451915E-3</v>
      </c>
      <c r="Y31" s="7">
        <f t="shared" si="53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3"/>
        <v>2.3139111537652339</v>
      </c>
      <c r="AD31" s="8">
        <f t="shared" si="50"/>
        <v>2.8188005878676665</v>
      </c>
      <c r="AE31" s="8">
        <f t="shared" si="51"/>
        <v>1.9431513150416031</v>
      </c>
      <c r="AF31" s="7">
        <f t="shared" si="37"/>
        <v>-1.1533292981858012E-2</v>
      </c>
      <c r="AG31" s="7">
        <f t="shared" si="54"/>
        <v>3.6188748862926667E-2</v>
      </c>
      <c r="AH31" s="7">
        <f t="shared" si="55"/>
        <v>1.6549153534043626E-2</v>
      </c>
      <c r="AI31" s="1">
        <f t="shared" si="38"/>
        <v>25446.586115778198</v>
      </c>
      <c r="AJ31" s="1">
        <f t="shared" si="39"/>
        <v>3675.8328098554407</v>
      </c>
      <c r="AK31" s="1">
        <f t="shared" si="40"/>
        <v>1187.7338660036671</v>
      </c>
      <c r="AL31" s="10">
        <f t="shared" si="24"/>
        <v>9.1595772236847885</v>
      </c>
      <c r="AM31" s="10">
        <f t="shared" si="25"/>
        <v>1.2386584906139566</v>
      </c>
      <c r="AN31" s="10">
        <f t="shared" si="26"/>
        <v>0.50674555138225119</v>
      </c>
      <c r="AO31" s="7">
        <f t="shared" si="41"/>
        <v>2.0621120954280148E-2</v>
      </c>
      <c r="AP31" s="7">
        <f t="shared" si="27"/>
        <v>2.5977173653231045E-2</v>
      </c>
      <c r="AQ31" s="7">
        <f t="shared" si="28"/>
        <v>2.3564574154817608E-2</v>
      </c>
      <c r="AR31" s="1">
        <f t="shared" si="42"/>
        <v>16606.714721536202</v>
      </c>
      <c r="AS31" s="1">
        <f t="shared" si="43"/>
        <v>2707.8262661865601</v>
      </c>
      <c r="AT31" s="1">
        <f t="shared" si="44"/>
        <v>898.1602512070865</v>
      </c>
      <c r="AU31" s="1">
        <f t="shared" si="45"/>
        <v>3321.3429443072405</v>
      </c>
      <c r="AV31" s="1">
        <f t="shared" si="46"/>
        <v>541.56525323731205</v>
      </c>
      <c r="AW31" s="1">
        <f t="shared" si="47"/>
        <v>179.63205024141732</v>
      </c>
      <c r="AX31">
        <v>0</v>
      </c>
      <c r="AY31">
        <v>0</v>
      </c>
      <c r="AZ31">
        <v>0</v>
      </c>
      <c r="BA31">
        <f t="shared" si="5"/>
        <v>0</v>
      </c>
      <c r="BB31">
        <f t="shared" si="29"/>
        <v>0</v>
      </c>
      <c r="BC31">
        <f t="shared" si="6"/>
        <v>0</v>
      </c>
      <c r="BD31">
        <f t="shared" si="7"/>
        <v>0</v>
      </c>
      <c r="BE31">
        <f t="shared" si="8"/>
        <v>0</v>
      </c>
      <c r="BF31">
        <f t="shared" si="9"/>
        <v>0</v>
      </c>
      <c r="BG31">
        <f t="shared" si="10"/>
        <v>0</v>
      </c>
      <c r="BH31">
        <f t="shared" si="30"/>
        <v>0</v>
      </c>
      <c r="BI31">
        <f t="shared" si="31"/>
        <v>0</v>
      </c>
      <c r="BJ31">
        <f t="shared" si="32"/>
        <v>0</v>
      </c>
      <c r="BK31" s="7">
        <f t="shared" si="33"/>
        <v>4.6607326093668328E-2</v>
      </c>
      <c r="BL31" s="13">
        <v>0</v>
      </c>
      <c r="BM31" s="13">
        <v>0</v>
      </c>
      <c r="BN31" s="8">
        <f>BN$3*temperature!$I141+BN$4*temperature!$I141^2+BN$5*temperature!$I141^6</f>
        <v>2.274565218099367</v>
      </c>
      <c r="BO31" s="8">
        <f>BO$3*temperature!$I141+BO$4*temperature!$I141^2+BO$5*temperature!$I141^6</f>
        <v>1.3150073206000652</v>
      </c>
      <c r="BP31" s="8">
        <f>BP$3*temperature!$I141+BP$4*temperature!$I141^2+BP$5*temperature!$I141^6</f>
        <v>0.64794214102893033</v>
      </c>
      <c r="BQ31" s="8">
        <f>BQ$3*temperature!$M141+BQ$4*temperature!$M141^2+BQ$5*temperature!$M141^6</f>
        <v>2.274565218099367</v>
      </c>
      <c r="BR31" s="8">
        <f>BR$3*temperature!$M141+BR$4*temperature!$M141^2+BR$5*temperature!$M141^6</f>
        <v>1.3150073206000652</v>
      </c>
      <c r="BS31" s="8">
        <f>BS$3*temperature!$M141+BS$4*temperature!$M141^2+BS$5*temperature!$M141^6</f>
        <v>0.64794214102893033</v>
      </c>
      <c r="BT31" s="15">
        <f t="shared" si="11"/>
        <v>0</v>
      </c>
      <c r="BU31" s="15">
        <f t="shared" si="12"/>
        <v>0</v>
      </c>
      <c r="BV31" s="15">
        <f t="shared" si="13"/>
        <v>0</v>
      </c>
      <c r="BW31" s="15">
        <f t="shared" si="14"/>
        <v>0</v>
      </c>
      <c r="BX31" s="15">
        <f t="shared" si="15"/>
        <v>0</v>
      </c>
      <c r="BY31" s="15">
        <f t="shared" si="16"/>
        <v>0</v>
      </c>
    </row>
    <row r="32" spans="1:77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4"/>
        <v>5.6829898394004097E-3</v>
      </c>
      <c r="F32" s="7">
        <f t="shared" si="17"/>
        <v>1.659902638740296E-2</v>
      </c>
      <c r="G32" s="7">
        <f t="shared" si="1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9"/>
        <v>22509.556794976885</v>
      </c>
      <c r="L32" s="1">
        <f t="shared" si="1"/>
        <v>1512.5139657455427</v>
      </c>
      <c r="M32" s="1">
        <f t="shared" si="2"/>
        <v>463.59221716490123</v>
      </c>
      <c r="N32" s="7">
        <f t="shared" si="35"/>
        <v>2.4431689949962587E-2</v>
      </c>
      <c r="O32" s="7">
        <f t="shared" si="20"/>
        <v>2.4840729551819818E-2</v>
      </c>
      <c r="P32" s="7">
        <f t="shared" si="2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2"/>
        <v>195.25370142171693</v>
      </c>
      <c r="U32" s="1">
        <f t="shared" si="48"/>
        <v>932.00882127495822</v>
      </c>
      <c r="V32" s="1">
        <f t="shared" si="49"/>
        <v>880.29203924593799</v>
      </c>
      <c r="W32" s="7">
        <f t="shared" si="36"/>
        <v>-1.9225474792414321E-2</v>
      </c>
      <c r="X32" s="7">
        <f t="shared" si="52"/>
        <v>-1.621067917238872E-2</v>
      </c>
      <c r="Y32" s="7">
        <f t="shared" si="53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3"/>
        <v>2.2895410329228123</v>
      </c>
      <c r="AD32" s="8">
        <f t="shared" si="50"/>
        <v>2.8253717061001042</v>
      </c>
      <c r="AE32" s="8">
        <f t="shared" si="51"/>
        <v>1.9502411781325806</v>
      </c>
      <c r="AF32" s="7">
        <f t="shared" si="37"/>
        <v>-1.0532003704103454E-2</v>
      </c>
      <c r="AG32" s="7">
        <f t="shared" si="54"/>
        <v>2.3311752738808256E-3</v>
      </c>
      <c r="AH32" s="7">
        <f t="shared" si="55"/>
        <v>3.6486417892915846E-3</v>
      </c>
      <c r="AI32" s="1">
        <f t="shared" si="38"/>
        <v>26223.270448507621</v>
      </c>
      <c r="AJ32" s="1">
        <f t="shared" si="39"/>
        <v>3849.8147821072084</v>
      </c>
      <c r="AK32" s="1">
        <f t="shared" si="40"/>
        <v>1248.5925296447178</v>
      </c>
      <c r="AL32" s="10">
        <f t="shared" si="24"/>
        <v>9.3484579735044626</v>
      </c>
      <c r="AM32" s="10">
        <f t="shared" si="25"/>
        <v>1.2708353373216845</v>
      </c>
      <c r="AN32" s="10">
        <f t="shared" si="26"/>
        <v>0.51868679450542221</v>
      </c>
      <c r="AO32" s="7">
        <f t="shared" si="41"/>
        <v>2.0621120954280148E-2</v>
      </c>
      <c r="AP32" s="7">
        <f t="shared" si="27"/>
        <v>2.5977173653231045E-2</v>
      </c>
      <c r="AQ32" s="7">
        <f t="shared" si="28"/>
        <v>2.3564574154817608E-2</v>
      </c>
      <c r="AR32" s="1">
        <f t="shared" si="42"/>
        <v>17128.86655162213</v>
      </c>
      <c r="AS32" s="1">
        <f t="shared" si="43"/>
        <v>2841.1558926250655</v>
      </c>
      <c r="AT32" s="1">
        <f t="shared" si="44"/>
        <v>946.69792193630326</v>
      </c>
      <c r="AU32" s="1">
        <f t="shared" si="45"/>
        <v>3425.7733103244263</v>
      </c>
      <c r="AV32" s="1">
        <f t="shared" si="46"/>
        <v>568.23117852501309</v>
      </c>
      <c r="AW32" s="1">
        <f t="shared" si="47"/>
        <v>189.33958438726066</v>
      </c>
      <c r="AX32">
        <v>0</v>
      </c>
      <c r="AY32">
        <v>0</v>
      </c>
      <c r="AZ32">
        <v>0</v>
      </c>
      <c r="BA32">
        <f t="shared" si="5"/>
        <v>0</v>
      </c>
      <c r="BB32">
        <f t="shared" si="29"/>
        <v>0</v>
      </c>
      <c r="BC32">
        <f t="shared" si="6"/>
        <v>0</v>
      </c>
      <c r="BD32">
        <f t="shared" si="7"/>
        <v>0</v>
      </c>
      <c r="BE32">
        <f t="shared" si="8"/>
        <v>0</v>
      </c>
      <c r="BF32">
        <f t="shared" si="9"/>
        <v>0</v>
      </c>
      <c r="BG32">
        <f t="shared" si="10"/>
        <v>0</v>
      </c>
      <c r="BH32">
        <f t="shared" si="30"/>
        <v>0</v>
      </c>
      <c r="BI32">
        <f t="shared" si="31"/>
        <v>0</v>
      </c>
      <c r="BJ32">
        <f t="shared" si="32"/>
        <v>0</v>
      </c>
      <c r="BK32" s="7">
        <f t="shared" si="33"/>
        <v>4.3919983115699973E-2</v>
      </c>
      <c r="BL32" s="13">
        <v>0</v>
      </c>
      <c r="BM32" s="13">
        <v>0</v>
      </c>
      <c r="BN32" s="8">
        <f>BN$3*temperature!$I142+BN$4*temperature!$I142^2+BN$5*temperature!$I142^6</f>
        <v>2.3271213879280808</v>
      </c>
      <c r="BO32" s="8">
        <f>BO$3*temperature!$I142+BO$4*temperature!$I142^2+BO$5*temperature!$I142^6</f>
        <v>1.3427754190860772</v>
      </c>
      <c r="BP32" s="8">
        <f>BP$3*temperature!$I142+BP$4*temperature!$I142^2+BP$5*temperature!$I142^6</f>
        <v>0.65864958076805713</v>
      </c>
      <c r="BQ32" s="8">
        <f>BQ$3*temperature!$M142+BQ$4*temperature!$M142^2+BQ$5*temperature!$M142^6</f>
        <v>2.3271213879280808</v>
      </c>
      <c r="BR32" s="8">
        <f>BR$3*temperature!$M142+BR$4*temperature!$M142^2+BR$5*temperature!$M142^6</f>
        <v>1.3427754190860772</v>
      </c>
      <c r="BS32" s="8">
        <f>BS$3*temperature!$M142+BS$4*temperature!$M142^2+BS$5*temperature!$M142^6</f>
        <v>0.65864958076805713</v>
      </c>
      <c r="BT32" s="15">
        <f t="shared" si="11"/>
        <v>0</v>
      </c>
      <c r="BU32" s="15">
        <f t="shared" si="12"/>
        <v>0</v>
      </c>
      <c r="BV32" s="15">
        <f t="shared" si="13"/>
        <v>0</v>
      </c>
      <c r="BW32" s="15">
        <f t="shared" si="14"/>
        <v>0</v>
      </c>
      <c r="BX32" s="15">
        <f t="shared" si="15"/>
        <v>0</v>
      </c>
      <c r="BY32" s="15">
        <f t="shared" si="16"/>
        <v>0</v>
      </c>
    </row>
    <row r="33" spans="1:77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4"/>
        <v>5.6025935173917851E-3</v>
      </c>
      <c r="F33" s="7">
        <f t="shared" si="17"/>
        <v>1.7099851299727353E-2</v>
      </c>
      <c r="G33" s="7">
        <f t="shared" si="1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9"/>
        <v>23071.639145062869</v>
      </c>
      <c r="L33" s="1">
        <f t="shared" si="1"/>
        <v>1548.4183338076225</v>
      </c>
      <c r="M33" s="1">
        <f t="shared" si="2"/>
        <v>470.12163331276088</v>
      </c>
      <c r="N33" s="7">
        <f t="shared" si="35"/>
        <v>2.4970831509726343E-2</v>
      </c>
      <c r="O33" s="7">
        <f t="shared" si="20"/>
        <v>2.3738205977081428E-2</v>
      </c>
      <c r="P33" s="7">
        <f t="shared" si="2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2"/>
        <v>195.30292964894775</v>
      </c>
      <c r="U33" s="1">
        <f t="shared" si="48"/>
        <v>932.08276797894018</v>
      </c>
      <c r="V33" s="1">
        <f t="shared" si="49"/>
        <v>880.90253472291624</v>
      </c>
      <c r="W33" s="7">
        <f t="shared" si="36"/>
        <v>2.521244251574295E-4</v>
      </c>
      <c r="X33" s="7">
        <f t="shared" si="52"/>
        <v>7.9341206106642304E-5</v>
      </c>
      <c r="Y33" s="7">
        <f t="shared" si="53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3"/>
        <v>2.2887742285086174</v>
      </c>
      <c r="AD33" s="8">
        <f t="shared" si="50"/>
        <v>2.8495451502593916</v>
      </c>
      <c r="AE33" s="8">
        <f t="shared" si="51"/>
        <v>1.9390383149350143</v>
      </c>
      <c r="AF33" s="7">
        <f t="shared" si="37"/>
        <v>-3.3491621384740267E-4</v>
      </c>
      <c r="AG33" s="7">
        <f t="shared" si="54"/>
        <v>8.5558456280623307E-3</v>
      </c>
      <c r="AH33" s="7">
        <f t="shared" si="55"/>
        <v>-5.7443475828427015E-3</v>
      </c>
      <c r="AI33" s="1">
        <f t="shared" si="38"/>
        <v>27026.716713981288</v>
      </c>
      <c r="AJ33" s="1">
        <f t="shared" si="39"/>
        <v>4033.0644824215005</v>
      </c>
      <c r="AK33" s="1">
        <f t="shared" si="40"/>
        <v>1313.0728610675067</v>
      </c>
      <c r="AL33" s="10">
        <f t="shared" si="24"/>
        <v>9.5412336561121034</v>
      </c>
      <c r="AM33" s="10">
        <f t="shared" si="25"/>
        <v>1.3038480475639525</v>
      </c>
      <c r="AN33" s="10">
        <f t="shared" si="26"/>
        <v>0.53090942793766982</v>
      </c>
      <c r="AO33" s="7">
        <f t="shared" si="41"/>
        <v>2.0621120954280148E-2</v>
      </c>
      <c r="AP33" s="7">
        <f t="shared" si="27"/>
        <v>2.5977173653231045E-2</v>
      </c>
      <c r="AQ33" s="7">
        <f t="shared" si="28"/>
        <v>2.3564574154817608E-2</v>
      </c>
      <c r="AR33" s="1">
        <f t="shared" si="42"/>
        <v>17666.70561109337</v>
      </c>
      <c r="AS33" s="1">
        <f t="shared" si="43"/>
        <v>2982.3780962531046</v>
      </c>
      <c r="AT33" s="1">
        <f t="shared" si="44"/>
        <v>997.71591982171071</v>
      </c>
      <c r="AU33" s="1">
        <f t="shared" si="45"/>
        <v>3533.3411222186742</v>
      </c>
      <c r="AV33" s="1">
        <f t="shared" si="46"/>
        <v>596.47561925062098</v>
      </c>
      <c r="AW33" s="1">
        <f t="shared" si="47"/>
        <v>199.54318396434215</v>
      </c>
      <c r="AX33">
        <v>0</v>
      </c>
      <c r="AY33">
        <v>0</v>
      </c>
      <c r="AZ33">
        <v>0</v>
      </c>
      <c r="BA33">
        <f t="shared" si="5"/>
        <v>0</v>
      </c>
      <c r="BB33">
        <f t="shared" si="29"/>
        <v>0</v>
      </c>
      <c r="BC33">
        <f t="shared" si="6"/>
        <v>0</v>
      </c>
      <c r="BD33">
        <f t="shared" si="7"/>
        <v>0</v>
      </c>
      <c r="BE33">
        <f t="shared" si="8"/>
        <v>0</v>
      </c>
      <c r="BF33">
        <f t="shared" si="9"/>
        <v>0</v>
      </c>
      <c r="BG33">
        <f t="shared" si="10"/>
        <v>0</v>
      </c>
      <c r="BH33">
        <f t="shared" si="30"/>
        <v>0</v>
      </c>
      <c r="BI33">
        <f t="shared" si="31"/>
        <v>0</v>
      </c>
      <c r="BJ33">
        <f t="shared" si="32"/>
        <v>0</v>
      </c>
      <c r="BK33" s="7">
        <f t="shared" si="33"/>
        <v>4.4197072041392865E-2</v>
      </c>
      <c r="BL33" s="13">
        <v>0</v>
      </c>
      <c r="BM33" s="13">
        <v>0</v>
      </c>
      <c r="BN33" s="8">
        <f>BN$3*temperature!$I143+BN$4*temperature!$I143^2+BN$5*temperature!$I143^6</f>
        <v>2.37979675164169</v>
      </c>
      <c r="BO33" s="8">
        <f>BO$3*temperature!$I143+BO$4*temperature!$I143^2+BO$5*temperature!$I143^6</f>
        <v>1.3703986763386178</v>
      </c>
      <c r="BP33" s="8">
        <f>BP$3*temperature!$I143+BP$4*temperature!$I143^2+BP$5*temperature!$I143^6</f>
        <v>0.66904263833359656</v>
      </c>
      <c r="BQ33" s="8">
        <f>BQ$3*temperature!$M143+BQ$4*temperature!$M143^2+BQ$5*temperature!$M143^6</f>
        <v>2.37979675164169</v>
      </c>
      <c r="BR33" s="8">
        <f>BR$3*temperature!$M143+BR$4*temperature!$M143^2+BR$5*temperature!$M143^6</f>
        <v>1.3703986763386178</v>
      </c>
      <c r="BS33" s="8">
        <f>BS$3*temperature!$M143+BS$4*temperature!$M143^2+BS$5*temperature!$M143^6</f>
        <v>0.66904263833359656</v>
      </c>
      <c r="BT33" s="15">
        <f t="shared" si="11"/>
        <v>0</v>
      </c>
      <c r="BU33" s="15">
        <f t="shared" si="12"/>
        <v>0</v>
      </c>
      <c r="BV33" s="15">
        <f t="shared" si="13"/>
        <v>0</v>
      </c>
      <c r="BW33" s="15">
        <f t="shared" si="14"/>
        <v>0</v>
      </c>
      <c r="BX33" s="15">
        <f t="shared" si="15"/>
        <v>0</v>
      </c>
      <c r="BY33" s="15">
        <f t="shared" si="16"/>
        <v>0</v>
      </c>
    </row>
    <row r="34" spans="1:77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4"/>
        <v>5.8100825047127103E-3</v>
      </c>
      <c r="F34" s="7">
        <f t="shared" si="17"/>
        <v>1.6909754969087532E-2</v>
      </c>
      <c r="G34" s="7">
        <f t="shared" si="1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9"/>
        <v>24000.715913458287</v>
      </c>
      <c r="L34" s="1">
        <f t="shared" si="1"/>
        <v>1573.2339947487048</v>
      </c>
      <c r="M34" s="1">
        <f t="shared" si="2"/>
        <v>493.67244906660113</v>
      </c>
      <c r="N34" s="7">
        <f t="shared" si="35"/>
        <v>4.0269213754335009E-2</v>
      </c>
      <c r="O34" s="7">
        <f t="shared" si="20"/>
        <v>1.6026457708014696E-2</v>
      </c>
      <c r="P34" s="7">
        <f t="shared" si="2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2"/>
        <v>192.35179252239072</v>
      </c>
      <c r="U34" s="1">
        <f t="shared" si="48"/>
        <v>930.71902837306368</v>
      </c>
      <c r="V34" s="1">
        <f t="shared" si="49"/>
        <v>854.64270394924336</v>
      </c>
      <c r="W34" s="7">
        <f t="shared" si="36"/>
        <v>-1.51105625085175E-2</v>
      </c>
      <c r="X34" s="7">
        <f t="shared" si="52"/>
        <v>-1.4631099862875141E-3</v>
      </c>
      <c r="Y34" s="7">
        <f t="shared" si="53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3"/>
        <v>2.293792180198313</v>
      </c>
      <c r="AD34" s="8">
        <f t="shared" si="50"/>
        <v>2.8876122898394789</v>
      </c>
      <c r="AE34" s="8">
        <f t="shared" si="51"/>
        <v>1.9885137845060206</v>
      </c>
      <c r="AF34" s="7">
        <f t="shared" si="37"/>
        <v>2.1924188184192506E-3</v>
      </c>
      <c r="AG34" s="7">
        <f t="shared" si="54"/>
        <v>1.3359023132734738E-2</v>
      </c>
      <c r="AH34" s="7">
        <f t="shared" si="55"/>
        <v>2.5515467739823494E-2</v>
      </c>
      <c r="AI34" s="1">
        <f t="shared" si="38"/>
        <v>27857.386164801832</v>
      </c>
      <c r="AJ34" s="1">
        <f t="shared" si="39"/>
        <v>4226.2336534299711</v>
      </c>
      <c r="AK34" s="1">
        <f t="shared" si="40"/>
        <v>1381.3087589250983</v>
      </c>
      <c r="AL34" s="10">
        <f t="shared" si="24"/>
        <v>9.737984589387839</v>
      </c>
      <c r="AM34" s="10">
        <f t="shared" si="25"/>
        <v>1.3377183347129475</v>
      </c>
      <c r="AN34" s="10">
        <f t="shared" si="26"/>
        <v>0.54342008252179885</v>
      </c>
      <c r="AO34" s="7">
        <f t="shared" si="41"/>
        <v>2.0621120954280148E-2</v>
      </c>
      <c r="AP34" s="7">
        <f t="shared" si="27"/>
        <v>2.5977173653231045E-2</v>
      </c>
      <c r="AQ34" s="7">
        <f t="shared" si="28"/>
        <v>2.3564574154817608E-2</v>
      </c>
      <c r="AR34" s="1">
        <f t="shared" si="42"/>
        <v>18224.781346912463</v>
      </c>
      <c r="AS34" s="1">
        <f t="shared" si="43"/>
        <v>3130.3290962038368</v>
      </c>
      <c r="AT34" s="1">
        <f t="shared" si="44"/>
        <v>1051.2386818989658</v>
      </c>
      <c r="AU34" s="1">
        <f t="shared" si="45"/>
        <v>3644.9562693824928</v>
      </c>
      <c r="AV34" s="1">
        <f t="shared" si="46"/>
        <v>626.06581924076738</v>
      </c>
      <c r="AW34" s="1">
        <f t="shared" si="47"/>
        <v>210.24773637979317</v>
      </c>
      <c r="AX34">
        <v>0</v>
      </c>
      <c r="AY34">
        <v>0</v>
      </c>
      <c r="AZ34">
        <v>0</v>
      </c>
      <c r="BA34">
        <f t="shared" si="5"/>
        <v>0</v>
      </c>
      <c r="BB34">
        <f t="shared" si="29"/>
        <v>0</v>
      </c>
      <c r="BC34">
        <f t="shared" si="6"/>
        <v>0</v>
      </c>
      <c r="BD34">
        <f t="shared" si="7"/>
        <v>0</v>
      </c>
      <c r="BE34">
        <f t="shared" si="8"/>
        <v>0</v>
      </c>
      <c r="BF34">
        <f t="shared" si="9"/>
        <v>0</v>
      </c>
      <c r="BG34">
        <f t="shared" si="10"/>
        <v>0</v>
      </c>
      <c r="BH34">
        <f t="shared" si="30"/>
        <v>0</v>
      </c>
      <c r="BI34">
        <f t="shared" si="31"/>
        <v>0</v>
      </c>
      <c r="BJ34">
        <f t="shared" si="32"/>
        <v>0</v>
      </c>
      <c r="BK34" s="7">
        <f t="shared" si="33"/>
        <v>5.7694154448594243E-2</v>
      </c>
      <c r="BL34" s="13">
        <v>0</v>
      </c>
      <c r="BM34" s="13">
        <v>0</v>
      </c>
      <c r="BN34" s="8">
        <f>BN$3*temperature!$I144+BN$4*temperature!$I144^2+BN$5*temperature!$I144^6</f>
        <v>2.4325527743913256</v>
      </c>
      <c r="BO34" s="8">
        <f>BO$3*temperature!$I144+BO$4*temperature!$I144^2+BO$5*temperature!$I144^6</f>
        <v>1.3978434973497664</v>
      </c>
      <c r="BP34" s="8">
        <f>BP$3*temperature!$I144+BP$4*temperature!$I144^2+BP$5*temperature!$I144^6</f>
        <v>0.67909189457428165</v>
      </c>
      <c r="BQ34" s="8">
        <f>BQ$3*temperature!$M144+BQ$4*temperature!$M144^2+BQ$5*temperature!$M144^6</f>
        <v>2.4325527743913256</v>
      </c>
      <c r="BR34" s="8">
        <f>BR$3*temperature!$M144+BR$4*temperature!$M144^2+BR$5*temperature!$M144^6</f>
        <v>1.3978434973497664</v>
      </c>
      <c r="BS34" s="8">
        <f>BS$3*temperature!$M144+BS$4*temperature!$M144^2+BS$5*temperature!$M144^6</f>
        <v>0.67909189457428165</v>
      </c>
      <c r="BT34" s="15">
        <f t="shared" si="11"/>
        <v>0</v>
      </c>
      <c r="BU34" s="15">
        <f t="shared" si="12"/>
        <v>0</v>
      </c>
      <c r="BV34" s="15">
        <f t="shared" si="13"/>
        <v>0</v>
      </c>
      <c r="BW34" s="15">
        <f t="shared" si="14"/>
        <v>0</v>
      </c>
      <c r="BX34" s="15">
        <f t="shared" si="15"/>
        <v>0</v>
      </c>
      <c r="BY34" s="15">
        <f t="shared" si="16"/>
        <v>0</v>
      </c>
    </row>
    <row r="35" spans="1:77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4"/>
        <v>6.1326994822132885E-3</v>
      </c>
      <c r="F35" s="7">
        <f t="shared" si="17"/>
        <v>1.6217519828473526E-2</v>
      </c>
      <c r="G35" s="7">
        <f t="shared" si="1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9"/>
        <v>24787.920685637644</v>
      </c>
      <c r="L35" s="1">
        <f t="shared" si="1"/>
        <v>1573.1307333909833</v>
      </c>
      <c r="M35" s="1">
        <f t="shared" si="2"/>
        <v>510.22591761261259</v>
      </c>
      <c r="N35" s="7">
        <f t="shared" si="35"/>
        <v>3.2799220449000632E-2</v>
      </c>
      <c r="O35" s="7">
        <f t="shared" si="20"/>
        <v>-6.5636363100640693E-5</v>
      </c>
      <c r="P35" s="7">
        <f t="shared" si="2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2"/>
        <v>187.91117978496482</v>
      </c>
      <c r="U35" s="1">
        <f t="shared" si="48"/>
        <v>927.55947584821479</v>
      </c>
      <c r="V35" s="1">
        <f t="shared" si="49"/>
        <v>838.68873584744733</v>
      </c>
      <c r="W35" s="7">
        <f t="shared" si="36"/>
        <v>-2.3085892152052589E-2</v>
      </c>
      <c r="X35" s="7">
        <f t="shared" si="52"/>
        <v>-3.394743664338673E-3</v>
      </c>
      <c r="Y35" s="7">
        <f t="shared" si="53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3"/>
        <v>2.3093853587707547</v>
      </c>
      <c r="AD35" s="8">
        <f t="shared" si="50"/>
        <v>2.8609420451927874</v>
      </c>
      <c r="AE35" s="8">
        <f t="shared" si="51"/>
        <v>1.9721805144674187</v>
      </c>
      <c r="AF35" s="7">
        <f t="shared" si="37"/>
        <v>6.7979909893551849E-3</v>
      </c>
      <c r="AG35" s="7">
        <f t="shared" si="54"/>
        <v>-9.2360891870889583E-3</v>
      </c>
      <c r="AH35" s="7">
        <f t="shared" si="55"/>
        <v>-8.2138078025238981E-3</v>
      </c>
      <c r="AI35" s="1">
        <f t="shared" si="38"/>
        <v>28716.603817704141</v>
      </c>
      <c r="AJ35" s="1">
        <f t="shared" si="39"/>
        <v>4429.6761073277412</v>
      </c>
      <c r="AK35" s="1">
        <f t="shared" si="40"/>
        <v>1453.4256194123818</v>
      </c>
      <c r="AL35" s="10">
        <f t="shared" si="24"/>
        <v>9.938792747456521</v>
      </c>
      <c r="AM35" s="10">
        <f t="shared" si="25"/>
        <v>1.3724684761928969</v>
      </c>
      <c r="AN35" s="10">
        <f t="shared" si="26"/>
        <v>0.55622554535360091</v>
      </c>
      <c r="AO35" s="7">
        <f t="shared" si="41"/>
        <v>2.0621120954280148E-2</v>
      </c>
      <c r="AP35" s="7">
        <f t="shared" si="27"/>
        <v>2.5977173653231045E-2</v>
      </c>
      <c r="AQ35" s="7">
        <f t="shared" si="28"/>
        <v>2.3564574154817608E-2</v>
      </c>
      <c r="AR35" s="1">
        <f t="shared" si="42"/>
        <v>18805.705535227633</v>
      </c>
      <c r="AS35" s="1">
        <f t="shared" si="43"/>
        <v>3283.9817317822931</v>
      </c>
      <c r="AT35" s="1">
        <f t="shared" si="44"/>
        <v>1107.2037703407129</v>
      </c>
      <c r="AU35" s="1">
        <f t="shared" si="45"/>
        <v>3761.141107045527</v>
      </c>
      <c r="AV35" s="1">
        <f t="shared" si="46"/>
        <v>656.79634635645868</v>
      </c>
      <c r="AW35" s="1">
        <f t="shared" si="47"/>
        <v>221.44075406814261</v>
      </c>
      <c r="AX35">
        <v>0</v>
      </c>
      <c r="AY35">
        <v>0</v>
      </c>
      <c r="AZ35">
        <v>0</v>
      </c>
      <c r="BA35">
        <f t="shared" si="5"/>
        <v>0</v>
      </c>
      <c r="BB35">
        <f t="shared" si="29"/>
        <v>0</v>
      </c>
      <c r="BC35">
        <f t="shared" si="6"/>
        <v>0</v>
      </c>
      <c r="BD35">
        <f t="shared" si="7"/>
        <v>0</v>
      </c>
      <c r="BE35">
        <f t="shared" si="8"/>
        <v>0</v>
      </c>
      <c r="BF35">
        <f t="shared" si="9"/>
        <v>0</v>
      </c>
      <c r="BG35">
        <f t="shared" si="10"/>
        <v>0</v>
      </c>
      <c r="BH35">
        <f t="shared" si="30"/>
        <v>0</v>
      </c>
      <c r="BI35">
        <f t="shared" si="31"/>
        <v>0</v>
      </c>
      <c r="BJ35">
        <f t="shared" si="32"/>
        <v>0</v>
      </c>
      <c r="BK35" s="7">
        <f t="shared" si="33"/>
        <v>4.9561917962211294E-2</v>
      </c>
      <c r="BL35" s="13">
        <v>0</v>
      </c>
      <c r="BM35" s="13">
        <v>0</v>
      </c>
      <c r="BN35" s="8">
        <f>BN$3*temperature!$I145+BN$4*temperature!$I145^2+BN$5*temperature!$I145^6</f>
        <v>2.485394782848505</v>
      </c>
      <c r="BO35" s="8">
        <f>BO$3*temperature!$I145+BO$4*temperature!$I145^2+BO$5*temperature!$I145^6</f>
        <v>1.4250980954903092</v>
      </c>
      <c r="BP35" s="8">
        <f>BP$3*temperature!$I145+BP$4*temperature!$I145^2+BP$5*temperature!$I145^6</f>
        <v>0.68877464048455361</v>
      </c>
      <c r="BQ35" s="8">
        <f>BQ$3*temperature!$M145+BQ$4*temperature!$M145^2+BQ$5*temperature!$M145^6</f>
        <v>2.485394782848505</v>
      </c>
      <c r="BR35" s="8">
        <f>BR$3*temperature!$M145+BR$4*temperature!$M145^2+BR$5*temperature!$M145^6</f>
        <v>1.4250980954903092</v>
      </c>
      <c r="BS35" s="8">
        <f>BS$3*temperature!$M145+BS$4*temperature!$M145^2+BS$5*temperature!$M145^6</f>
        <v>0.68877464048455361</v>
      </c>
      <c r="BT35" s="15">
        <f t="shared" si="11"/>
        <v>0</v>
      </c>
      <c r="BU35" s="15">
        <f t="shared" si="12"/>
        <v>0</v>
      </c>
      <c r="BV35" s="15">
        <f t="shared" si="13"/>
        <v>0</v>
      </c>
      <c r="BW35" s="15">
        <f t="shared" si="14"/>
        <v>0</v>
      </c>
      <c r="BX35" s="15">
        <f t="shared" si="15"/>
        <v>0</v>
      </c>
      <c r="BY35" s="15">
        <f t="shared" si="16"/>
        <v>0</v>
      </c>
    </row>
    <row r="36" spans="1:77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4"/>
        <v>6.7135178745578727E-3</v>
      </c>
      <c r="F36" s="7">
        <f t="shared" si="17"/>
        <v>1.6330021206645062E-2</v>
      </c>
      <c r="G36" s="7">
        <f t="shared" si="1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9"/>
        <v>25494.583209308556</v>
      </c>
      <c r="L36" s="1">
        <f t="shared" si="1"/>
        <v>1578.844569513195</v>
      </c>
      <c r="M36" s="1">
        <f t="shared" si="2"/>
        <v>524.4093877674519</v>
      </c>
      <c r="N36" s="7">
        <f t="shared" si="35"/>
        <v>2.8508342132963049E-2</v>
      </c>
      <c r="O36" s="7">
        <f t="shared" si="20"/>
        <v>3.6321432166639411E-3</v>
      </c>
      <c r="P36" s="7">
        <f t="shared" si="2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2"/>
        <v>180.71486919793657</v>
      </c>
      <c r="U36" s="1">
        <f t="shared" si="48"/>
        <v>931.01927467261214</v>
      </c>
      <c r="V36" s="1">
        <f t="shared" si="49"/>
        <v>844.47815420020129</v>
      </c>
      <c r="W36" s="7">
        <f t="shared" si="36"/>
        <v>-3.8296340831148634E-2</v>
      </c>
      <c r="X36" s="7">
        <f t="shared" si="52"/>
        <v>3.7300021340771483E-3</v>
      </c>
      <c r="Y36" s="7">
        <f t="shared" si="53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3"/>
        <v>2.2835509596639398</v>
      </c>
      <c r="AD36" s="8">
        <f t="shared" si="50"/>
        <v>2.7475569888912075</v>
      </c>
      <c r="AE36" s="8">
        <f t="shared" si="51"/>
        <v>1.9497480298762651</v>
      </c>
      <c r="AF36" s="7">
        <f t="shared" si="37"/>
        <v>-1.1186699096666142E-2</v>
      </c>
      <c r="AG36" s="7">
        <f t="shared" si="54"/>
        <v>-3.9632070314776113E-2</v>
      </c>
      <c r="AH36" s="7">
        <f t="shared" si="55"/>
        <v>-1.137445808159776E-2</v>
      </c>
      <c r="AI36" s="1">
        <f t="shared" si="38"/>
        <v>29606.084542979253</v>
      </c>
      <c r="AJ36" s="1">
        <f t="shared" si="39"/>
        <v>4643.5048429514254</v>
      </c>
      <c r="AK36" s="1">
        <f t="shared" si="40"/>
        <v>1529.5238115392863</v>
      </c>
      <c r="AL36" s="10">
        <f t="shared" si="24"/>
        <v>10.143741794841343</v>
      </c>
      <c r="AM36" s="10">
        <f t="shared" si="25"/>
        <v>1.4081213281325451</v>
      </c>
      <c r="AN36" s="10">
        <f t="shared" si="26"/>
        <v>0.56933276346388972</v>
      </c>
      <c r="AO36" s="7">
        <f t="shared" si="41"/>
        <v>2.0621120954280148E-2</v>
      </c>
      <c r="AP36" s="7">
        <f t="shared" si="27"/>
        <v>2.5977173653231045E-2</v>
      </c>
      <c r="AQ36" s="7">
        <f t="shared" si="28"/>
        <v>2.3564574154817608E-2</v>
      </c>
      <c r="AR36" s="1">
        <f t="shared" si="42"/>
        <v>19414.601595393222</v>
      </c>
      <c r="AS36" s="1">
        <f t="shared" si="43"/>
        <v>3445.5695493833528</v>
      </c>
      <c r="AT36" s="1">
        <f t="shared" si="44"/>
        <v>1165.5922721539505</v>
      </c>
      <c r="AU36" s="1">
        <f t="shared" si="45"/>
        <v>3882.9203190786448</v>
      </c>
      <c r="AV36" s="1">
        <f t="shared" si="46"/>
        <v>689.11390987667062</v>
      </c>
      <c r="AW36" s="1">
        <f t="shared" si="47"/>
        <v>233.11845443079011</v>
      </c>
      <c r="AX36">
        <v>0</v>
      </c>
      <c r="AY36">
        <v>0</v>
      </c>
      <c r="AZ36">
        <v>0</v>
      </c>
      <c r="BA36">
        <f t="shared" si="5"/>
        <v>0</v>
      </c>
      <c r="BB36">
        <f t="shared" si="29"/>
        <v>0</v>
      </c>
      <c r="BC36">
        <f t="shared" si="6"/>
        <v>0</v>
      </c>
      <c r="BD36">
        <f t="shared" si="7"/>
        <v>0</v>
      </c>
      <c r="BE36">
        <f t="shared" si="8"/>
        <v>0</v>
      </c>
      <c r="BF36">
        <f t="shared" si="9"/>
        <v>0</v>
      </c>
      <c r="BG36">
        <f t="shared" si="10"/>
        <v>0</v>
      </c>
      <c r="BH36">
        <f t="shared" si="30"/>
        <v>0</v>
      </c>
      <c r="BI36">
        <f t="shared" si="31"/>
        <v>0</v>
      </c>
      <c r="BJ36">
        <f t="shared" si="32"/>
        <v>0</v>
      </c>
      <c r="BK36" s="7">
        <f t="shared" si="33"/>
        <v>4.6800538557361299E-2</v>
      </c>
      <c r="BL36" s="13">
        <v>0</v>
      </c>
      <c r="BM36" s="13">
        <v>0</v>
      </c>
      <c r="BN36" s="8">
        <f>BN$3*temperature!$I146+BN$4*temperature!$I146^2+BN$5*temperature!$I146^6</f>
        <v>2.5382453263476585</v>
      </c>
      <c r="BO36" s="8">
        <f>BO$3*temperature!$I146+BO$4*temperature!$I146^2+BO$5*temperature!$I146^6</f>
        <v>1.4521069164936662</v>
      </c>
      <c r="BP36" s="8">
        <f>BP$3*temperature!$I146+BP$4*temperature!$I146^2+BP$5*temperature!$I146^6</f>
        <v>0.69805125015551539</v>
      </c>
      <c r="BQ36" s="8">
        <f>BQ$3*temperature!$M146+BQ$4*temperature!$M146^2+BQ$5*temperature!$M146^6</f>
        <v>2.5382453263476585</v>
      </c>
      <c r="BR36" s="8">
        <f>BR$3*temperature!$M146+BR$4*temperature!$M146^2+BR$5*temperature!$M146^6</f>
        <v>1.4521069164936662</v>
      </c>
      <c r="BS36" s="8">
        <f>BS$3*temperature!$M146+BS$4*temperature!$M146^2+BS$5*temperature!$M146^6</f>
        <v>0.69805125015551539</v>
      </c>
      <c r="BT36" s="15">
        <f t="shared" si="11"/>
        <v>0</v>
      </c>
      <c r="BU36" s="15">
        <f t="shared" si="12"/>
        <v>0</v>
      </c>
      <c r="BV36" s="15">
        <f t="shared" si="13"/>
        <v>0</v>
      </c>
      <c r="BW36" s="15">
        <f t="shared" si="14"/>
        <v>0</v>
      </c>
      <c r="BX36" s="15">
        <f t="shared" si="15"/>
        <v>0</v>
      </c>
      <c r="BY36" s="15">
        <f t="shared" si="16"/>
        <v>0</v>
      </c>
    </row>
    <row r="37" spans="1:77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4"/>
        <v>6.4419132733040119E-3</v>
      </c>
      <c r="F37" s="7">
        <f t="shared" si="17"/>
        <v>1.4658561960459116E-2</v>
      </c>
      <c r="G37" s="7">
        <f t="shared" si="1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9"/>
        <v>25684.596648354625</v>
      </c>
      <c r="L37" s="1">
        <f t="shared" si="1"/>
        <v>1611.2686812955199</v>
      </c>
      <c r="M37" s="1">
        <f t="shared" si="2"/>
        <v>529.3692355980869</v>
      </c>
      <c r="N37" s="7">
        <f t="shared" si="35"/>
        <v>7.4530906226657478E-3</v>
      </c>
      <c r="O37" s="7">
        <f t="shared" si="20"/>
        <v>2.0536607851349364E-2</v>
      </c>
      <c r="P37" s="7">
        <f t="shared" si="2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2"/>
        <v>179.22403290080703</v>
      </c>
      <c r="U37" s="1">
        <f t="shared" si="48"/>
        <v>898.86196704348333</v>
      </c>
      <c r="V37" s="1">
        <f t="shared" si="49"/>
        <v>853.87683090177541</v>
      </c>
      <c r="W37" s="7">
        <f t="shared" si="36"/>
        <v>-8.2496603834885107E-3</v>
      </c>
      <c r="X37" s="7">
        <f t="shared" si="52"/>
        <v>-3.4539894612210631E-2</v>
      </c>
      <c r="Y37" s="7">
        <f t="shared" si="53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3"/>
        <v>2.4940307832691997</v>
      </c>
      <c r="AD37" s="8">
        <f t="shared" si="50"/>
        <v>2.770157627257464</v>
      </c>
      <c r="AE37" s="8">
        <f t="shared" si="51"/>
        <v>1.9972197592887198</v>
      </c>
      <c r="AF37" s="7">
        <f t="shared" si="37"/>
        <v>9.2172159642207152E-2</v>
      </c>
      <c r="AG37" s="7">
        <f t="shared" si="54"/>
        <v>8.2257214163834469E-3</v>
      </c>
      <c r="AH37" s="7">
        <f t="shared" si="55"/>
        <v>2.4347622710749528E-2</v>
      </c>
      <c r="AI37" s="1">
        <f t="shared" si="38"/>
        <v>30528.396407759974</v>
      </c>
      <c r="AJ37" s="1">
        <f t="shared" si="39"/>
        <v>4868.2682685329537</v>
      </c>
      <c r="AK37" s="1">
        <f t="shared" si="40"/>
        <v>1609.6898848161477</v>
      </c>
      <c r="AL37" s="10">
        <f t="shared" si="24"/>
        <v>10.352917121321754</v>
      </c>
      <c r="AM37" s="10">
        <f t="shared" si="25"/>
        <v>1.4447003403982626</v>
      </c>
      <c r="AN37" s="10">
        <f t="shared" si="26"/>
        <v>0.58274884758730183</v>
      </c>
      <c r="AO37" s="7">
        <f t="shared" si="41"/>
        <v>2.0621120954280148E-2</v>
      </c>
      <c r="AP37" s="7">
        <f t="shared" si="27"/>
        <v>2.5977173653231045E-2</v>
      </c>
      <c r="AQ37" s="7">
        <f t="shared" si="28"/>
        <v>2.3564574154817608E-2</v>
      </c>
      <c r="AR37" s="1">
        <f t="shared" si="42"/>
        <v>20039.579743064602</v>
      </c>
      <c r="AS37" s="1">
        <f t="shared" si="43"/>
        <v>3610.4420492919689</v>
      </c>
      <c r="AT37" s="1">
        <f t="shared" si="44"/>
        <v>1226.6138409998002</v>
      </c>
      <c r="AU37" s="1">
        <f t="shared" si="45"/>
        <v>4007.9159486129206</v>
      </c>
      <c r="AV37" s="1">
        <f t="shared" si="46"/>
        <v>722.08840985839379</v>
      </c>
      <c r="AW37" s="1">
        <f t="shared" si="47"/>
        <v>245.32276819996005</v>
      </c>
      <c r="AX37">
        <v>0</v>
      </c>
      <c r="AY37">
        <v>0</v>
      </c>
      <c r="AZ37">
        <v>0</v>
      </c>
      <c r="BA37">
        <f t="shared" si="5"/>
        <v>0</v>
      </c>
      <c r="BB37">
        <f t="shared" si="29"/>
        <v>0</v>
      </c>
      <c r="BC37">
        <f t="shared" si="6"/>
        <v>0</v>
      </c>
      <c r="BD37">
        <f t="shared" si="7"/>
        <v>0</v>
      </c>
      <c r="BE37">
        <f t="shared" si="8"/>
        <v>0</v>
      </c>
      <c r="BF37">
        <f t="shared" si="9"/>
        <v>0</v>
      </c>
      <c r="BG37">
        <f t="shared" si="10"/>
        <v>0</v>
      </c>
      <c r="BH37">
        <f t="shared" si="30"/>
        <v>0</v>
      </c>
      <c r="BI37">
        <f t="shared" si="31"/>
        <v>0</v>
      </c>
      <c r="BJ37">
        <f t="shared" si="32"/>
        <v>0</v>
      </c>
      <c r="BK37" s="7">
        <f t="shared" si="33"/>
        <v>3.0796148802888695E-2</v>
      </c>
      <c r="BL37" s="13">
        <v>0</v>
      </c>
      <c r="BM37" s="13">
        <v>0</v>
      </c>
      <c r="BN37" s="8">
        <f>BN$3*temperature!$I147+BN$4*temperature!$I147^2+BN$5*temperature!$I147^6</f>
        <v>2.5909863869684227</v>
      </c>
      <c r="BO37" s="8">
        <f>BO$3*temperature!$I147+BO$4*temperature!$I147^2+BO$5*temperature!$I147^6</f>
        <v>1.4787937803918925</v>
      </c>
      <c r="BP37" s="8">
        <f>BP$3*temperature!$I147+BP$4*temperature!$I147^2+BP$5*temperature!$I147^6</f>
        <v>0.70687514959254394</v>
      </c>
      <c r="BQ37" s="8">
        <f>BQ$3*temperature!$M147+BQ$4*temperature!$M147^2+BQ$5*temperature!$M147^6</f>
        <v>2.5909863869684227</v>
      </c>
      <c r="BR37" s="8">
        <f>BR$3*temperature!$M147+BR$4*temperature!$M147^2+BR$5*temperature!$M147^6</f>
        <v>1.4787937803918925</v>
      </c>
      <c r="BS37" s="8">
        <f>BS$3*temperature!$M147+BS$4*temperature!$M147^2+BS$5*temperature!$M147^6</f>
        <v>0.70687514959254394</v>
      </c>
      <c r="BT37" s="15">
        <f t="shared" si="11"/>
        <v>0</v>
      </c>
      <c r="BU37" s="15">
        <f t="shared" si="12"/>
        <v>0</v>
      </c>
      <c r="BV37" s="15">
        <f t="shared" si="13"/>
        <v>0</v>
      </c>
      <c r="BW37" s="15">
        <f t="shared" si="14"/>
        <v>0</v>
      </c>
      <c r="BX37" s="15">
        <f t="shared" si="15"/>
        <v>0</v>
      </c>
      <c r="BY37" s="15">
        <f t="shared" si="16"/>
        <v>0</v>
      </c>
    </row>
    <row r="38" spans="1:77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4"/>
        <v>6.1882645985391616E-3</v>
      </c>
      <c r="F38" s="7">
        <f t="shared" si="17"/>
        <v>1.246241293638195E-2</v>
      </c>
      <c r="G38" s="7">
        <f t="shared" si="1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9"/>
        <v>25968.718551230631</v>
      </c>
      <c r="L38" s="1">
        <f t="shared" si="1"/>
        <v>1643.0307990508757</v>
      </c>
      <c r="M38" s="1">
        <f t="shared" si="2"/>
        <v>539.24478308317077</v>
      </c>
      <c r="N38" s="7">
        <f t="shared" si="35"/>
        <v>1.1061956968446474E-2</v>
      </c>
      <c r="O38" s="7">
        <f t="shared" si="20"/>
        <v>1.9712489992555371E-2</v>
      </c>
      <c r="P38" s="7">
        <f t="shared" si="2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2"/>
        <v>177.55425611266796</v>
      </c>
      <c r="U38" s="1">
        <f t="shared" si="48"/>
        <v>848.05370684498394</v>
      </c>
      <c r="V38" s="1">
        <f t="shared" si="49"/>
        <v>848.93393409751468</v>
      </c>
      <c r="W38" s="7">
        <f t="shared" si="36"/>
        <v>-9.3167013436374901E-3</v>
      </c>
      <c r="X38" s="7">
        <f t="shared" si="52"/>
        <v>-5.6525097357958964E-2</v>
      </c>
      <c r="Y38" s="7">
        <f t="shared" si="53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3"/>
        <v>2.5066122179045962</v>
      </c>
      <c r="AD38" s="8">
        <f t="shared" si="50"/>
        <v>2.8705154383111862</v>
      </c>
      <c r="AE38" s="8">
        <f t="shared" si="51"/>
        <v>2.0325970830505562</v>
      </c>
      <c r="AF38" s="7">
        <f t="shared" si="37"/>
        <v>5.0446188233910227E-3</v>
      </c>
      <c r="AG38" s="7">
        <f t="shared" si="54"/>
        <v>3.6228195127321783E-2</v>
      </c>
      <c r="AH38" s="7">
        <f t="shared" si="55"/>
        <v>1.7713285479628693E-2</v>
      </c>
      <c r="AI38" s="1">
        <f t="shared" si="38"/>
        <v>31483.472715596898</v>
      </c>
      <c r="AJ38" s="1">
        <f t="shared" si="39"/>
        <v>5103.5298515380518</v>
      </c>
      <c r="AK38" s="1">
        <f t="shared" si="40"/>
        <v>1694.043664534493</v>
      </c>
      <c r="AL38" s="10">
        <f t="shared" si="24"/>
        <v>10.566405877510167</v>
      </c>
      <c r="AM38" s="10">
        <f t="shared" si="25"/>
        <v>1.4822295720176701</v>
      </c>
      <c r="AN38" s="10">
        <f t="shared" si="26"/>
        <v>0.5964810760199073</v>
      </c>
      <c r="AO38" s="7">
        <f t="shared" si="41"/>
        <v>2.0621120954280148E-2</v>
      </c>
      <c r="AP38" s="7">
        <f t="shared" si="27"/>
        <v>2.5977173653231045E-2</v>
      </c>
      <c r="AQ38" s="7">
        <f t="shared" si="28"/>
        <v>2.3564574154817608E-2</v>
      </c>
      <c r="AR38" s="1">
        <f t="shared" si="42"/>
        <v>20681.035819000379</v>
      </c>
      <c r="AS38" s="1">
        <f t="shared" si="43"/>
        <v>3776.5951924503188</v>
      </c>
      <c r="AT38" s="1">
        <f t="shared" si="44"/>
        <v>1289.9721805104373</v>
      </c>
      <c r="AU38" s="1">
        <f t="shared" si="45"/>
        <v>4136.2071638000762</v>
      </c>
      <c r="AV38" s="1">
        <f t="shared" si="46"/>
        <v>755.3190384900638</v>
      </c>
      <c r="AW38" s="1">
        <f t="shared" si="47"/>
        <v>257.99443610208749</v>
      </c>
      <c r="AX38">
        <v>0</v>
      </c>
      <c r="AY38">
        <v>0</v>
      </c>
      <c r="AZ38">
        <v>0</v>
      </c>
      <c r="BA38">
        <f t="shared" si="5"/>
        <v>0</v>
      </c>
      <c r="BB38">
        <f t="shared" si="29"/>
        <v>0</v>
      </c>
      <c r="BC38">
        <f t="shared" si="6"/>
        <v>0</v>
      </c>
      <c r="BD38">
        <f t="shared" si="7"/>
        <v>0</v>
      </c>
      <c r="BE38">
        <f t="shared" si="8"/>
        <v>0</v>
      </c>
      <c r="BF38">
        <f t="shared" si="9"/>
        <v>0</v>
      </c>
      <c r="BG38">
        <f t="shared" si="10"/>
        <v>0</v>
      </c>
      <c r="BH38">
        <f t="shared" si="30"/>
        <v>0</v>
      </c>
      <c r="BI38">
        <f t="shared" si="31"/>
        <v>0</v>
      </c>
      <c r="BJ38">
        <f t="shared" si="32"/>
        <v>0</v>
      </c>
      <c r="BK38" s="7">
        <f t="shared" si="33"/>
        <v>3.4870939747054103E-2</v>
      </c>
      <c r="BL38" s="13">
        <v>0</v>
      </c>
      <c r="BM38" s="13">
        <v>0</v>
      </c>
      <c r="BN38" s="8">
        <f>BN$3*temperature!$I148+BN$4*temperature!$I148^2+BN$5*temperature!$I148^6</f>
        <v>2.6435243161485582</v>
      </c>
      <c r="BO38" s="8">
        <f>BO$3*temperature!$I148+BO$4*temperature!$I148^2+BO$5*temperature!$I148^6</f>
        <v>1.5050953185709686</v>
      </c>
      <c r="BP38" s="8">
        <f>BP$3*temperature!$I148+BP$4*temperature!$I148^2+BP$5*temperature!$I148^6</f>
        <v>0.71520462499830462</v>
      </c>
      <c r="BQ38" s="8">
        <f>BQ$3*temperature!$M148+BQ$4*temperature!$M148^2+BQ$5*temperature!$M148^6</f>
        <v>2.6435243161485582</v>
      </c>
      <c r="BR38" s="8">
        <f>BR$3*temperature!$M148+BR$4*temperature!$M148^2+BR$5*temperature!$M148^6</f>
        <v>1.5050953185709686</v>
      </c>
      <c r="BS38" s="8">
        <f>BS$3*temperature!$M148+BS$4*temperature!$M148^2+BS$5*temperature!$M148^6</f>
        <v>0.71520462499830462</v>
      </c>
      <c r="BT38" s="15">
        <f t="shared" si="11"/>
        <v>0</v>
      </c>
      <c r="BU38" s="15">
        <f t="shared" si="12"/>
        <v>0</v>
      </c>
      <c r="BV38" s="15">
        <f t="shared" si="13"/>
        <v>0</v>
      </c>
      <c r="BW38" s="15">
        <f t="shared" si="14"/>
        <v>0</v>
      </c>
      <c r="BX38" s="15">
        <f t="shared" si="15"/>
        <v>0</v>
      </c>
      <c r="BY38" s="15">
        <f t="shared" si="16"/>
        <v>0</v>
      </c>
    </row>
    <row r="39" spans="1:77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4"/>
        <v>6.4313278720127265E-3</v>
      </c>
      <c r="F39" s="7">
        <f t="shared" si="17"/>
        <v>1.2593283935289801E-2</v>
      </c>
      <c r="G39" s="7">
        <f t="shared" si="1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9"/>
        <v>26019.166524598586</v>
      </c>
      <c r="L39" s="1">
        <f t="shared" si="1"/>
        <v>1681.8679753353642</v>
      </c>
      <c r="M39" s="1">
        <f t="shared" si="2"/>
        <v>551.1172951451764</v>
      </c>
      <c r="N39" s="7">
        <f t="shared" si="35"/>
        <v>1.942643926323484E-3</v>
      </c>
      <c r="O39" s="7">
        <f t="shared" si="20"/>
        <v>2.3637521771912917E-2</v>
      </c>
      <c r="P39" s="7">
        <f t="shared" si="2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2"/>
        <v>178.52672604902381</v>
      </c>
      <c r="U39" s="1">
        <f t="shared" si="48"/>
        <v>809.7344341843268</v>
      </c>
      <c r="V39" s="1">
        <f t="shared" si="49"/>
        <v>848.75548948655353</v>
      </c>
      <c r="W39" s="7">
        <f t="shared" si="36"/>
        <v>5.477029712758652E-3</v>
      </c>
      <c r="X39" s="7">
        <f t="shared" si="52"/>
        <v>-4.518495981017101E-2</v>
      </c>
      <c r="Y39" s="7">
        <f t="shared" si="53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3"/>
        <v>2.5234576073225217</v>
      </c>
      <c r="AD39" s="8">
        <f t="shared" si="50"/>
        <v>2.8708353689561941</v>
      </c>
      <c r="AE39" s="8">
        <f t="shared" si="51"/>
        <v>2.0633186248030597</v>
      </c>
      <c r="AF39" s="7">
        <f t="shared" si="37"/>
        <v>6.7203811174301187E-3</v>
      </c>
      <c r="AG39" s="7">
        <f t="shared" si="54"/>
        <v>1.1145407571677701E-4</v>
      </c>
      <c r="AH39" s="7">
        <f t="shared" si="55"/>
        <v>1.5114427747970671E-2</v>
      </c>
      <c r="AI39" s="1">
        <f t="shared" si="38"/>
        <v>32471.332607837285</v>
      </c>
      <c r="AJ39" s="1">
        <f t="shared" si="39"/>
        <v>5348.4959048743103</v>
      </c>
      <c r="AK39" s="1">
        <f t="shared" si="40"/>
        <v>1782.6337341831313</v>
      </c>
      <c r="AL39" s="10">
        <f t="shared" ref="AL39:AL56" si="56">(1+AL$5)*AL38</f>
        <v>10.784297011162321</v>
      </c>
      <c r="AM39" s="10">
        <f t="shared" ref="AM39:AM56" si="57">(1+AM$5)*AM38</f>
        <v>1.5207337070039275</v>
      </c>
      <c r="AN39" s="10">
        <f t="shared" ref="AN39:AN56" si="58">(1+AN$5)*AN38</f>
        <v>0.61053689856772375</v>
      </c>
      <c r="AO39" s="7">
        <f t="shared" si="41"/>
        <v>2.0621120954280148E-2</v>
      </c>
      <c r="AP39" s="7">
        <f t="shared" si="27"/>
        <v>2.5977173653231045E-2</v>
      </c>
      <c r="AQ39" s="7">
        <f t="shared" si="28"/>
        <v>2.3564574154817608E-2</v>
      </c>
      <c r="AR39" s="1">
        <f t="shared" si="42"/>
        <v>21347.530965259215</v>
      </c>
      <c r="AS39" s="1">
        <f t="shared" si="43"/>
        <v>3950.5573444347792</v>
      </c>
      <c r="AT39" s="1">
        <f t="shared" si="44"/>
        <v>1356.2136574006256</v>
      </c>
      <c r="AU39" s="1">
        <f t="shared" si="45"/>
        <v>4269.5061930518432</v>
      </c>
      <c r="AV39" s="1">
        <f t="shared" si="46"/>
        <v>790.11146888695589</v>
      </c>
      <c r="AW39" s="1">
        <f t="shared" si="47"/>
        <v>271.24273148012514</v>
      </c>
      <c r="AX39">
        <v>0</v>
      </c>
      <c r="AY39">
        <v>0</v>
      </c>
      <c r="AZ39">
        <v>0</v>
      </c>
      <c r="BA39">
        <f t="shared" si="5"/>
        <v>0</v>
      </c>
      <c r="BB39">
        <f t="shared" si="29"/>
        <v>0</v>
      </c>
      <c r="BC39">
        <f t="shared" si="6"/>
        <v>0</v>
      </c>
      <c r="BD39">
        <f t="shared" si="7"/>
        <v>0</v>
      </c>
      <c r="BE39">
        <f t="shared" si="8"/>
        <v>0</v>
      </c>
      <c r="BF39">
        <f t="shared" si="9"/>
        <v>0</v>
      </c>
      <c r="BG39">
        <f t="shared" si="10"/>
        <v>0</v>
      </c>
      <c r="BH39">
        <f t="shared" si="30"/>
        <v>0</v>
      </c>
      <c r="BI39">
        <f t="shared" si="31"/>
        <v>0</v>
      </c>
      <c r="BJ39">
        <f t="shared" si="32"/>
        <v>0</v>
      </c>
      <c r="BK39" s="7">
        <f t="shared" si="33"/>
        <v>2.8112857947955566E-2</v>
      </c>
      <c r="BL39" s="13">
        <v>0</v>
      </c>
      <c r="BM39" s="13">
        <v>0</v>
      </c>
      <c r="BN39" s="8">
        <f>BN$3*temperature!$I149+BN$4*temperature!$I149^2+BN$5*temperature!$I149^6</f>
        <v>2.6956682217975674</v>
      </c>
      <c r="BO39" s="8">
        <f>BO$3*temperature!$I149+BO$4*temperature!$I149^2+BO$5*temperature!$I149^6</f>
        <v>1.5309005658345947</v>
      </c>
      <c r="BP39" s="8">
        <f>BP$3*temperature!$I149+BP$4*temperature!$I149^2+BP$5*temperature!$I149^6</f>
        <v>0.72298431430048193</v>
      </c>
      <c r="BQ39" s="8">
        <f>BQ$3*temperature!$M149+BQ$4*temperature!$M149^2+BQ$5*temperature!$M149^6</f>
        <v>2.6956682217975674</v>
      </c>
      <c r="BR39" s="8">
        <f>BR$3*temperature!$M149+BR$4*temperature!$M149^2+BR$5*temperature!$M149^6</f>
        <v>1.5309005658345947</v>
      </c>
      <c r="BS39" s="8">
        <f>BS$3*temperature!$M149+BS$4*temperature!$M149^2+BS$5*temperature!$M149^6</f>
        <v>0.72298431430048193</v>
      </c>
      <c r="BT39" s="15">
        <f t="shared" si="11"/>
        <v>0</v>
      </c>
      <c r="BU39" s="15">
        <f t="shared" si="12"/>
        <v>0</v>
      </c>
      <c r="BV39" s="15">
        <f t="shared" si="13"/>
        <v>0</v>
      </c>
      <c r="BW39" s="15">
        <f t="shared" si="14"/>
        <v>0</v>
      </c>
      <c r="BX39" s="15">
        <f t="shared" si="15"/>
        <v>0</v>
      </c>
      <c r="BY39" s="15">
        <f t="shared" si="16"/>
        <v>0</v>
      </c>
    </row>
    <row r="40" spans="1:77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4"/>
        <v>5.8607091553546375E-3</v>
      </c>
      <c r="F40" s="7">
        <f t="shared" si="17"/>
        <v>1.2074447177279346E-2</v>
      </c>
      <c r="G40" s="7">
        <f t="shared" si="1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9"/>
        <v>26632.781515108294</v>
      </c>
      <c r="L40" s="1">
        <f t="shared" si="1"/>
        <v>1719.423356585115</v>
      </c>
      <c r="M40" s="1">
        <f t="shared" si="2"/>
        <v>570.10603124801855</v>
      </c>
      <c r="N40" s="7">
        <f t="shared" si="35"/>
        <v>2.3583191641807444E-2</v>
      </c>
      <c r="O40" s="7">
        <f t="shared" si="20"/>
        <v>2.2329565578571797E-2</v>
      </c>
      <c r="P40" s="7">
        <f t="shared" si="2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2"/>
        <v>176.03566284065784</v>
      </c>
      <c r="U40" s="1">
        <f t="shared" si="48"/>
        <v>769.31632227109981</v>
      </c>
      <c r="V40" s="1">
        <f t="shared" si="49"/>
        <v>828.1612532754807</v>
      </c>
      <c r="W40" s="7">
        <f t="shared" si="36"/>
        <v>-1.3953446990799145E-2</v>
      </c>
      <c r="X40" s="7">
        <f t="shared" si="52"/>
        <v>-4.9915268768261689E-2</v>
      </c>
      <c r="Y40" s="7">
        <f t="shared" si="53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3"/>
        <v>2.5032209020804457</v>
      </c>
      <c r="AD40" s="8">
        <f t="shared" si="50"/>
        <v>2.882563824344889</v>
      </c>
      <c r="AE40" s="8">
        <f t="shared" si="51"/>
        <v>2.0908889139613622</v>
      </c>
      <c r="AF40" s="7">
        <f t="shared" si="37"/>
        <v>-8.0194353902968141E-3</v>
      </c>
      <c r="AG40" s="7">
        <f t="shared" si="54"/>
        <v>4.0853806928535796E-3</v>
      </c>
      <c r="AH40" s="7">
        <f t="shared" si="55"/>
        <v>1.3362109383825205E-2</v>
      </c>
      <c r="AI40" s="1">
        <f t="shared" si="38"/>
        <v>33493.705540105402</v>
      </c>
      <c r="AJ40" s="1">
        <f t="shared" si="39"/>
        <v>5603.7577832738352</v>
      </c>
      <c r="AK40" s="1">
        <f t="shared" si="40"/>
        <v>1875.6130922449433</v>
      </c>
      <c r="AL40" s="10">
        <f t="shared" si="56"/>
        <v>11.006681304236382</v>
      </c>
      <c r="AM40" s="10">
        <f t="shared" si="57"/>
        <v>1.5602380705910903</v>
      </c>
      <c r="AN40" s="10">
        <f t="shared" si="58"/>
        <v>0.62492394058827527</v>
      </c>
      <c r="AO40" s="7">
        <f t="shared" si="41"/>
        <v>2.0621120954280148E-2</v>
      </c>
      <c r="AP40" s="7">
        <f t="shared" si="27"/>
        <v>2.5977173653231045E-2</v>
      </c>
      <c r="AQ40" s="7">
        <f t="shared" si="28"/>
        <v>2.3564574154817608E-2</v>
      </c>
      <c r="AR40" s="1">
        <f t="shared" si="42"/>
        <v>22025.972673419677</v>
      </c>
      <c r="AS40" s="1">
        <f t="shared" si="43"/>
        <v>4130.6231448912513</v>
      </c>
      <c r="AT40" s="1">
        <f t="shared" si="44"/>
        <v>1425.405562220285</v>
      </c>
      <c r="AU40" s="1">
        <f t="shared" si="45"/>
        <v>4405.1945346839357</v>
      </c>
      <c r="AV40" s="1">
        <f t="shared" si="46"/>
        <v>826.12462897825026</v>
      </c>
      <c r="AW40" s="1">
        <f t="shared" si="47"/>
        <v>285.081112444057</v>
      </c>
      <c r="AX40">
        <v>0</v>
      </c>
      <c r="AY40">
        <v>0</v>
      </c>
      <c r="AZ40">
        <v>0</v>
      </c>
      <c r="BA40">
        <f t="shared" si="5"/>
        <v>0</v>
      </c>
      <c r="BB40">
        <f t="shared" si="29"/>
        <v>0</v>
      </c>
      <c r="BC40">
        <f t="shared" si="6"/>
        <v>0</v>
      </c>
      <c r="BD40">
        <f t="shared" si="7"/>
        <v>0</v>
      </c>
      <c r="BE40">
        <f t="shared" si="8"/>
        <v>0</v>
      </c>
      <c r="BF40">
        <f t="shared" si="9"/>
        <v>0</v>
      </c>
      <c r="BG40">
        <f t="shared" si="10"/>
        <v>0</v>
      </c>
      <c r="BH40">
        <f t="shared" si="30"/>
        <v>0</v>
      </c>
      <c r="BI40">
        <f t="shared" si="31"/>
        <v>0</v>
      </c>
      <c r="BJ40">
        <f t="shared" si="32"/>
        <v>0</v>
      </c>
      <c r="BK40" s="7">
        <f t="shared" si="33"/>
        <v>4.6463920071268622E-2</v>
      </c>
      <c r="BL40" s="13">
        <v>0</v>
      </c>
      <c r="BM40" s="13">
        <v>0</v>
      </c>
      <c r="BN40" s="8">
        <f>BN$3*temperature!$I150+BN$4*temperature!$I150^2+BN$5*temperature!$I150^6</f>
        <v>2.7472850523392416</v>
      </c>
      <c r="BO40" s="8">
        <f>BO$3*temperature!$I150+BO$4*temperature!$I150^2+BO$5*temperature!$I150^6</f>
        <v>1.556129396456948</v>
      </c>
      <c r="BP40" s="8">
        <f>BP$3*temperature!$I150+BP$4*temperature!$I150^2+BP$5*temperature!$I150^6</f>
        <v>0.73017109475625452</v>
      </c>
      <c r="BQ40" s="8">
        <f>BQ$3*temperature!$M150+BQ$4*temperature!$M150^2+BQ$5*temperature!$M150^6</f>
        <v>2.7472850523392416</v>
      </c>
      <c r="BR40" s="8">
        <f>BR$3*temperature!$M150+BR$4*temperature!$M150^2+BR$5*temperature!$M150^6</f>
        <v>1.556129396456948</v>
      </c>
      <c r="BS40" s="8">
        <f>BS$3*temperature!$M150+BS$4*temperature!$M150^2+BS$5*temperature!$M150^6</f>
        <v>0.73017109475625452</v>
      </c>
      <c r="BT40" s="15">
        <f t="shared" si="11"/>
        <v>0</v>
      </c>
      <c r="BU40" s="15">
        <f t="shared" si="12"/>
        <v>0</v>
      </c>
      <c r="BV40" s="15">
        <f t="shared" si="13"/>
        <v>0</v>
      </c>
      <c r="BW40" s="15">
        <f t="shared" si="14"/>
        <v>0</v>
      </c>
      <c r="BX40" s="15">
        <f t="shared" si="15"/>
        <v>0</v>
      </c>
      <c r="BY40" s="15">
        <f t="shared" si="16"/>
        <v>0</v>
      </c>
    </row>
    <row r="41" spans="1:77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4"/>
        <v>5.7810995316500691E-3</v>
      </c>
      <c r="F41" s="7">
        <f t="shared" si="17"/>
        <v>1.2319281691468786E-2</v>
      </c>
      <c r="G41" s="7">
        <f t="shared" si="1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9"/>
        <v>27161.201175946793</v>
      </c>
      <c r="L41" s="1">
        <f t="shared" si="1"/>
        <v>1749.8982440645752</v>
      </c>
      <c r="M41" s="1">
        <f t="shared" si="2"/>
        <v>592.66214754713269</v>
      </c>
      <c r="N41" s="7">
        <f t="shared" si="35"/>
        <v>1.9840949040141886E-2</v>
      </c>
      <c r="O41" s="7">
        <f t="shared" si="20"/>
        <v>1.7723899912576169E-2</v>
      </c>
      <c r="P41" s="7">
        <f t="shared" si="2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2"/>
        <v>175.44939229898932</v>
      </c>
      <c r="U41" s="1">
        <f t="shared" si="48"/>
        <v>758.7894364238</v>
      </c>
      <c r="V41" s="1">
        <f t="shared" si="49"/>
        <v>828.5351055881282</v>
      </c>
      <c r="W41" s="7">
        <f t="shared" si="36"/>
        <v>-3.3304077833318235E-3</v>
      </c>
      <c r="X41" s="7">
        <f t="shared" si="52"/>
        <v>-1.3683429744767883E-2</v>
      </c>
      <c r="Y41" s="7">
        <f t="shared" si="53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3"/>
        <v>2.481453543375975</v>
      </c>
      <c r="AD41" s="8">
        <f t="shared" si="50"/>
        <v>2.8768331091109078</v>
      </c>
      <c r="AE41" s="8">
        <f t="shared" si="51"/>
        <v>2.0728401776911358</v>
      </c>
      <c r="AF41" s="7">
        <f t="shared" si="37"/>
        <v>-8.6957402306683251E-3</v>
      </c>
      <c r="AG41" s="7">
        <f t="shared" si="54"/>
        <v>-1.9880618724144039E-3</v>
      </c>
      <c r="AH41" s="7">
        <f t="shared" si="55"/>
        <v>-8.632087601455396E-3</v>
      </c>
      <c r="AI41" s="1">
        <f t="shared" si="38"/>
        <v>34549.5295207788</v>
      </c>
      <c r="AJ41" s="1">
        <f t="shared" si="39"/>
        <v>5869.5066339247023</v>
      </c>
      <c r="AK41" s="1">
        <f t="shared" si="40"/>
        <v>1973.132895464506</v>
      </c>
      <c r="AL41" s="10">
        <f t="shared" si="56"/>
        <v>11.233651410716254</v>
      </c>
      <c r="AM41" s="10">
        <f t="shared" si="57"/>
        <v>1.6007686458912171</v>
      </c>
      <c r="AN41" s="10">
        <f t="shared" si="58"/>
        <v>0.63965000712738851</v>
      </c>
      <c r="AO41" s="7">
        <f t="shared" si="41"/>
        <v>2.0621120954280148E-2</v>
      </c>
      <c r="AP41" s="7">
        <f t="shared" si="27"/>
        <v>2.5977173653231045E-2</v>
      </c>
      <c r="AQ41" s="7">
        <f t="shared" si="28"/>
        <v>2.3564574154817608E-2</v>
      </c>
      <c r="AR41" s="1">
        <f t="shared" si="42"/>
        <v>22724.702776484522</v>
      </c>
      <c r="AS41" s="1">
        <f t="shared" si="43"/>
        <v>4319.48259514238</v>
      </c>
      <c r="AT41" s="1">
        <f t="shared" si="44"/>
        <v>1497.856068219344</v>
      </c>
      <c r="AU41" s="1">
        <f t="shared" si="45"/>
        <v>4544.9405552969047</v>
      </c>
      <c r="AV41" s="1">
        <f t="shared" si="46"/>
        <v>863.89651902847606</v>
      </c>
      <c r="AW41" s="1">
        <f t="shared" si="47"/>
        <v>299.57121364386882</v>
      </c>
      <c r="AX41">
        <v>0</v>
      </c>
      <c r="AY41">
        <v>0</v>
      </c>
      <c r="AZ41">
        <v>0</v>
      </c>
      <c r="BA41">
        <f t="shared" si="5"/>
        <v>0</v>
      </c>
      <c r="BB41">
        <f t="shared" si="29"/>
        <v>0</v>
      </c>
      <c r="BC41">
        <f t="shared" si="6"/>
        <v>0</v>
      </c>
      <c r="BD41">
        <f t="shared" si="7"/>
        <v>0</v>
      </c>
      <c r="BE41">
        <f t="shared" si="8"/>
        <v>0</v>
      </c>
      <c r="BF41">
        <f t="shared" si="9"/>
        <v>0</v>
      </c>
      <c r="BG41">
        <f t="shared" si="10"/>
        <v>0</v>
      </c>
      <c r="BH41">
        <f t="shared" si="30"/>
        <v>0</v>
      </c>
      <c r="BI41">
        <f t="shared" si="31"/>
        <v>0</v>
      </c>
      <c r="BJ41">
        <f t="shared" si="32"/>
        <v>0</v>
      </c>
      <c r="BK41" s="7">
        <f t="shared" si="33"/>
        <v>4.2982472566384516E-2</v>
      </c>
      <c r="BL41" s="13">
        <v>0</v>
      </c>
      <c r="BM41" s="13">
        <v>0</v>
      </c>
      <c r="BN41" s="8">
        <f>BN$3*temperature!$I151+BN$4*temperature!$I151^2+BN$5*temperature!$I151^6</f>
        <v>2.7983275007339916</v>
      </c>
      <c r="BO41" s="8">
        <f>BO$3*temperature!$I151+BO$4*temperature!$I151^2+BO$5*temperature!$I151^6</f>
        <v>1.5807444218209072</v>
      </c>
      <c r="BP41" s="8">
        <f>BP$3*temperature!$I151+BP$4*temperature!$I151^2+BP$5*temperature!$I151^6</f>
        <v>0.73673513085012454</v>
      </c>
      <c r="BQ41" s="8">
        <f>BQ$3*temperature!$M151+BQ$4*temperature!$M151^2+BQ$5*temperature!$M151^6</f>
        <v>2.7983275007339916</v>
      </c>
      <c r="BR41" s="8">
        <f>BR$3*temperature!$M151+BR$4*temperature!$M151^2+BR$5*temperature!$M151^6</f>
        <v>1.5807444218209072</v>
      </c>
      <c r="BS41" s="8">
        <f>BS$3*temperature!$M151+BS$4*temperature!$M151^2+BS$5*temperature!$M151^6</f>
        <v>0.73673513085012454</v>
      </c>
      <c r="BT41" s="15">
        <f t="shared" si="11"/>
        <v>0</v>
      </c>
      <c r="BU41" s="15">
        <f t="shared" si="12"/>
        <v>0</v>
      </c>
      <c r="BV41" s="15">
        <f t="shared" si="13"/>
        <v>0</v>
      </c>
      <c r="BW41" s="15">
        <f t="shared" si="14"/>
        <v>0</v>
      </c>
      <c r="BX41" s="15">
        <f t="shared" si="15"/>
        <v>0</v>
      </c>
      <c r="BY41" s="15">
        <f t="shared" si="16"/>
        <v>0</v>
      </c>
    </row>
    <row r="42" spans="1:77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4"/>
        <v>5.3138957956262445E-3</v>
      </c>
      <c r="F42" s="7">
        <f t="shared" si="17"/>
        <v>1.1294017092817743E-2</v>
      </c>
      <c r="G42" s="7">
        <f t="shared" si="1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9"/>
        <v>27726.073604828831</v>
      </c>
      <c r="L42" s="1">
        <f t="shared" si="1"/>
        <v>1811.0717126973307</v>
      </c>
      <c r="M42" s="1">
        <f t="shared" si="2"/>
        <v>619.28731176897304</v>
      </c>
      <c r="N42" s="7">
        <f t="shared" si="35"/>
        <v>2.079703416733536E-2</v>
      </c>
      <c r="O42" s="7">
        <f t="shared" si="20"/>
        <v>3.4958300484184024E-2</v>
      </c>
      <c r="P42" s="7">
        <f t="shared" si="2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2"/>
        <v>176.00179241408657</v>
      </c>
      <c r="U42" s="1">
        <f t="shared" si="48"/>
        <v>737.34655045426848</v>
      </c>
      <c r="V42" s="1">
        <f t="shared" si="49"/>
        <v>805.08355118898066</v>
      </c>
      <c r="W42" s="7">
        <f t="shared" si="36"/>
        <v>3.1484869104354551E-3</v>
      </c>
      <c r="X42" s="7">
        <f t="shared" si="52"/>
        <v>-2.8259336438040794E-2</v>
      </c>
      <c r="Y42" s="7">
        <f t="shared" si="53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3"/>
        <v>2.4730972206074497</v>
      </c>
      <c r="AD42" s="8">
        <f t="shared" si="50"/>
        <v>2.8631502910465834</v>
      </c>
      <c r="AE42" s="8">
        <f t="shared" si="51"/>
        <v>2.1511802606194173</v>
      </c>
      <c r="AF42" s="7">
        <f t="shared" si="37"/>
        <v>-3.3675112680757735E-3</v>
      </c>
      <c r="AG42" s="7">
        <f t="shared" si="54"/>
        <v>-4.7562084922448955E-3</v>
      </c>
      <c r="AH42" s="7">
        <f t="shared" si="55"/>
        <v>3.7793595363218913E-2</v>
      </c>
      <c r="AI42" s="1">
        <f t="shared" si="38"/>
        <v>35639.51712399783</v>
      </c>
      <c r="AJ42" s="1">
        <f t="shared" si="39"/>
        <v>6146.4524895607083</v>
      </c>
      <c r="AK42" s="1">
        <f t="shared" si="40"/>
        <v>2075.3908195619242</v>
      </c>
      <c r="AL42" s="10">
        <f t="shared" si="56"/>
        <v>11.465301895214854</v>
      </c>
      <c r="AM42" s="10">
        <f t="shared" si="57"/>
        <v>1.6423520909841809</v>
      </c>
      <c r="AN42" s="10">
        <f t="shared" si="58"/>
        <v>0.65472308715347149</v>
      </c>
      <c r="AO42" s="7">
        <f t="shared" si="41"/>
        <v>2.0621120954280148E-2</v>
      </c>
      <c r="AP42" s="7">
        <f t="shared" si="27"/>
        <v>2.5977173653231045E-2</v>
      </c>
      <c r="AQ42" s="7">
        <f t="shared" si="28"/>
        <v>2.3564574154817608E-2</v>
      </c>
      <c r="AR42" s="1">
        <f t="shared" si="42"/>
        <v>23437.001416640374</v>
      </c>
      <c r="AS42" s="1">
        <f t="shared" si="43"/>
        <v>4513.1104635571901</v>
      </c>
      <c r="AT42" s="1">
        <f t="shared" si="44"/>
        <v>1573.6982981308186</v>
      </c>
      <c r="AU42" s="1">
        <f t="shared" si="45"/>
        <v>4687.4002833280747</v>
      </c>
      <c r="AV42" s="1">
        <f t="shared" si="46"/>
        <v>902.62209271143809</v>
      </c>
      <c r="AW42" s="1">
        <f t="shared" si="47"/>
        <v>314.73965962616376</v>
      </c>
      <c r="AX42">
        <v>0</v>
      </c>
      <c r="AY42">
        <v>0</v>
      </c>
      <c r="AZ42">
        <v>0</v>
      </c>
      <c r="BA42">
        <f t="shared" si="5"/>
        <v>0</v>
      </c>
      <c r="BB42">
        <f t="shared" si="29"/>
        <v>0</v>
      </c>
      <c r="BC42">
        <f t="shared" si="6"/>
        <v>0</v>
      </c>
      <c r="BD42">
        <f t="shared" si="7"/>
        <v>0</v>
      </c>
      <c r="BE42">
        <f t="shared" si="8"/>
        <v>0</v>
      </c>
      <c r="BF42">
        <f t="shared" si="9"/>
        <v>0</v>
      </c>
      <c r="BG42">
        <f t="shared" si="10"/>
        <v>0</v>
      </c>
      <c r="BH42">
        <f t="shared" si="30"/>
        <v>0</v>
      </c>
      <c r="BI42">
        <f t="shared" si="31"/>
        <v>0</v>
      </c>
      <c r="BJ42">
        <f t="shared" si="32"/>
        <v>0</v>
      </c>
      <c r="BK42" s="7">
        <f t="shared" si="33"/>
        <v>4.61427456650296E-2</v>
      </c>
      <c r="BL42" s="13">
        <v>0</v>
      </c>
      <c r="BM42" s="13">
        <v>0</v>
      </c>
      <c r="BN42" s="8">
        <f>BN$3*temperature!$I152+BN$4*temperature!$I152^2+BN$5*temperature!$I152^6</f>
        <v>2.8487588891499049</v>
      </c>
      <c r="BO42" s="8">
        <f>BO$3*temperature!$I152+BO$4*temperature!$I152^2+BO$5*temperature!$I152^6</f>
        <v>1.6047127751671888</v>
      </c>
      <c r="BP42" s="8">
        <f>BP$3*temperature!$I152+BP$4*temperature!$I152^2+BP$5*temperature!$I152^6</f>
        <v>0.742646969620126</v>
      </c>
      <c r="BQ42" s="8">
        <f>BQ$3*temperature!$M152+BQ$4*temperature!$M152^2+BQ$5*temperature!$M152^6</f>
        <v>2.8487588891499049</v>
      </c>
      <c r="BR42" s="8">
        <f>BR$3*temperature!$M152+BR$4*temperature!$M152^2+BR$5*temperature!$M152^6</f>
        <v>1.6047127751671888</v>
      </c>
      <c r="BS42" s="8">
        <f>BS$3*temperature!$M152+BS$4*temperature!$M152^2+BS$5*temperature!$M152^6</f>
        <v>0.742646969620126</v>
      </c>
      <c r="BT42" s="15">
        <f t="shared" si="11"/>
        <v>0</v>
      </c>
      <c r="BU42" s="15">
        <f t="shared" si="12"/>
        <v>0</v>
      </c>
      <c r="BV42" s="15">
        <f t="shared" si="13"/>
        <v>0</v>
      </c>
      <c r="BW42" s="15">
        <f t="shared" si="14"/>
        <v>0</v>
      </c>
      <c r="BX42" s="15">
        <f t="shared" si="15"/>
        <v>0</v>
      </c>
      <c r="BY42" s="15">
        <f t="shared" si="16"/>
        <v>0</v>
      </c>
    </row>
    <row r="43" spans="1:77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4"/>
        <v>5.6420769798790626E-3</v>
      </c>
      <c r="F43" s="7">
        <f t="shared" si="17"/>
        <v>1.0971471739061212E-2</v>
      </c>
      <c r="G43" s="7">
        <f t="shared" si="1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9"/>
        <v>28472.728954129358</v>
      </c>
      <c r="L43" s="1">
        <f t="shared" si="1"/>
        <v>1903.0117292407404</v>
      </c>
      <c r="M43" s="1">
        <f t="shared" si="2"/>
        <v>630.57651085520763</v>
      </c>
      <c r="N43" s="7">
        <f t="shared" si="35"/>
        <v>2.6929718211903264E-2</v>
      </c>
      <c r="O43" s="7">
        <f t="shared" si="20"/>
        <v>5.0765530651725621E-2</v>
      </c>
      <c r="P43" s="7">
        <f t="shared" si="2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2"/>
        <v>171.623391932289</v>
      </c>
      <c r="U43" s="1">
        <f t="shared" si="48"/>
        <v>689.80970911035058</v>
      </c>
      <c r="V43" s="1">
        <f t="shared" si="49"/>
        <v>804.35740114786302</v>
      </c>
      <c r="W43" s="7">
        <f t="shared" si="36"/>
        <v>-2.4877022112913094E-2</v>
      </c>
      <c r="X43" s="7">
        <f t="shared" si="52"/>
        <v>-6.447014814761276E-2</v>
      </c>
      <c r="Y43" s="7">
        <f t="shared" si="53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3"/>
        <v>2.4755464706454462</v>
      </c>
      <c r="AD43" s="8">
        <f t="shared" si="50"/>
        <v>2.8303909353791314</v>
      </c>
      <c r="AE43" s="8">
        <f t="shared" si="51"/>
        <v>2.1734776131873805</v>
      </c>
      <c r="AF43" s="7">
        <f t="shared" si="37"/>
        <v>9.9035736144448272E-4</v>
      </c>
      <c r="AG43" s="7">
        <f t="shared" si="54"/>
        <v>-1.1441717107863458E-2</v>
      </c>
      <c r="AH43" s="7">
        <f t="shared" si="55"/>
        <v>1.0365171611207868E-2</v>
      </c>
      <c r="AI43" s="1">
        <f t="shared" si="38"/>
        <v>36762.965694926119</v>
      </c>
      <c r="AJ43" s="1">
        <f t="shared" si="39"/>
        <v>6434.4293333160758</v>
      </c>
      <c r="AK43" s="1">
        <f t="shared" si="40"/>
        <v>2182.5913972318958</v>
      </c>
      <c r="AL43" s="10">
        <f t="shared" si="56"/>
        <v>11.701729272373417</v>
      </c>
      <c r="AM43" s="10">
        <f t="shared" si="57"/>
        <v>1.6850157564514241</v>
      </c>
      <c r="AN43" s="10">
        <f t="shared" si="58"/>
        <v>0.67015135789157054</v>
      </c>
      <c r="AO43" s="7">
        <f t="shared" si="41"/>
        <v>2.0621120954280148E-2</v>
      </c>
      <c r="AP43" s="7">
        <f t="shared" si="27"/>
        <v>2.5977173653231045E-2</v>
      </c>
      <c r="AQ43" s="7">
        <f t="shared" si="28"/>
        <v>2.3564574154817608E-2</v>
      </c>
      <c r="AR43" s="1">
        <f t="shared" si="42"/>
        <v>24177.81734819313</v>
      </c>
      <c r="AS43" s="1">
        <f t="shared" si="43"/>
        <v>4713.9164827962522</v>
      </c>
      <c r="AT43" s="1">
        <f t="shared" si="44"/>
        <v>1653.0702030024202</v>
      </c>
      <c r="AU43" s="1">
        <f t="shared" si="45"/>
        <v>4835.563469638626</v>
      </c>
      <c r="AV43" s="1">
        <f t="shared" si="46"/>
        <v>942.78329655925052</v>
      </c>
      <c r="AW43" s="1">
        <f t="shared" si="47"/>
        <v>330.61404060048403</v>
      </c>
      <c r="AX43">
        <v>0</v>
      </c>
      <c r="AY43">
        <v>0</v>
      </c>
      <c r="AZ43">
        <v>0</v>
      </c>
      <c r="BA43">
        <f t="shared" si="5"/>
        <v>0</v>
      </c>
      <c r="BB43">
        <f t="shared" si="29"/>
        <v>0</v>
      </c>
      <c r="BC43">
        <f t="shared" si="6"/>
        <v>0</v>
      </c>
      <c r="BD43">
        <f t="shared" si="7"/>
        <v>0</v>
      </c>
      <c r="BE43">
        <f t="shared" si="8"/>
        <v>0</v>
      </c>
      <c r="BF43">
        <f t="shared" si="9"/>
        <v>0</v>
      </c>
      <c r="BG43">
        <f t="shared" si="10"/>
        <v>0</v>
      </c>
      <c r="BH43">
        <f t="shared" si="30"/>
        <v>0</v>
      </c>
      <c r="BI43">
        <f t="shared" si="31"/>
        <v>0</v>
      </c>
      <c r="BJ43">
        <f t="shared" si="32"/>
        <v>0</v>
      </c>
      <c r="BK43" s="7">
        <f t="shared" si="33"/>
        <v>5.2327866650176941E-2</v>
      </c>
      <c r="BL43" s="13">
        <v>0</v>
      </c>
      <c r="BM43" s="13">
        <v>0</v>
      </c>
      <c r="BN43" s="8">
        <f>BN$3*temperature!$I153+BN$4*temperature!$I153^2+BN$5*temperature!$I153^6</f>
        <v>2.8985294816904221</v>
      </c>
      <c r="BO43" s="8">
        <f>BO$3*temperature!$I153+BO$4*temperature!$I153^2+BO$5*temperature!$I153^6</f>
        <v>1.627994630901207</v>
      </c>
      <c r="BP43" s="8">
        <f>BP$3*temperature!$I153+BP$4*temperature!$I153^2+BP$5*temperature!$I153^6</f>
        <v>0.74787440062369526</v>
      </c>
      <c r="BQ43" s="8">
        <f>BQ$3*temperature!$M153+BQ$4*temperature!$M153^2+BQ$5*temperature!$M153^6</f>
        <v>2.8985294816904221</v>
      </c>
      <c r="BR43" s="8">
        <f>BR$3*temperature!$M153+BR$4*temperature!$M153^2+BR$5*temperature!$M153^6</f>
        <v>1.627994630901207</v>
      </c>
      <c r="BS43" s="8">
        <f>BS$3*temperature!$M153+BS$4*temperature!$M153^2+BS$5*temperature!$M153^6</f>
        <v>0.74787440062369526</v>
      </c>
      <c r="BT43" s="15">
        <f t="shared" si="11"/>
        <v>0</v>
      </c>
      <c r="BU43" s="15">
        <f t="shared" si="12"/>
        <v>0</v>
      </c>
      <c r="BV43" s="15">
        <f t="shared" si="13"/>
        <v>0</v>
      </c>
      <c r="BW43" s="15">
        <f t="shared" si="14"/>
        <v>0</v>
      </c>
      <c r="BX43" s="15">
        <f t="shared" si="15"/>
        <v>0</v>
      </c>
      <c r="BY43" s="15">
        <f t="shared" si="16"/>
        <v>0</v>
      </c>
    </row>
    <row r="44" spans="1:77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4"/>
        <v>4.949025180586597E-3</v>
      </c>
      <c r="F44" s="7">
        <f t="shared" si="17"/>
        <v>1.0535666758227036E-2</v>
      </c>
      <c r="G44" s="7">
        <f t="shared" si="1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9"/>
        <v>29030.021227256766</v>
      </c>
      <c r="L44" s="1">
        <f t="shared" si="1"/>
        <v>1941.212518447536</v>
      </c>
      <c r="M44" s="1">
        <f t="shared" si="2"/>
        <v>618.9462777574264</v>
      </c>
      <c r="N44" s="7">
        <f t="shared" si="35"/>
        <v>1.9572843685802921E-2</v>
      </c>
      <c r="O44" s="7">
        <f t="shared" si="20"/>
        <v>2.0073859041340292E-2</v>
      </c>
      <c r="P44" s="7">
        <f t="shared" si="2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2"/>
        <v>167.75711169562331</v>
      </c>
      <c r="U44" s="1">
        <f t="shared" si="48"/>
        <v>675.62399492262864</v>
      </c>
      <c r="V44" s="1">
        <f t="shared" si="49"/>
        <v>807.31845876176374</v>
      </c>
      <c r="W44" s="7">
        <f t="shared" si="36"/>
        <v>-2.252769971002011E-2</v>
      </c>
      <c r="X44" s="7">
        <f t="shared" si="52"/>
        <v>-2.0564677476078597E-2</v>
      </c>
      <c r="Y44" s="7">
        <f t="shared" si="53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3"/>
        <v>2.4456886797812856</v>
      </c>
      <c r="AD44" s="8">
        <f t="shared" si="50"/>
        <v>2.7175457818006472</v>
      </c>
      <c r="AE44" s="8">
        <f t="shared" si="51"/>
        <v>2.122670576096306</v>
      </c>
      <c r="AF44" s="7">
        <f t="shared" si="37"/>
        <v>-1.2061090841237965E-2</v>
      </c>
      <c r="AG44" s="7">
        <f t="shared" si="54"/>
        <v>-3.9869105065293287E-2</v>
      </c>
      <c r="AH44" s="7">
        <f t="shared" si="55"/>
        <v>-2.337591921021287E-2</v>
      </c>
      <c r="AI44" s="1">
        <f t="shared" si="38"/>
        <v>37922.232595072135</v>
      </c>
      <c r="AJ44" s="1">
        <f t="shared" si="39"/>
        <v>6733.769696543719</v>
      </c>
      <c r="AK44" s="1">
        <f t="shared" si="40"/>
        <v>2294.9462981091901</v>
      </c>
      <c r="AL44" s="10">
        <f t="shared" si="56"/>
        <v>11.94303204707327</v>
      </c>
      <c r="AM44" s="10">
        <f t="shared" si="57"/>
        <v>1.7287877033651933</v>
      </c>
      <c r="AN44" s="10">
        <f t="shared" si="58"/>
        <v>0.68594318925955822</v>
      </c>
      <c r="AO44" s="7">
        <f t="shared" si="41"/>
        <v>2.0621120954280148E-2</v>
      </c>
      <c r="AP44" s="7">
        <f t="shared" si="27"/>
        <v>2.5977173653231045E-2</v>
      </c>
      <c r="AQ44" s="7">
        <f t="shared" si="28"/>
        <v>2.3564574154817608E-2</v>
      </c>
      <c r="AR44" s="1">
        <f t="shared" si="42"/>
        <v>24928.350490542522</v>
      </c>
      <c r="AS44" s="1">
        <f t="shared" si="43"/>
        <v>4921.6479408485302</v>
      </c>
      <c r="AT44" s="1">
        <f t="shared" si="44"/>
        <v>1736.109108197119</v>
      </c>
      <c r="AU44" s="1">
        <f t="shared" si="45"/>
        <v>4985.670098108505</v>
      </c>
      <c r="AV44" s="1">
        <f t="shared" si="46"/>
        <v>984.32958816970608</v>
      </c>
      <c r="AW44" s="1">
        <f t="shared" si="47"/>
        <v>347.22182163942381</v>
      </c>
      <c r="AX44">
        <v>0</v>
      </c>
      <c r="AY44">
        <v>0</v>
      </c>
      <c r="AZ44">
        <v>0</v>
      </c>
      <c r="BA44">
        <f t="shared" si="5"/>
        <v>0</v>
      </c>
      <c r="BB44">
        <f t="shared" si="29"/>
        <v>0</v>
      </c>
      <c r="BC44">
        <f t="shared" si="6"/>
        <v>0</v>
      </c>
      <c r="BD44">
        <f t="shared" si="7"/>
        <v>0</v>
      </c>
      <c r="BE44">
        <f t="shared" si="8"/>
        <v>0</v>
      </c>
      <c r="BF44">
        <f t="shared" si="9"/>
        <v>0</v>
      </c>
      <c r="BG44">
        <f t="shared" si="10"/>
        <v>0</v>
      </c>
      <c r="BH44">
        <f t="shared" si="30"/>
        <v>0</v>
      </c>
      <c r="BI44">
        <f t="shared" si="31"/>
        <v>0</v>
      </c>
      <c r="BJ44">
        <f t="shared" si="32"/>
        <v>0</v>
      </c>
      <c r="BK44" s="7">
        <f t="shared" si="33"/>
        <v>4.0538539895418974E-2</v>
      </c>
      <c r="BL44" s="13">
        <v>0</v>
      </c>
      <c r="BM44" s="13">
        <v>0</v>
      </c>
      <c r="BN44" s="8">
        <f>BN$3*temperature!$I154+BN$4*temperature!$I154^2+BN$5*temperature!$I154^6</f>
        <v>2.9475765448185358</v>
      </c>
      <c r="BO44" s="8">
        <f>BO$3*temperature!$I154+BO$4*temperature!$I154^2+BO$5*temperature!$I154^6</f>
        <v>1.6505436147516179</v>
      </c>
      <c r="BP44" s="8">
        <f>BP$3*temperature!$I154+BP$4*temperature!$I154^2+BP$5*temperature!$I154^6</f>
        <v>0.75238308462929226</v>
      </c>
      <c r="BQ44" s="8">
        <f>BQ$3*temperature!$M154+BQ$4*temperature!$M154^2+BQ$5*temperature!$M154^6</f>
        <v>2.9475765448185358</v>
      </c>
      <c r="BR44" s="8">
        <f>BR$3*temperature!$M154+BR$4*temperature!$M154^2+BR$5*temperature!$M154^6</f>
        <v>1.6505436147516179</v>
      </c>
      <c r="BS44" s="8">
        <f>BS$3*temperature!$M154+BS$4*temperature!$M154^2+BS$5*temperature!$M154^6</f>
        <v>0.75238308462929226</v>
      </c>
      <c r="BT44" s="15">
        <f t="shared" si="11"/>
        <v>0</v>
      </c>
      <c r="BU44" s="15">
        <f t="shared" si="12"/>
        <v>0</v>
      </c>
      <c r="BV44" s="15">
        <f t="shared" si="13"/>
        <v>0</v>
      </c>
      <c r="BW44" s="15">
        <f t="shared" si="14"/>
        <v>0</v>
      </c>
      <c r="BX44" s="15">
        <f t="shared" si="15"/>
        <v>0</v>
      </c>
      <c r="BY44" s="15">
        <f t="shared" si="16"/>
        <v>0</v>
      </c>
    </row>
    <row r="45" spans="1:77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4"/>
        <v>5.0461581002705369E-3</v>
      </c>
      <c r="F45" s="7">
        <f t="shared" si="17"/>
        <v>9.9070939245591294E-3</v>
      </c>
      <c r="G45" s="7">
        <f t="shared" si="1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9"/>
        <v>29824.268453109347</v>
      </c>
      <c r="L45" s="1">
        <f t="shared" si="1"/>
        <v>1970.1136544811745</v>
      </c>
      <c r="M45" s="1">
        <f t="shared" si="2"/>
        <v>647.13356897613517</v>
      </c>
      <c r="N45" s="7">
        <f t="shared" si="35"/>
        <v>2.7359512403899E-2</v>
      </c>
      <c r="O45" s="7">
        <f t="shared" si="20"/>
        <v>1.4888187542058562E-2</v>
      </c>
      <c r="P45" s="7">
        <f t="shared" si="2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2"/>
        <v>165.10632261113358</v>
      </c>
      <c r="U45" s="1">
        <f t="shared" si="48"/>
        <v>671.17417898722408</v>
      </c>
      <c r="V45" s="1">
        <f t="shared" si="49"/>
        <v>796.29855538743095</v>
      </c>
      <c r="W45" s="7">
        <f t="shared" si="36"/>
        <v>-1.580135147593198E-2</v>
      </c>
      <c r="X45" s="7">
        <f t="shared" si="52"/>
        <v>-6.5862313488646018E-3</v>
      </c>
      <c r="Y45" s="7">
        <f t="shared" si="53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3"/>
        <v>2.3919360266608938</v>
      </c>
      <c r="AD45" s="8">
        <f t="shared" si="50"/>
        <v>2.6903682010478107</v>
      </c>
      <c r="AE45" s="8">
        <f t="shared" si="51"/>
        <v>2.0888168511936764</v>
      </c>
      <c r="AF45" s="7">
        <f t="shared" si="37"/>
        <v>-2.1978534539072614E-2</v>
      </c>
      <c r="AG45" s="7">
        <f t="shared" si="54"/>
        <v>-1.0000781195608321E-2</v>
      </c>
      <c r="AH45" s="7">
        <f t="shared" si="55"/>
        <v>-1.5948647559287488E-2</v>
      </c>
      <c r="AI45" s="1">
        <f t="shared" si="38"/>
        <v>39115.679433673431</v>
      </c>
      <c r="AJ45" s="1">
        <f t="shared" si="39"/>
        <v>7044.7223150590535</v>
      </c>
      <c r="AK45" s="1">
        <f t="shared" si="40"/>
        <v>2412.6734899376952</v>
      </c>
      <c r="AL45" s="10">
        <f t="shared" si="56"/>
        <v>12.189310755476813</v>
      </c>
      <c r="AM45" s="10">
        <f t="shared" si="57"/>
        <v>1.7736967217450814</v>
      </c>
      <c r="AN45" s="10">
        <f t="shared" si="58"/>
        <v>0.70210714840885713</v>
      </c>
      <c r="AO45" s="7">
        <f t="shared" si="41"/>
        <v>2.0621120954280148E-2</v>
      </c>
      <c r="AP45" s="7">
        <f t="shared" si="27"/>
        <v>2.5977173653231045E-2</v>
      </c>
      <c r="AQ45" s="7">
        <f t="shared" si="28"/>
        <v>2.3564574154817608E-2</v>
      </c>
      <c r="AR45" s="1">
        <f t="shared" si="42"/>
        <v>25703.85697583104</v>
      </c>
      <c r="AS45" s="1">
        <f t="shared" si="43"/>
        <v>5135.6391984713746</v>
      </c>
      <c r="AT45" s="1">
        <f t="shared" si="44"/>
        <v>1822.8596256349915</v>
      </c>
      <c r="AU45" s="1">
        <f t="shared" si="45"/>
        <v>5140.7713951662081</v>
      </c>
      <c r="AV45" s="1">
        <f t="shared" si="46"/>
        <v>1027.1278396942751</v>
      </c>
      <c r="AW45" s="1">
        <f t="shared" si="47"/>
        <v>364.57192512699834</v>
      </c>
      <c r="AX45">
        <v>0</v>
      </c>
      <c r="AY45">
        <v>0</v>
      </c>
      <c r="AZ45">
        <v>0</v>
      </c>
      <c r="BA45">
        <f t="shared" si="5"/>
        <v>0</v>
      </c>
      <c r="BB45">
        <f t="shared" si="29"/>
        <v>0</v>
      </c>
      <c r="BC45">
        <f t="shared" si="6"/>
        <v>0</v>
      </c>
      <c r="BD45">
        <f t="shared" si="7"/>
        <v>0</v>
      </c>
      <c r="BE45">
        <f t="shared" si="8"/>
        <v>0</v>
      </c>
      <c r="BF45">
        <f t="shared" si="9"/>
        <v>0</v>
      </c>
      <c r="BG45">
        <f t="shared" si="10"/>
        <v>0</v>
      </c>
      <c r="BH45">
        <f t="shared" si="30"/>
        <v>0</v>
      </c>
      <c r="BI45">
        <f t="shared" si="31"/>
        <v>0</v>
      </c>
      <c r="BJ45">
        <f t="shared" si="32"/>
        <v>0</v>
      </c>
      <c r="BK45" s="7">
        <f t="shared" si="33"/>
        <v>4.9542836593907874E-2</v>
      </c>
      <c r="BL45" s="13">
        <v>0</v>
      </c>
      <c r="BM45" s="13">
        <v>0</v>
      </c>
      <c r="BN45" s="8">
        <f>BN$3*temperature!$I155+BN$4*temperature!$I155^2+BN$5*temperature!$I155^6</f>
        <v>2.9957599763291345</v>
      </c>
      <c r="BO45" s="8">
        <f>BO$3*temperature!$I155+BO$4*temperature!$I155^2+BO$5*temperature!$I155^6</f>
        <v>1.6722785318112798</v>
      </c>
      <c r="BP45" s="8">
        <f>BP$3*temperature!$I155+BP$4*temperature!$I155^2+BP$5*temperature!$I155^6</f>
        <v>0.75613279078929452</v>
      </c>
      <c r="BQ45" s="8">
        <f>BQ$3*temperature!$M155+BQ$4*temperature!$M155^2+BQ$5*temperature!$M155^6</f>
        <v>2.9957599763291345</v>
      </c>
      <c r="BR45" s="8">
        <f>BR$3*temperature!$M155+BR$4*temperature!$M155^2+BR$5*temperature!$M155^6</f>
        <v>1.6722785318112798</v>
      </c>
      <c r="BS45" s="8">
        <f>BS$3*temperature!$M155+BS$4*temperature!$M155^2+BS$5*temperature!$M155^6</f>
        <v>0.75613279078929452</v>
      </c>
      <c r="BT45" s="15">
        <f t="shared" si="11"/>
        <v>0</v>
      </c>
      <c r="BU45" s="15">
        <f t="shared" si="12"/>
        <v>0</v>
      </c>
      <c r="BV45" s="15">
        <f t="shared" si="13"/>
        <v>0</v>
      </c>
      <c r="BW45" s="15">
        <f t="shared" si="14"/>
        <v>0</v>
      </c>
      <c r="BX45" s="15">
        <f t="shared" si="15"/>
        <v>0</v>
      </c>
      <c r="BY45" s="15">
        <f t="shared" si="16"/>
        <v>0</v>
      </c>
    </row>
    <row r="46" spans="1:77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4"/>
        <v>5.2037039583325839E-3</v>
      </c>
      <c r="F46" s="7">
        <f t="shared" si="17"/>
        <v>9.6601701710541388E-3</v>
      </c>
      <c r="G46" s="7">
        <f t="shared" si="1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9"/>
        <v>30829.995910385893</v>
      </c>
      <c r="L46" s="1">
        <f t="shared" si="1"/>
        <v>2075.40176445928</v>
      </c>
      <c r="M46" s="1">
        <f t="shared" si="2"/>
        <v>664.69913683213008</v>
      </c>
      <c r="N46" s="7">
        <f t="shared" si="35"/>
        <v>3.3721781268760465E-2</v>
      </c>
      <c r="O46" s="7">
        <f t="shared" si="20"/>
        <v>5.3442657858149278E-2</v>
      </c>
      <c r="P46" s="7">
        <f t="shared" si="2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2"/>
        <v>162.32174399813118</v>
      </c>
      <c r="U46" s="1">
        <f t="shared" si="48"/>
        <v>638.42352768132957</v>
      </c>
      <c r="V46" s="1">
        <f t="shared" si="49"/>
        <v>779.94831820855222</v>
      </c>
      <c r="W46" s="7">
        <f t="shared" si="36"/>
        <v>-1.6865366322528885E-2</v>
      </c>
      <c r="X46" s="7">
        <f t="shared" si="52"/>
        <v>-4.8796053738708989E-2</v>
      </c>
      <c r="Y46" s="7">
        <f t="shared" si="53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3"/>
        <v>2.3673145145870551</v>
      </c>
      <c r="AD46" s="8">
        <f t="shared" si="50"/>
        <v>2.7418723028144973</v>
      </c>
      <c r="AE46" s="8">
        <f t="shared" si="51"/>
        <v>2.1498916534983441</v>
      </c>
      <c r="AF46" s="7">
        <f t="shared" si="37"/>
        <v>-1.0293549576327887E-2</v>
      </c>
      <c r="AG46" s="7">
        <f t="shared" si="54"/>
        <v>1.9143885861655496E-2</v>
      </c>
      <c r="AH46" s="7">
        <f t="shared" si="55"/>
        <v>2.9238945611610667E-2</v>
      </c>
      <c r="AI46" s="1">
        <f t="shared" si="38"/>
        <v>40344.882885472296</v>
      </c>
      <c r="AJ46" s="1">
        <f t="shared" si="39"/>
        <v>7367.3779232474235</v>
      </c>
      <c r="AK46" s="1">
        <f t="shared" si="40"/>
        <v>2535.9780660709243</v>
      </c>
      <c r="AL46" s="10">
        <f t="shared" si="56"/>
        <v>12.440668006914807</v>
      </c>
      <c r="AM46" s="10">
        <f t="shared" si="57"/>
        <v>1.8197723494940201</v>
      </c>
      <c r="AN46" s="10">
        <f t="shared" si="58"/>
        <v>0.71865200437216514</v>
      </c>
      <c r="AO46" s="7">
        <f t="shared" si="41"/>
        <v>2.0621120954280148E-2</v>
      </c>
      <c r="AP46" s="7">
        <f t="shared" si="27"/>
        <v>2.5977173653231045E-2</v>
      </c>
      <c r="AQ46" s="7">
        <f t="shared" si="28"/>
        <v>2.3564574154817608E-2</v>
      </c>
      <c r="AR46" s="1">
        <f t="shared" si="42"/>
        <v>26506.57579579583</v>
      </c>
      <c r="AS46" s="1">
        <f t="shared" si="43"/>
        <v>5357.5002106462607</v>
      </c>
      <c r="AT46" s="1">
        <f t="shared" si="44"/>
        <v>1913.4415533132769</v>
      </c>
      <c r="AU46" s="1">
        <f t="shared" si="45"/>
        <v>5301.3151591591668</v>
      </c>
      <c r="AV46" s="1">
        <f t="shared" si="46"/>
        <v>1071.5000421292523</v>
      </c>
      <c r="AW46" s="1">
        <f t="shared" si="47"/>
        <v>382.6883106626554</v>
      </c>
      <c r="AX46">
        <v>0</v>
      </c>
      <c r="AY46">
        <v>0</v>
      </c>
      <c r="AZ46">
        <v>0</v>
      </c>
      <c r="BA46">
        <f t="shared" si="5"/>
        <v>0</v>
      </c>
      <c r="BB46">
        <f t="shared" si="29"/>
        <v>0</v>
      </c>
      <c r="BC46">
        <f t="shared" si="6"/>
        <v>0</v>
      </c>
      <c r="BD46">
        <f t="shared" si="7"/>
        <v>0</v>
      </c>
      <c r="BE46">
        <f t="shared" si="8"/>
        <v>0</v>
      </c>
      <c r="BF46">
        <f t="shared" si="9"/>
        <v>0</v>
      </c>
      <c r="BG46">
        <f t="shared" si="10"/>
        <v>0</v>
      </c>
      <c r="BH46">
        <f t="shared" si="30"/>
        <v>0</v>
      </c>
      <c r="BI46">
        <f t="shared" si="31"/>
        <v>0</v>
      </c>
      <c r="BJ46">
        <f t="shared" si="32"/>
        <v>0</v>
      </c>
      <c r="BK46" s="7">
        <f t="shared" si="33"/>
        <v>5.901072102361879E-2</v>
      </c>
      <c r="BL46" s="13">
        <v>0</v>
      </c>
      <c r="BM46" s="13">
        <v>0</v>
      </c>
      <c r="BN46" s="8">
        <f>BN$3*temperature!$I156+BN$4*temperature!$I156^2+BN$5*temperature!$I156^6</f>
        <v>3.0429403362356755</v>
      </c>
      <c r="BO46" s="8">
        <f>BO$3*temperature!$I156+BO$4*temperature!$I156^2+BO$5*temperature!$I156^6</f>
        <v>1.6931211598689202</v>
      </c>
      <c r="BP46" s="8">
        <f>BP$3*temperature!$I156+BP$4*temperature!$I156^2+BP$5*temperature!$I156^6</f>
        <v>0.75908769739059645</v>
      </c>
      <c r="BQ46" s="8">
        <f>BQ$3*temperature!$M156+BQ$4*temperature!$M156^2+BQ$5*temperature!$M156^6</f>
        <v>3.0429403362356755</v>
      </c>
      <c r="BR46" s="8">
        <f>BR$3*temperature!$M156+BR$4*temperature!$M156^2+BR$5*temperature!$M156^6</f>
        <v>1.6931211598689202</v>
      </c>
      <c r="BS46" s="8">
        <f>BS$3*temperature!$M156+BS$4*temperature!$M156^2+BS$5*temperature!$M156^6</f>
        <v>0.75908769739059645</v>
      </c>
      <c r="BT46" s="15">
        <f t="shared" si="11"/>
        <v>0</v>
      </c>
      <c r="BU46" s="15">
        <f t="shared" si="12"/>
        <v>0</v>
      </c>
      <c r="BV46" s="15">
        <f t="shared" si="13"/>
        <v>0</v>
      </c>
      <c r="BW46" s="15">
        <f t="shared" si="14"/>
        <v>0</v>
      </c>
      <c r="BX46" s="15">
        <f t="shared" si="15"/>
        <v>0</v>
      </c>
      <c r="BY46" s="15">
        <f t="shared" si="16"/>
        <v>0</v>
      </c>
    </row>
    <row r="47" spans="1:77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4"/>
        <v>5.1361628961192896E-3</v>
      </c>
      <c r="F47" s="7">
        <f t="shared" si="17"/>
        <v>9.0965036346561945E-3</v>
      </c>
      <c r="G47" s="7">
        <f t="shared" si="1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9"/>
        <v>31134.49166987764</v>
      </c>
      <c r="L47" s="1">
        <f t="shared" si="1"/>
        <v>2108.3373738599257</v>
      </c>
      <c r="M47" s="1">
        <f t="shared" si="2"/>
        <v>674.68322657086435</v>
      </c>
      <c r="N47" s="7">
        <f t="shared" si="35"/>
        <v>9.8766071969917935E-3</v>
      </c>
      <c r="O47" s="7">
        <f t="shared" si="20"/>
        <v>1.586951016649385E-2</v>
      </c>
      <c r="P47" s="7">
        <f t="shared" si="2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2"/>
        <v>159.57492227734659</v>
      </c>
      <c r="U47" s="1">
        <f t="shared" si="48"/>
        <v>627.8075767908158</v>
      </c>
      <c r="V47" s="1">
        <f t="shared" si="49"/>
        <v>772.83249999518864</v>
      </c>
      <c r="W47" s="7">
        <f t="shared" si="36"/>
        <v>-1.6922081128060151E-2</v>
      </c>
      <c r="X47" s="7">
        <f t="shared" si="52"/>
        <v>-1.6628382931107688E-2</v>
      </c>
      <c r="Y47" s="7">
        <f t="shared" si="53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3"/>
        <v>2.3617291537136604</v>
      </c>
      <c r="AD47" s="8">
        <f t="shared" si="50"/>
        <v>2.7584318673499464</v>
      </c>
      <c r="AE47" s="8">
        <f t="shared" si="51"/>
        <v>2.146501845743741</v>
      </c>
      <c r="AF47" s="7">
        <f t="shared" si="37"/>
        <v>-2.3593657872574836E-3</v>
      </c>
      <c r="AG47" s="7">
        <f t="shared" si="54"/>
        <v>6.039509760702888E-3</v>
      </c>
      <c r="AH47" s="7">
        <f t="shared" si="55"/>
        <v>-1.5767342270887053E-3</v>
      </c>
      <c r="AI47" s="1">
        <f t="shared" si="38"/>
        <v>41611.709756084238</v>
      </c>
      <c r="AJ47" s="1">
        <f t="shared" si="39"/>
        <v>7702.1401730519337</v>
      </c>
      <c r="AK47" s="1">
        <f t="shared" si="40"/>
        <v>2665.0685701264874</v>
      </c>
      <c r="AL47" s="10">
        <f t="shared" si="56"/>
        <v>12.697208526637441</v>
      </c>
      <c r="AM47" s="10">
        <f t="shared" si="57"/>
        <v>1.8670448918261746</v>
      </c>
      <c r="AN47" s="10">
        <f t="shared" si="58"/>
        <v>0.73558673282070131</v>
      </c>
      <c r="AO47" s="7">
        <f t="shared" si="41"/>
        <v>2.0621120954280148E-2</v>
      </c>
      <c r="AP47" s="7">
        <f t="shared" si="27"/>
        <v>2.5977173653231045E-2</v>
      </c>
      <c r="AQ47" s="7">
        <f t="shared" si="28"/>
        <v>2.3564574154817608E-2</v>
      </c>
      <c r="AR47" s="1">
        <f t="shared" si="42"/>
        <v>27332.761906267424</v>
      </c>
      <c r="AS47" s="1">
        <f t="shared" si="43"/>
        <v>5586.0619840749941</v>
      </c>
      <c r="AT47" s="1">
        <f t="shared" si="44"/>
        <v>2007.6764529415955</v>
      </c>
      <c r="AU47" s="1">
        <f t="shared" si="45"/>
        <v>5466.5523812534848</v>
      </c>
      <c r="AV47" s="1">
        <f t="shared" si="46"/>
        <v>1117.2123968149988</v>
      </c>
      <c r="AW47" s="1">
        <f t="shared" si="47"/>
        <v>401.53529058831913</v>
      </c>
      <c r="AX47">
        <v>0</v>
      </c>
      <c r="AY47">
        <v>0</v>
      </c>
      <c r="AZ47">
        <v>0</v>
      </c>
      <c r="BA47">
        <f t="shared" si="5"/>
        <v>0</v>
      </c>
      <c r="BB47">
        <f t="shared" si="29"/>
        <v>0</v>
      </c>
      <c r="BC47">
        <f t="shared" si="6"/>
        <v>0</v>
      </c>
      <c r="BD47">
        <f t="shared" si="7"/>
        <v>0</v>
      </c>
      <c r="BE47">
        <f t="shared" si="8"/>
        <v>0</v>
      </c>
      <c r="BF47">
        <f t="shared" si="9"/>
        <v>0</v>
      </c>
      <c r="BG47">
        <f t="shared" si="10"/>
        <v>0</v>
      </c>
      <c r="BH47">
        <f t="shared" si="30"/>
        <v>0</v>
      </c>
      <c r="BI47">
        <f t="shared" si="31"/>
        <v>0</v>
      </c>
      <c r="BJ47">
        <f t="shared" si="32"/>
        <v>0</v>
      </c>
      <c r="BK47" s="7">
        <f t="shared" si="33"/>
        <v>3.4458438866883351E-2</v>
      </c>
      <c r="BL47" s="13">
        <v>0</v>
      </c>
      <c r="BM47" s="13">
        <v>0</v>
      </c>
      <c r="BN47" s="8">
        <f>BN$3*temperature!$I157+BN$4*temperature!$I157^2+BN$5*temperature!$I157^6</f>
        <v>3.0891070619214376</v>
      </c>
      <c r="BO47" s="8">
        <f>BO$3*temperature!$I157+BO$4*temperature!$I157^2+BO$5*temperature!$I157^6</f>
        <v>1.7130514391212905</v>
      </c>
      <c r="BP47" s="8">
        <f>BP$3*temperature!$I157+BP$4*temperature!$I157^2+BP$5*temperature!$I157^6</f>
        <v>0.76122205697723477</v>
      </c>
      <c r="BQ47" s="8">
        <f>BQ$3*temperature!$M157+BQ$4*temperature!$M157^2+BQ$5*temperature!$M157^6</f>
        <v>3.0891070619214376</v>
      </c>
      <c r="BR47" s="8">
        <f>BR$3*temperature!$M157+BR$4*temperature!$M157^2+BR$5*temperature!$M157^6</f>
        <v>1.7130514391212905</v>
      </c>
      <c r="BS47" s="8">
        <f>BS$3*temperature!$M157+BS$4*temperature!$M157^2+BS$5*temperature!$M157^6</f>
        <v>0.76122205697723477</v>
      </c>
      <c r="BT47" s="15">
        <f t="shared" si="11"/>
        <v>0</v>
      </c>
      <c r="BU47" s="15">
        <f t="shared" si="12"/>
        <v>0</v>
      </c>
      <c r="BV47" s="15">
        <f t="shared" si="13"/>
        <v>0</v>
      </c>
      <c r="BW47" s="15">
        <f t="shared" si="14"/>
        <v>0</v>
      </c>
      <c r="BX47" s="15">
        <f t="shared" si="15"/>
        <v>0</v>
      </c>
      <c r="BY47" s="15">
        <f t="shared" si="16"/>
        <v>0</v>
      </c>
    </row>
    <row r="48" spans="1:77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4"/>
        <v>5.4964173080269685E-3</v>
      </c>
      <c r="F48" s="7">
        <f t="shared" si="17"/>
        <v>8.5885929137337058E-3</v>
      </c>
      <c r="G48" s="7">
        <f t="shared" si="1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9"/>
        <v>31403.400550057802</v>
      </c>
      <c r="L48" s="1">
        <f t="shared" si="1"/>
        <v>2133.1215524323447</v>
      </c>
      <c r="M48" s="1">
        <f t="shared" si="2"/>
        <v>688.1446179681185</v>
      </c>
      <c r="N48" s="7">
        <f t="shared" si="35"/>
        <v>8.6370088528000544E-3</v>
      </c>
      <c r="O48" s="7">
        <f t="shared" si="20"/>
        <v>1.1755319086833138E-2</v>
      </c>
      <c r="P48" s="7">
        <f t="shared" si="2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2"/>
        <v>158.32408224141182</v>
      </c>
      <c r="U48" s="1">
        <f t="shared" si="48"/>
        <v>640.77071315297712</v>
      </c>
      <c r="V48" s="1">
        <f t="shared" si="49"/>
        <v>767.02933827513027</v>
      </c>
      <c r="W48" s="7">
        <f t="shared" si="36"/>
        <v>-7.838575247812285E-3</v>
      </c>
      <c r="X48" s="7">
        <f t="shared" si="52"/>
        <v>2.0648263642222053E-2</v>
      </c>
      <c r="Y48" s="7">
        <f t="shared" si="53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3"/>
        <v>2.3607141356840198</v>
      </c>
      <c r="AD48" s="8">
        <f t="shared" si="50"/>
        <v>2.725952338571509</v>
      </c>
      <c r="AE48" s="8">
        <f t="shared" si="51"/>
        <v>2.1343413981287398</v>
      </c>
      <c r="AF48" s="7">
        <f t="shared" si="37"/>
        <v>-4.2977749080352901E-4</v>
      </c>
      <c r="AG48" s="7">
        <f t="shared" si="54"/>
        <v>-1.1774635133417588E-2</v>
      </c>
      <c r="AH48" s="7">
        <f t="shared" si="55"/>
        <v>-5.6652397663267129E-3</v>
      </c>
      <c r="AI48" s="1">
        <f t="shared" si="38"/>
        <v>42917.091161729302</v>
      </c>
      <c r="AJ48" s="1">
        <f t="shared" si="39"/>
        <v>8049.1385525617397</v>
      </c>
      <c r="AK48" s="1">
        <f t="shared" si="40"/>
        <v>2800.097003702158</v>
      </c>
      <c r="AL48" s="10">
        <f t="shared" si="56"/>
        <v>12.959039199446948</v>
      </c>
      <c r="AM48" s="10">
        <f t="shared" si="57"/>
        <v>1.9155454411995212</v>
      </c>
      <c r="AN48" s="10">
        <f t="shared" si="58"/>
        <v>0.75292052093355477</v>
      </c>
      <c r="AO48" s="7">
        <f t="shared" si="41"/>
        <v>2.0621120954280148E-2</v>
      </c>
      <c r="AP48" s="7">
        <f t="shared" si="27"/>
        <v>2.5977173653231045E-2</v>
      </c>
      <c r="AQ48" s="7">
        <f t="shared" si="28"/>
        <v>2.3564574154817608E-2</v>
      </c>
      <c r="AR48" s="1">
        <f t="shared" si="42"/>
        <v>28192.619850113704</v>
      </c>
      <c r="AS48" s="1">
        <f t="shared" si="43"/>
        <v>5821.5990028613178</v>
      </c>
      <c r="AT48" s="1">
        <f t="shared" si="44"/>
        <v>2105.5340680257759</v>
      </c>
      <c r="AU48" s="1">
        <f t="shared" si="45"/>
        <v>5638.5239700227412</v>
      </c>
      <c r="AV48" s="1">
        <f t="shared" si="46"/>
        <v>1164.3198005722636</v>
      </c>
      <c r="AW48" s="1">
        <f t="shared" si="47"/>
        <v>421.1068136051552</v>
      </c>
      <c r="AX48">
        <v>0</v>
      </c>
      <c r="AY48">
        <v>0</v>
      </c>
      <c r="AZ48">
        <v>0</v>
      </c>
      <c r="BA48">
        <f t="shared" si="5"/>
        <v>0</v>
      </c>
      <c r="BB48">
        <f t="shared" si="29"/>
        <v>0</v>
      </c>
      <c r="BC48">
        <f t="shared" si="6"/>
        <v>0</v>
      </c>
      <c r="BD48">
        <f t="shared" si="7"/>
        <v>0</v>
      </c>
      <c r="BE48">
        <f t="shared" si="8"/>
        <v>0</v>
      </c>
      <c r="BF48">
        <f t="shared" si="9"/>
        <v>0</v>
      </c>
      <c r="BG48">
        <f t="shared" si="10"/>
        <v>0</v>
      </c>
      <c r="BH48">
        <f t="shared" si="30"/>
        <v>0</v>
      </c>
      <c r="BI48">
        <f t="shared" si="31"/>
        <v>0</v>
      </c>
      <c r="BJ48">
        <f t="shared" si="32"/>
        <v>0</v>
      </c>
      <c r="BK48" s="7">
        <f t="shared" si="33"/>
        <v>3.3734789113614133E-2</v>
      </c>
      <c r="BL48" s="13">
        <v>0</v>
      </c>
      <c r="BM48" s="13">
        <v>0</v>
      </c>
      <c r="BN48" s="8">
        <f>BN$3*temperature!$I158+BN$4*temperature!$I158^2+BN$5*temperature!$I158^6</f>
        <v>3.134237679347021</v>
      </c>
      <c r="BO48" s="8">
        <f>BO$3*temperature!$I158+BO$4*temperature!$I158^2+BO$5*temperature!$I158^6</f>
        <v>1.7320424108545767</v>
      </c>
      <c r="BP48" s="8">
        <f>BP$3*temperature!$I158+BP$4*temperature!$I158^2+BP$5*temperature!$I158^6</f>
        <v>0.76250670859821168</v>
      </c>
      <c r="BQ48" s="8">
        <f>BQ$3*temperature!$M158+BQ$4*temperature!$M158^2+BQ$5*temperature!$M158^6</f>
        <v>3.134237679347021</v>
      </c>
      <c r="BR48" s="8">
        <f>BR$3*temperature!$M158+BR$4*temperature!$M158^2+BR$5*temperature!$M158^6</f>
        <v>1.7320424108545767</v>
      </c>
      <c r="BS48" s="8">
        <f>BS$3*temperature!$M158+BS$4*temperature!$M158^2+BS$5*temperature!$M158^6</f>
        <v>0.76250670859821168</v>
      </c>
      <c r="BT48" s="15">
        <f t="shared" si="11"/>
        <v>0</v>
      </c>
      <c r="BU48" s="15">
        <f t="shared" si="12"/>
        <v>0</v>
      </c>
      <c r="BV48" s="15">
        <f t="shared" si="13"/>
        <v>0</v>
      </c>
      <c r="BW48" s="15">
        <f t="shared" si="14"/>
        <v>0</v>
      </c>
      <c r="BX48" s="15">
        <f t="shared" si="15"/>
        <v>0</v>
      </c>
      <c r="BY48" s="15">
        <f t="shared" si="16"/>
        <v>0</v>
      </c>
    </row>
    <row r="49" spans="1:77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4"/>
        <v>5.692077919426719E-3</v>
      </c>
      <c r="F49" s="7">
        <f t="shared" si="17"/>
        <v>8.3063244179379936E-3</v>
      </c>
      <c r="G49" s="7">
        <f t="shared" si="1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9"/>
        <v>31745.15830108766</v>
      </c>
      <c r="L49" s="1">
        <f t="shared" si="1"/>
        <v>2230.0065819790279</v>
      </c>
      <c r="M49" s="1">
        <f t="shared" si="2"/>
        <v>717.07691824149015</v>
      </c>
      <c r="N49" s="7">
        <f t="shared" si="35"/>
        <v>1.088282622402903E-2</v>
      </c>
      <c r="O49" s="7">
        <f t="shared" si="20"/>
        <v>4.5419366484862334E-2</v>
      </c>
      <c r="P49" s="7">
        <f t="shared" si="2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2"/>
        <v>157.63166935970503</v>
      </c>
      <c r="U49" s="1">
        <f t="shared" si="48"/>
        <v>650.85913114958009</v>
      </c>
      <c r="V49" s="1">
        <f t="shared" si="49"/>
        <v>745.46786082046196</v>
      </c>
      <c r="W49" s="7">
        <f t="shared" si="36"/>
        <v>-4.3733895179066673E-3</v>
      </c>
      <c r="X49" s="7">
        <f t="shared" si="52"/>
        <v>1.5744193343297352E-2</v>
      </c>
      <c r="Y49" s="7">
        <f t="shared" si="53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3"/>
        <v>2.3691541875089199</v>
      </c>
      <c r="AD49" s="8">
        <f t="shared" si="50"/>
        <v>2.8505990233612173</v>
      </c>
      <c r="AE49" s="8">
        <f t="shared" si="51"/>
        <v>2.1840804821604887</v>
      </c>
      <c r="AF49" s="7">
        <f t="shared" si="37"/>
        <v>3.57521128768723E-3</v>
      </c>
      <c r="AG49" s="7">
        <f t="shared" si="54"/>
        <v>4.5725922286310894E-2</v>
      </c>
      <c r="AH49" s="7">
        <f t="shared" si="55"/>
        <v>2.3304183705267212E-2</v>
      </c>
      <c r="AI49" s="1">
        <f t="shared" si="38"/>
        <v>44263.906015579116</v>
      </c>
      <c r="AJ49" s="1">
        <f t="shared" si="39"/>
        <v>8408.5444978778305</v>
      </c>
      <c r="AK49" s="1">
        <f t="shared" si="40"/>
        <v>2941.1941169370975</v>
      </c>
      <c r="AL49" s="10">
        <f t="shared" si="56"/>
        <v>13.226269114230002</v>
      </c>
      <c r="AM49" s="10">
        <f t="shared" si="57"/>
        <v>1.9653058977662163</v>
      </c>
      <c r="AN49" s="10">
        <f t="shared" si="58"/>
        <v>0.77066277238177738</v>
      </c>
      <c r="AO49" s="7">
        <f t="shared" si="41"/>
        <v>2.0621120954280148E-2</v>
      </c>
      <c r="AP49" s="7">
        <f t="shared" si="27"/>
        <v>2.5977173653231045E-2</v>
      </c>
      <c r="AQ49" s="7">
        <f t="shared" si="28"/>
        <v>2.3564574154817608E-2</v>
      </c>
      <c r="AR49" s="1">
        <f t="shared" si="42"/>
        <v>29084.118227152823</v>
      </c>
      <c r="AS49" s="1">
        <f t="shared" si="43"/>
        <v>6065.2438169985398</v>
      </c>
      <c r="AT49" s="1">
        <f t="shared" si="44"/>
        <v>2207.2496945686739</v>
      </c>
      <c r="AU49" s="1">
        <f t="shared" si="45"/>
        <v>5816.8236454305652</v>
      </c>
      <c r="AV49" s="1">
        <f t="shared" si="46"/>
        <v>1213.0487633997079</v>
      </c>
      <c r="AW49" s="1">
        <f t="shared" si="47"/>
        <v>441.4499389137348</v>
      </c>
      <c r="AX49">
        <v>0</v>
      </c>
      <c r="AY49">
        <v>0</v>
      </c>
      <c r="AZ49">
        <v>0</v>
      </c>
      <c r="BA49">
        <f t="shared" si="5"/>
        <v>0</v>
      </c>
      <c r="BB49">
        <f t="shared" si="29"/>
        <v>0</v>
      </c>
      <c r="BC49">
        <f t="shared" si="6"/>
        <v>0</v>
      </c>
      <c r="BD49">
        <f t="shared" si="7"/>
        <v>0</v>
      </c>
      <c r="BE49">
        <f t="shared" si="8"/>
        <v>0</v>
      </c>
      <c r="BF49">
        <f t="shared" si="9"/>
        <v>0</v>
      </c>
      <c r="BG49">
        <f t="shared" si="10"/>
        <v>0</v>
      </c>
      <c r="BH49">
        <f t="shared" si="30"/>
        <v>0</v>
      </c>
      <c r="BI49">
        <f t="shared" si="31"/>
        <v>0</v>
      </c>
      <c r="BJ49">
        <f t="shared" si="32"/>
        <v>0</v>
      </c>
      <c r="BK49" s="7">
        <f t="shared" si="33"/>
        <v>4.135893874752436E-2</v>
      </c>
      <c r="BL49" s="13">
        <v>0</v>
      </c>
      <c r="BM49" s="13">
        <v>0</v>
      </c>
      <c r="BN49" s="8">
        <f>BN$3*temperature!$I159+BN$4*temperature!$I159^2+BN$5*temperature!$I159^6</f>
        <v>3.1782529916388258</v>
      </c>
      <c r="BO49" s="8">
        <f>BO$3*temperature!$I159+BO$4*temperature!$I159^2+BO$5*temperature!$I159^6</f>
        <v>1.7500424831518797</v>
      </c>
      <c r="BP49" s="8">
        <f>BP$3*temperature!$I159+BP$4*temperature!$I159^2+BP$5*temperature!$I159^6</f>
        <v>0.76290963127154765</v>
      </c>
      <c r="BQ49" s="8">
        <f>BQ$3*temperature!$M159+BQ$4*temperature!$M159^2+BQ$5*temperature!$M159^6</f>
        <v>3.1782529916388258</v>
      </c>
      <c r="BR49" s="8">
        <f>BR$3*temperature!$M159+BR$4*temperature!$M159^2+BR$5*temperature!$M159^6</f>
        <v>1.7500424831518797</v>
      </c>
      <c r="BS49" s="8">
        <f>BS$3*temperature!$M159+BS$4*temperature!$M159^2+BS$5*temperature!$M159^6</f>
        <v>0.76290963127154765</v>
      </c>
      <c r="BT49" s="15">
        <f t="shared" si="11"/>
        <v>0</v>
      </c>
      <c r="BU49" s="15">
        <f t="shared" si="12"/>
        <v>0</v>
      </c>
      <c r="BV49" s="15">
        <f t="shared" si="13"/>
        <v>0</v>
      </c>
      <c r="BW49" s="15">
        <f t="shared" si="14"/>
        <v>0</v>
      </c>
      <c r="BX49" s="15">
        <f t="shared" si="15"/>
        <v>0</v>
      </c>
      <c r="BY49" s="15">
        <f t="shared" si="16"/>
        <v>0</v>
      </c>
    </row>
    <row r="50" spans="1:77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4"/>
        <v>5.7154259211955605E-3</v>
      </c>
      <c r="F50" s="7">
        <f t="shared" si="17"/>
        <v>8.1920930794385782E-3</v>
      </c>
      <c r="G50" s="7">
        <f t="shared" si="1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9"/>
        <v>32486.275199044536</v>
      </c>
      <c r="L50" s="1">
        <f t="shared" si="1"/>
        <v>2385.6465102966781</v>
      </c>
      <c r="M50" s="1">
        <f t="shared" si="2"/>
        <v>751.99602908906718</v>
      </c>
      <c r="N50" s="7">
        <f t="shared" si="35"/>
        <v>2.3345824611354482E-2</v>
      </c>
      <c r="O50" s="7">
        <f t="shared" si="20"/>
        <v>6.9793483828880509E-2</v>
      </c>
      <c r="P50" s="7">
        <f t="shared" si="2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2"/>
        <v>155.92887982857243</v>
      </c>
      <c r="U50" s="1">
        <f t="shared" si="48"/>
        <v>659.2426856397459</v>
      </c>
      <c r="V50" s="1">
        <f t="shared" si="49"/>
        <v>740.04755533355137</v>
      </c>
      <c r="W50" s="7">
        <f t="shared" si="36"/>
        <v>-1.0802331397296472E-2</v>
      </c>
      <c r="X50" s="7">
        <f t="shared" si="52"/>
        <v>1.2880751131751689E-2</v>
      </c>
      <c r="Y50" s="7">
        <f t="shared" si="53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3"/>
        <v>2.3563375646650235</v>
      </c>
      <c r="AD50" s="8">
        <f t="shared" si="50"/>
        <v>2.8460274542755997</v>
      </c>
      <c r="AE50" s="8">
        <f t="shared" si="51"/>
        <v>2.2028024729330009</v>
      </c>
      <c r="AF50" s="7">
        <f t="shared" si="37"/>
        <v>-5.4097884010548825E-3</v>
      </c>
      <c r="AG50" s="7">
        <f t="shared" si="54"/>
        <v>-1.6037222521135819E-3</v>
      </c>
      <c r="AH50" s="7">
        <f t="shared" si="55"/>
        <v>8.5720242113020984E-3</v>
      </c>
      <c r="AI50" s="1">
        <f t="shared" si="38"/>
        <v>45654.33905945177</v>
      </c>
      <c r="AJ50" s="1">
        <f t="shared" si="39"/>
        <v>8780.7388114897549</v>
      </c>
      <c r="AK50" s="1">
        <f t="shared" si="40"/>
        <v>3088.524644157123</v>
      </c>
      <c r="AL50" s="10">
        <f t="shared" si="56"/>
        <v>13.499009609408398</v>
      </c>
      <c r="AM50" s="10">
        <f t="shared" si="57"/>
        <v>2.0163589903542083</v>
      </c>
      <c r="AN50" s="10">
        <f t="shared" si="58"/>
        <v>0.78882311242992509</v>
      </c>
      <c r="AO50" s="7">
        <f t="shared" si="41"/>
        <v>2.0621120954280148E-2</v>
      </c>
      <c r="AP50" s="7">
        <f t="shared" si="27"/>
        <v>2.5977173653231045E-2</v>
      </c>
      <c r="AQ50" s="7">
        <f t="shared" si="28"/>
        <v>2.3564574154817608E-2</v>
      </c>
      <c r="AR50" s="1">
        <f t="shared" si="42"/>
        <v>30004.542351393924</v>
      </c>
      <c r="AS50" s="1">
        <f t="shared" si="43"/>
        <v>6318.0438883377183</v>
      </c>
      <c r="AT50" s="1">
        <f t="shared" si="44"/>
        <v>2313.1287472214703</v>
      </c>
      <c r="AU50" s="1">
        <f t="shared" si="45"/>
        <v>6000.908470278785</v>
      </c>
      <c r="AV50" s="1">
        <f t="shared" si="46"/>
        <v>1263.6087776675438</v>
      </c>
      <c r="AW50" s="1">
        <f t="shared" si="47"/>
        <v>462.62574944429412</v>
      </c>
      <c r="AX50">
        <v>0</v>
      </c>
      <c r="AY50">
        <v>0</v>
      </c>
      <c r="AZ50">
        <v>0</v>
      </c>
      <c r="BA50">
        <f t="shared" si="5"/>
        <v>0</v>
      </c>
      <c r="BB50">
        <f t="shared" si="29"/>
        <v>0</v>
      </c>
      <c r="BC50">
        <f t="shared" si="6"/>
        <v>0</v>
      </c>
      <c r="BD50">
        <f t="shared" si="7"/>
        <v>0</v>
      </c>
      <c r="BE50">
        <f t="shared" si="8"/>
        <v>0</v>
      </c>
      <c r="BF50">
        <f t="shared" si="9"/>
        <v>0</v>
      </c>
      <c r="BG50">
        <f t="shared" si="10"/>
        <v>0</v>
      </c>
      <c r="BH50">
        <f t="shared" si="30"/>
        <v>0</v>
      </c>
      <c r="BI50">
        <f t="shared" si="31"/>
        <v>0</v>
      </c>
      <c r="BJ50">
        <f t="shared" si="32"/>
        <v>0</v>
      </c>
      <c r="BK50" s="7">
        <f t="shared" si="33"/>
        <v>5.5408121957962936E-2</v>
      </c>
      <c r="BL50" s="13">
        <v>0</v>
      </c>
      <c r="BM50" s="13">
        <v>0</v>
      </c>
      <c r="BN50" s="8">
        <f>BN$3*temperature!$I160+BN$4*temperature!$I160^2+BN$5*temperature!$I160^6</f>
        <v>3.2212344961691133</v>
      </c>
      <c r="BO50" s="8">
        <f>BO$3*temperature!$I160+BO$4*temperature!$I160^2+BO$5*temperature!$I160^6</f>
        <v>1.7670634570761838</v>
      </c>
      <c r="BP50" s="8">
        <f>BP$3*temperature!$I160+BP$4*temperature!$I160^2+BP$5*temperature!$I160^6</f>
        <v>0.76239648944835314</v>
      </c>
      <c r="BQ50" s="8">
        <f>BQ$3*temperature!$M160+BQ$4*temperature!$M160^2+BQ$5*temperature!$M160^6</f>
        <v>3.2212344961691133</v>
      </c>
      <c r="BR50" s="8">
        <f>BR$3*temperature!$M160+BR$4*temperature!$M160^2+BR$5*temperature!$M160^6</f>
        <v>1.7670634570761838</v>
      </c>
      <c r="BS50" s="8">
        <f>BS$3*temperature!$M160+BS$4*temperature!$M160^2+BS$5*temperature!$M160^6</f>
        <v>0.76239648944835314</v>
      </c>
      <c r="BT50" s="15">
        <f t="shared" si="11"/>
        <v>0</v>
      </c>
      <c r="BU50" s="15">
        <f t="shared" si="12"/>
        <v>0</v>
      </c>
      <c r="BV50" s="15">
        <f t="shared" si="13"/>
        <v>0</v>
      </c>
      <c r="BW50" s="15">
        <f t="shared" si="14"/>
        <v>0</v>
      </c>
      <c r="BX50" s="15">
        <f t="shared" si="15"/>
        <v>0</v>
      </c>
      <c r="BY50" s="15">
        <f t="shared" si="16"/>
        <v>0</v>
      </c>
    </row>
    <row r="51" spans="1:77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4"/>
        <v>5.5451977384386453E-3</v>
      </c>
      <c r="F51" s="7">
        <f t="shared" si="17"/>
        <v>8.2128220658019835E-3</v>
      </c>
      <c r="G51" s="7">
        <f t="shared" si="1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9"/>
        <v>33060.811064840891</v>
      </c>
      <c r="L51" s="1">
        <f t="shared" si="1"/>
        <v>2539.313096057966</v>
      </c>
      <c r="M51" s="1">
        <f t="shared" si="2"/>
        <v>788.93336375356046</v>
      </c>
      <c r="N51" s="7">
        <f t="shared" si="35"/>
        <v>1.7685495252261374E-2</v>
      </c>
      <c r="O51" s="7">
        <f t="shared" si="20"/>
        <v>6.4412973631277071E-2</v>
      </c>
      <c r="P51" s="7">
        <f t="shared" si="2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2"/>
        <v>153.02376199191656</v>
      </c>
      <c r="U51" s="1">
        <f t="shared" si="48"/>
        <v>646.21647871792322</v>
      </c>
      <c r="V51" s="1">
        <f t="shared" si="49"/>
        <v>715.40687160768516</v>
      </c>
      <c r="W51" s="7">
        <f t="shared" si="36"/>
        <v>-1.8631044100680727E-2</v>
      </c>
      <c r="X51" s="7">
        <f t="shared" si="52"/>
        <v>-1.9759349941337212E-2</v>
      </c>
      <c r="Y51" s="7">
        <f t="shared" si="53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3"/>
        <v>2.3432536955324719</v>
      </c>
      <c r="AD51" s="8">
        <f t="shared" si="50"/>
        <v>2.8628978785670416</v>
      </c>
      <c r="AE51" s="8">
        <f t="shared" si="51"/>
        <v>2.2281980989767489</v>
      </c>
      <c r="AF51" s="7">
        <f t="shared" si="37"/>
        <v>-5.552629355298544E-3</v>
      </c>
      <c r="AG51" s="7">
        <f t="shared" si="54"/>
        <v>5.92770961014355E-3</v>
      </c>
      <c r="AH51" s="7">
        <f t="shared" si="55"/>
        <v>1.1528780431199648E-2</v>
      </c>
      <c r="AI51" s="1">
        <f t="shared" si="38"/>
        <v>47089.813623785383</v>
      </c>
      <c r="AJ51" s="1">
        <f t="shared" si="39"/>
        <v>9166.2737080083225</v>
      </c>
      <c r="AK51" s="1">
        <f t="shared" si="40"/>
        <v>3242.2979291857046</v>
      </c>
      <c r="AL51" s="10">
        <f t="shared" si="56"/>
        <v>13.777374319326999</v>
      </c>
      <c r="AM51" s="10">
        <f t="shared" si="57"/>
        <v>2.0687382979938933</v>
      </c>
      <c r="AN51" s="10">
        <f t="shared" si="58"/>
        <v>0.80741139315781407</v>
      </c>
      <c r="AO51" s="7">
        <f t="shared" si="41"/>
        <v>2.0621120954280148E-2</v>
      </c>
      <c r="AP51" s="7">
        <f t="shared" si="27"/>
        <v>2.5977173653231045E-2</v>
      </c>
      <c r="AQ51" s="7">
        <f t="shared" si="28"/>
        <v>2.3564574154817608E-2</v>
      </c>
      <c r="AR51" s="1">
        <f t="shared" si="42"/>
        <v>30950.082986290967</v>
      </c>
      <c r="AS51" s="1">
        <f t="shared" si="43"/>
        <v>6581.038969262434</v>
      </c>
      <c r="AT51" s="1">
        <f t="shared" si="44"/>
        <v>2423.2196271173834</v>
      </c>
      <c r="AU51" s="1">
        <f t="shared" si="45"/>
        <v>6190.0165972581935</v>
      </c>
      <c r="AV51" s="1">
        <f t="shared" si="46"/>
        <v>1316.2077938524869</v>
      </c>
      <c r="AW51" s="1">
        <f t="shared" si="47"/>
        <v>484.64392542347673</v>
      </c>
      <c r="AX51">
        <v>0</v>
      </c>
      <c r="AY51">
        <v>0</v>
      </c>
      <c r="AZ51">
        <v>0</v>
      </c>
      <c r="BA51">
        <f t="shared" si="5"/>
        <v>0</v>
      </c>
      <c r="BB51">
        <f t="shared" si="29"/>
        <v>0</v>
      </c>
      <c r="BC51">
        <f t="shared" si="6"/>
        <v>0</v>
      </c>
      <c r="BD51">
        <f t="shared" si="7"/>
        <v>0</v>
      </c>
      <c r="BE51">
        <f t="shared" si="8"/>
        <v>0</v>
      </c>
      <c r="BF51">
        <f t="shared" si="9"/>
        <v>0</v>
      </c>
      <c r="BG51">
        <f t="shared" si="10"/>
        <v>0</v>
      </c>
      <c r="BH51">
        <f t="shared" si="30"/>
        <v>0</v>
      </c>
      <c r="BI51">
        <f t="shared" si="31"/>
        <v>0</v>
      </c>
      <c r="BJ51">
        <f t="shared" si="32"/>
        <v>0</v>
      </c>
      <c r="BK51" s="7">
        <f t="shared" si="33"/>
        <v>5.0456056851588355E-2</v>
      </c>
      <c r="BL51" s="13">
        <v>0</v>
      </c>
      <c r="BM51" s="13">
        <v>0</v>
      </c>
      <c r="BN51" s="8">
        <f>BN$3*temperature!$I161+BN$4*temperature!$I161^2+BN$5*temperature!$I161^6</f>
        <v>3.2632122150072727</v>
      </c>
      <c r="BO51" s="8">
        <f>BO$3*temperature!$I161+BO$4*temperature!$I161^2+BO$5*temperature!$I161^6</f>
        <v>1.7830893868938422</v>
      </c>
      <c r="BP51" s="8">
        <f>BP$3*temperature!$I161+BP$4*temperature!$I161^2+BP$5*temperature!$I161^6</f>
        <v>0.76092156441736369</v>
      </c>
      <c r="BQ51" s="8">
        <f>BQ$3*temperature!$M161+BQ$4*temperature!$M161^2+BQ$5*temperature!$M161^6</f>
        <v>3.2632122150072727</v>
      </c>
      <c r="BR51" s="8">
        <f>BR$3*temperature!$M161+BR$4*temperature!$M161^2+BR$5*temperature!$M161^6</f>
        <v>1.7830893868938422</v>
      </c>
      <c r="BS51" s="8">
        <f>BS$3*temperature!$M161+BS$4*temperature!$M161^2+BS$5*temperature!$M161^6</f>
        <v>0.76092156441736369</v>
      </c>
      <c r="BT51" s="15">
        <f t="shared" si="11"/>
        <v>0</v>
      </c>
      <c r="BU51" s="15">
        <f t="shared" si="12"/>
        <v>0</v>
      </c>
      <c r="BV51" s="15">
        <f t="shared" si="13"/>
        <v>0</v>
      </c>
      <c r="BW51" s="15">
        <f t="shared" si="14"/>
        <v>0</v>
      </c>
      <c r="BX51" s="15">
        <f t="shared" si="15"/>
        <v>0</v>
      </c>
      <c r="BY51" s="15">
        <f t="shared" si="16"/>
        <v>0</v>
      </c>
    </row>
    <row r="52" spans="1:77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4"/>
        <v>5.6189487943716365E-3</v>
      </c>
      <c r="F52" s="7">
        <f t="shared" si="17"/>
        <v>8.1453534478015399E-3</v>
      </c>
      <c r="G52" s="7">
        <f t="shared" si="1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9"/>
        <v>33836.496629929155</v>
      </c>
      <c r="L52" s="1">
        <f t="shared" si="1"/>
        <v>2727.2146600917918</v>
      </c>
      <c r="M52" s="1">
        <f t="shared" si="2"/>
        <v>830.00500664143772</v>
      </c>
      <c r="N52" s="7">
        <f t="shared" si="35"/>
        <v>2.3462387645812433E-2</v>
      </c>
      <c r="O52" s="7">
        <f t="shared" si="20"/>
        <v>7.3997005066261501E-2</v>
      </c>
      <c r="P52" s="7">
        <f t="shared" si="2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2"/>
        <v>148.21095550926216</v>
      </c>
      <c r="U52" s="1">
        <f t="shared" si="48"/>
        <v>634.29732229691115</v>
      </c>
      <c r="V52" s="1">
        <f t="shared" si="49"/>
        <v>691.71563413523154</v>
      </c>
      <c r="W52" s="7">
        <f t="shared" si="36"/>
        <v>-3.1451366898878286E-2</v>
      </c>
      <c r="X52" s="7">
        <f t="shared" si="52"/>
        <v>-1.8444525655952559E-2</v>
      </c>
      <c r="Y52" s="7">
        <f t="shared" si="53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3"/>
        <v>2.3387955022900764</v>
      </c>
      <c r="AD52" s="8">
        <f t="shared" si="50"/>
        <v>2.8897620504912451</v>
      </c>
      <c r="AE52" s="8">
        <f t="shared" si="51"/>
        <v>2.2061797953892048</v>
      </c>
      <c r="AF52" s="7">
        <f t="shared" si="37"/>
        <v>-1.9025653308027968E-3</v>
      </c>
      <c r="AG52" s="7">
        <f t="shared" si="54"/>
        <v>9.3835592688515934E-3</v>
      </c>
      <c r="AH52" s="7">
        <f t="shared" si="55"/>
        <v>-9.8816633932393705E-3</v>
      </c>
      <c r="AI52" s="1">
        <f t="shared" si="38"/>
        <v>48570.848858665042</v>
      </c>
      <c r="AJ52" s="1">
        <f t="shared" si="39"/>
        <v>9565.8541310599776</v>
      </c>
      <c r="AK52" s="1">
        <f t="shared" si="40"/>
        <v>3402.7120616906113</v>
      </c>
      <c r="AL52" s="10">
        <f t="shared" si="56"/>
        <v>14.061479221598233</v>
      </c>
      <c r="AM52" s="10">
        <f t="shared" si="57"/>
        <v>2.1224782720039701</v>
      </c>
      <c r="AN52" s="10">
        <f t="shared" si="58"/>
        <v>0.82643769880532603</v>
      </c>
      <c r="AO52" s="7">
        <f t="shared" si="41"/>
        <v>2.0621120954280148E-2</v>
      </c>
      <c r="AP52" s="7">
        <f t="shared" si="27"/>
        <v>2.5977173653231045E-2</v>
      </c>
      <c r="AQ52" s="7">
        <f t="shared" si="28"/>
        <v>2.3564574154817608E-2</v>
      </c>
      <c r="AR52" s="1">
        <f t="shared" si="42"/>
        <v>31927.349928287691</v>
      </c>
      <c r="AS52" s="1">
        <f t="shared" si="43"/>
        <v>6854.2015330672539</v>
      </c>
      <c r="AT52" s="1">
        <f t="shared" si="44"/>
        <v>2538.1812614470864</v>
      </c>
      <c r="AU52" s="1">
        <f t="shared" si="45"/>
        <v>6385.4699856575389</v>
      </c>
      <c r="AV52" s="1">
        <f t="shared" si="46"/>
        <v>1370.8403066134508</v>
      </c>
      <c r="AW52" s="1">
        <f t="shared" si="47"/>
        <v>507.63625228941731</v>
      </c>
      <c r="AX52">
        <v>0</v>
      </c>
      <c r="AY52">
        <v>0</v>
      </c>
      <c r="AZ52">
        <v>0</v>
      </c>
      <c r="BA52">
        <f t="shared" si="5"/>
        <v>0</v>
      </c>
      <c r="BB52">
        <f t="shared" si="29"/>
        <v>0</v>
      </c>
      <c r="BC52">
        <f t="shared" si="6"/>
        <v>0</v>
      </c>
      <c r="BD52">
        <f t="shared" si="7"/>
        <v>0</v>
      </c>
      <c r="BE52">
        <f t="shared" si="8"/>
        <v>0</v>
      </c>
      <c r="BF52">
        <f t="shared" si="9"/>
        <v>0</v>
      </c>
      <c r="BG52">
        <f t="shared" si="10"/>
        <v>0</v>
      </c>
      <c r="BH52">
        <f t="shared" si="30"/>
        <v>0</v>
      </c>
      <c r="BI52">
        <f t="shared" si="31"/>
        <v>0</v>
      </c>
      <c r="BJ52">
        <f t="shared" si="32"/>
        <v>0</v>
      </c>
      <c r="BK52" s="7">
        <f t="shared" si="33"/>
        <v>5.7020783818685555E-2</v>
      </c>
      <c r="BL52" s="13">
        <v>0</v>
      </c>
      <c r="BM52" s="13">
        <v>0</v>
      </c>
      <c r="BN52" s="8">
        <f>BN$3*temperature!$I162+BN$4*temperature!$I162^2+BN$5*temperature!$I162^6</f>
        <v>3.3041538672182194</v>
      </c>
      <c r="BO52" s="8">
        <f>BO$3*temperature!$I162+BO$4*temperature!$I162^2+BO$5*temperature!$I162^6</f>
        <v>1.7980747081940476</v>
      </c>
      <c r="BP52" s="8">
        <f>BP$3*temperature!$I162+BP$4*temperature!$I162^2+BP$5*temperature!$I162^6</f>
        <v>0.75843182070619042</v>
      </c>
      <c r="BQ52" s="8">
        <f>BQ$3*temperature!$M162+BQ$4*temperature!$M162^2+BQ$5*temperature!$M162^6</f>
        <v>3.3041538672182194</v>
      </c>
      <c r="BR52" s="8">
        <f>BR$3*temperature!$M162+BR$4*temperature!$M162^2+BR$5*temperature!$M162^6</f>
        <v>1.7980747081940476</v>
      </c>
      <c r="BS52" s="8">
        <f>BS$3*temperature!$M162+BS$4*temperature!$M162^2+BS$5*temperature!$M162^6</f>
        <v>0.75843182070619042</v>
      </c>
      <c r="BT52" s="15">
        <f t="shared" si="11"/>
        <v>0</v>
      </c>
      <c r="BU52" s="15">
        <f t="shared" si="12"/>
        <v>0</v>
      </c>
      <c r="BV52" s="15">
        <f t="shared" si="13"/>
        <v>0</v>
      </c>
      <c r="BW52" s="15">
        <f t="shared" si="14"/>
        <v>0</v>
      </c>
      <c r="BX52" s="15">
        <f t="shared" si="15"/>
        <v>0</v>
      </c>
      <c r="BY52" s="15">
        <f t="shared" si="16"/>
        <v>0</v>
      </c>
    </row>
    <row r="53" spans="1:77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4"/>
        <v>5.9575399981963706E-3</v>
      </c>
      <c r="F53" s="7">
        <f t="shared" si="17"/>
        <v>8.1044756914163685E-3</v>
      </c>
      <c r="G53" s="7">
        <f t="shared" si="1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9"/>
        <v>34529.143084337426</v>
      </c>
      <c r="L53" s="1">
        <f t="shared" si="1"/>
        <v>2941.0349739504127</v>
      </c>
      <c r="M53" s="1">
        <f t="shared" si="2"/>
        <v>876.15305501203102</v>
      </c>
      <c r="N53" s="7">
        <f t="shared" si="35"/>
        <v>2.0470395087995197E-2</v>
      </c>
      <c r="O53" s="7">
        <f t="shared" si="20"/>
        <v>7.8402451038241505E-2</v>
      </c>
      <c r="P53" s="7">
        <f t="shared" si="2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2"/>
        <v>145.11508502616257</v>
      </c>
      <c r="U53" s="1">
        <f t="shared" si="48"/>
        <v>604.17834263666111</v>
      </c>
      <c r="V53" s="1">
        <f t="shared" si="49"/>
        <v>672.98973661232958</v>
      </c>
      <c r="W53" s="7">
        <f t="shared" si="36"/>
        <v>-2.088827018530437E-2</v>
      </c>
      <c r="X53" s="7">
        <f t="shared" si="52"/>
        <v>-4.7484008841758074E-2</v>
      </c>
      <c r="Y53" s="7">
        <f t="shared" si="53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3"/>
        <v>2.3365257523444609</v>
      </c>
      <c r="AD53" s="8">
        <f t="shared" si="50"/>
        <v>2.9121314785809065</v>
      </c>
      <c r="AE53" s="8">
        <f t="shared" si="51"/>
        <v>2.2542764742919856</v>
      </c>
      <c r="AF53" s="7">
        <f t="shared" si="37"/>
        <v>-9.7047815569728524E-4</v>
      </c>
      <c r="AG53" s="7">
        <f t="shared" si="54"/>
        <v>7.7409238888228593E-3</v>
      </c>
      <c r="AH53" s="7">
        <f t="shared" si="55"/>
        <v>2.1800888124938966E-2</v>
      </c>
      <c r="AI53" s="1">
        <f t="shared" si="38"/>
        <v>50099.233958456076</v>
      </c>
      <c r="AJ53" s="1">
        <f t="shared" si="39"/>
        <v>9980.1090245674313</v>
      </c>
      <c r="AK53" s="1">
        <f t="shared" si="40"/>
        <v>3570.0771078109678</v>
      </c>
      <c r="AL53" s="10">
        <f t="shared" si="56"/>
        <v>14.351442685422908</v>
      </c>
      <c r="AM53" s="10">
        <f t="shared" si="57"/>
        <v>2.177614258651027</v>
      </c>
      <c r="AN53" s="10">
        <f t="shared" si="58"/>
        <v>0.845912351243161</v>
      </c>
      <c r="AO53" s="7">
        <f t="shared" si="41"/>
        <v>2.0621120954280148E-2</v>
      </c>
      <c r="AP53" s="7">
        <f t="shared" si="27"/>
        <v>2.5977173653231045E-2</v>
      </c>
      <c r="AQ53" s="7">
        <f t="shared" si="28"/>
        <v>2.3564574154817608E-2</v>
      </c>
      <c r="AR53" s="1">
        <f t="shared" si="42"/>
        <v>32944.447016896374</v>
      </c>
      <c r="AS53" s="1">
        <f t="shared" si="43"/>
        <v>7138.0783223378066</v>
      </c>
      <c r="AT53" s="1">
        <f t="shared" si="44"/>
        <v>2657.8534183072488</v>
      </c>
      <c r="AU53" s="1">
        <f t="shared" si="45"/>
        <v>6588.8894033792749</v>
      </c>
      <c r="AV53" s="1">
        <f t="shared" si="46"/>
        <v>1427.6156644675614</v>
      </c>
      <c r="AW53" s="1">
        <f t="shared" si="47"/>
        <v>531.57068366144983</v>
      </c>
      <c r="AX53">
        <v>0</v>
      </c>
      <c r="AY53">
        <v>0</v>
      </c>
      <c r="AZ53">
        <v>0</v>
      </c>
      <c r="BA53">
        <f t="shared" si="5"/>
        <v>0</v>
      </c>
      <c r="BB53">
        <f t="shared" si="29"/>
        <v>0</v>
      </c>
      <c r="BC53">
        <f t="shared" si="6"/>
        <v>0</v>
      </c>
      <c r="BD53">
        <f t="shared" si="7"/>
        <v>0</v>
      </c>
      <c r="BE53">
        <f t="shared" si="8"/>
        <v>0</v>
      </c>
      <c r="BF53">
        <f t="shared" si="9"/>
        <v>0</v>
      </c>
      <c r="BG53">
        <f t="shared" si="10"/>
        <v>0</v>
      </c>
      <c r="BH53">
        <f t="shared" si="30"/>
        <v>0</v>
      </c>
      <c r="BI53">
        <f t="shared" si="31"/>
        <v>0</v>
      </c>
      <c r="BJ53">
        <f t="shared" si="32"/>
        <v>0</v>
      </c>
      <c r="BK53" s="7">
        <f t="shared" si="33"/>
        <v>5.6209829446846243E-2</v>
      </c>
      <c r="BL53" s="13">
        <v>0</v>
      </c>
      <c r="BM53" s="13">
        <v>0</v>
      </c>
      <c r="BN53" s="8">
        <f>BN$3*temperature!$I163+BN$4*temperature!$I163^2+BN$5*temperature!$I163^6</f>
        <v>3.3439948442247003</v>
      </c>
      <c r="BO53" s="8">
        <f>BO$3*temperature!$I163+BO$4*temperature!$I163^2+BO$5*temperature!$I163^6</f>
        <v>1.8119580727808866</v>
      </c>
      <c r="BP53" s="8">
        <f>BP$3*temperature!$I163+BP$4*temperature!$I163^2+BP$5*temperature!$I163^6</f>
        <v>0.75486974953087627</v>
      </c>
      <c r="BQ53" s="8">
        <f>BQ$3*temperature!$M163+BQ$4*temperature!$M163^2+BQ$5*temperature!$M163^6</f>
        <v>3.3439948442247003</v>
      </c>
      <c r="BR53" s="8">
        <f>BR$3*temperature!$M163+BR$4*temperature!$M163^2+BR$5*temperature!$M163^6</f>
        <v>1.8119580727808866</v>
      </c>
      <c r="BS53" s="8">
        <f>BS$3*temperature!$M163+BS$4*temperature!$M163^2+BS$5*temperature!$M163^6</f>
        <v>0.75486974953087627</v>
      </c>
      <c r="BT53" s="15">
        <f t="shared" si="11"/>
        <v>0</v>
      </c>
      <c r="BU53" s="15">
        <f t="shared" si="12"/>
        <v>0</v>
      </c>
      <c r="BV53" s="15">
        <f t="shared" si="13"/>
        <v>0</v>
      </c>
      <c r="BW53" s="15">
        <f t="shared" si="14"/>
        <v>0</v>
      </c>
      <c r="BX53" s="15">
        <f t="shared" si="15"/>
        <v>0</v>
      </c>
      <c r="BY53" s="15">
        <f t="shared" si="16"/>
        <v>0</v>
      </c>
    </row>
    <row r="54" spans="1:77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4"/>
        <v>5.7120049793621952E-3</v>
      </c>
      <c r="F54" s="7">
        <f t="shared" si="17"/>
        <v>8.1531947903412672E-3</v>
      </c>
      <c r="G54" s="7">
        <f t="shared" si="1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9"/>
        <v>34368.629769177329</v>
      </c>
      <c r="L54" s="1">
        <f t="shared" si="1"/>
        <v>3066.8804643136655</v>
      </c>
      <c r="M54" s="1">
        <f t="shared" si="2"/>
        <v>901.79292408153231</v>
      </c>
      <c r="N54" s="7">
        <f t="shared" si="35"/>
        <v>-4.648633033494165E-3</v>
      </c>
      <c r="O54" s="7">
        <f t="shared" si="20"/>
        <v>4.2789525278652762E-2</v>
      </c>
      <c r="P54" s="7">
        <f t="shared" si="2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2"/>
        <v>142.84695667407644</v>
      </c>
      <c r="U54" s="1">
        <f t="shared" si="48"/>
        <v>604.67001308648867</v>
      </c>
      <c r="V54" s="1">
        <f t="shared" si="49"/>
        <v>665.92165165765812</v>
      </c>
      <c r="W54" s="7">
        <f t="shared" si="36"/>
        <v>-1.5629859236737653E-2</v>
      </c>
      <c r="X54" s="7">
        <f t="shared" si="52"/>
        <v>8.1378363825801436E-4</v>
      </c>
      <c r="Y54" s="7">
        <f t="shared" si="53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3"/>
        <v>2.3337186594678334</v>
      </c>
      <c r="AD54" s="8">
        <f t="shared" si="50"/>
        <v>2.8737358406172713</v>
      </c>
      <c r="AE54" s="8">
        <f t="shared" si="51"/>
        <v>2.3022859575808767</v>
      </c>
      <c r="AF54" s="7">
        <f t="shared" si="37"/>
        <v>-1.2013960786911859E-3</v>
      </c>
      <c r="AG54" s="7">
        <f t="shared" si="54"/>
        <v>-1.3184719936596201E-2</v>
      </c>
      <c r="AH54" s="7">
        <f t="shared" si="55"/>
        <v>2.1297069741176955E-2</v>
      </c>
      <c r="AI54" s="1">
        <f t="shared" si="38"/>
        <v>51678.199965989741</v>
      </c>
      <c r="AJ54" s="1">
        <f t="shared" si="39"/>
        <v>10409.71378657825</v>
      </c>
      <c r="AK54" s="1">
        <f t="shared" si="40"/>
        <v>3744.6400806913211</v>
      </c>
      <c r="AL54" s="10">
        <f t="shared" si="56"/>
        <v>14.647385520907433</v>
      </c>
      <c r="AM54" s="10">
        <f t="shared" si="57"/>
        <v>2.2341825223977567</v>
      </c>
      <c r="AN54" s="10">
        <f t="shared" si="58"/>
        <v>0.86584591557250656</v>
      </c>
      <c r="AO54" s="7">
        <f t="shared" si="41"/>
        <v>2.0621120954280148E-2</v>
      </c>
      <c r="AP54" s="7">
        <f t="shared" si="27"/>
        <v>2.5977173653231045E-2</v>
      </c>
      <c r="AQ54" s="7">
        <f t="shared" si="28"/>
        <v>2.3564574154817608E-2</v>
      </c>
      <c r="AR54" s="1">
        <f t="shared" si="42"/>
        <v>33987.634527119866</v>
      </c>
      <c r="AS54" s="1">
        <f t="shared" si="43"/>
        <v>7433.6298606039227</v>
      </c>
      <c r="AT54" s="1">
        <f t="shared" si="44"/>
        <v>2782.8872036418302</v>
      </c>
      <c r="AU54" s="1">
        <f t="shared" si="45"/>
        <v>6797.5269054239734</v>
      </c>
      <c r="AV54" s="1">
        <f t="shared" si="46"/>
        <v>1486.7259721207847</v>
      </c>
      <c r="AW54" s="1">
        <f t="shared" si="47"/>
        <v>556.57744072836601</v>
      </c>
      <c r="AX54">
        <v>0</v>
      </c>
      <c r="AY54">
        <v>0</v>
      </c>
      <c r="AZ54">
        <v>0</v>
      </c>
      <c r="BA54">
        <f t="shared" si="5"/>
        <v>0</v>
      </c>
      <c r="BB54">
        <f t="shared" si="29"/>
        <v>0</v>
      </c>
      <c r="BC54">
        <f t="shared" si="6"/>
        <v>0</v>
      </c>
      <c r="BD54">
        <f t="shared" si="7"/>
        <v>0</v>
      </c>
      <c r="BE54">
        <f t="shared" si="8"/>
        <v>0</v>
      </c>
      <c r="BF54">
        <f t="shared" si="9"/>
        <v>0</v>
      </c>
      <c r="BG54">
        <f t="shared" si="10"/>
        <v>0</v>
      </c>
      <c r="BH54">
        <f t="shared" si="30"/>
        <v>0</v>
      </c>
      <c r="BI54">
        <f t="shared" si="31"/>
        <v>0</v>
      </c>
      <c r="BJ54">
        <f t="shared" si="32"/>
        <v>0</v>
      </c>
      <c r="BK54" s="7">
        <f t="shared" si="33"/>
        <v>2.9851806401616859E-2</v>
      </c>
      <c r="BL54" s="13">
        <v>0</v>
      </c>
      <c r="BM54" s="13">
        <v>0</v>
      </c>
      <c r="BN54" s="8">
        <f>BN$3*temperature!$I164+BN$4*temperature!$I164^2+BN$5*temperature!$I164^6</f>
        <v>3.3826335844190591</v>
      </c>
      <c r="BO54" s="8">
        <f>BO$3*temperature!$I164+BO$4*temperature!$I164^2+BO$5*temperature!$I164^6</f>
        <v>1.824662787694429</v>
      </c>
      <c r="BP54" s="8">
        <f>BP$3*temperature!$I164+BP$4*temperature!$I164^2+BP$5*temperature!$I164^6</f>
        <v>0.75017712443354112</v>
      </c>
      <c r="BQ54" s="8">
        <f>BQ$3*temperature!$M164+BQ$4*temperature!$M164^2+BQ$5*temperature!$M164^6</f>
        <v>3.3826335844190591</v>
      </c>
      <c r="BR54" s="8">
        <f>BR$3*temperature!$M164+BR$4*temperature!$M164^2+BR$5*temperature!$M164^6</f>
        <v>1.824662787694429</v>
      </c>
      <c r="BS54" s="8">
        <f>BS$3*temperature!$M164+BS$4*temperature!$M164^2+BS$5*temperature!$M164^6</f>
        <v>0.75017712443354112</v>
      </c>
      <c r="BT54" s="15">
        <f t="shared" si="11"/>
        <v>0</v>
      </c>
      <c r="BU54" s="15">
        <f t="shared" si="12"/>
        <v>0</v>
      </c>
      <c r="BV54" s="15">
        <f t="shared" si="13"/>
        <v>0</v>
      </c>
      <c r="BW54" s="15">
        <f t="shared" si="14"/>
        <v>0</v>
      </c>
      <c r="BX54" s="15">
        <f t="shared" si="15"/>
        <v>0</v>
      </c>
      <c r="BY54" s="15">
        <f t="shared" si="16"/>
        <v>0</v>
      </c>
    </row>
    <row r="55" spans="1:77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4"/>
        <v>5.0995244411160545E-3</v>
      </c>
      <c r="F55" s="7">
        <f t="shared" si="17"/>
        <v>8.1161002345619959E-3</v>
      </c>
      <c r="G55" s="7">
        <f t="shared" si="1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9"/>
        <v>32807.791445855299</v>
      </c>
      <c r="L55" s="1">
        <f t="shared" si="1"/>
        <v>3073.5748919458715</v>
      </c>
      <c r="M55" s="1">
        <f t="shared" si="2"/>
        <v>923.75956161901945</v>
      </c>
      <c r="N55" s="7">
        <f t="shared" si="35"/>
        <v>-4.541462181660294E-2</v>
      </c>
      <c r="O55" s="7">
        <f t="shared" si="20"/>
        <v>2.1828133538632777E-3</v>
      </c>
      <c r="P55" s="7">
        <f t="shared" si="2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2"/>
        <v>141.93819766837814</v>
      </c>
      <c r="U55" s="1">
        <f t="shared" si="48"/>
        <v>606.72180992229414</v>
      </c>
      <c r="V55" s="1">
        <f t="shared" si="49"/>
        <v>663.64450671499844</v>
      </c>
      <c r="W55" s="7">
        <f t="shared" si="36"/>
        <v>-6.3617666547265417E-3</v>
      </c>
      <c r="X55" s="7">
        <f t="shared" si="52"/>
        <v>3.3932505191256457E-3</v>
      </c>
      <c r="Y55" s="7">
        <f t="shared" si="53"/>
        <v>-3.4195388256129666E-3</v>
      </c>
      <c r="Z55" s="4">
        <f t="shared" ref="Z55:AB57" si="59">Q54*AC55</f>
        <v>12188.303444360248</v>
      </c>
      <c r="AA55" s="4">
        <f t="shared" si="59"/>
        <v>13336.262456993791</v>
      </c>
      <c r="AB55" s="4">
        <f t="shared" si="59"/>
        <v>4319.0487389807877</v>
      </c>
      <c r="AC55" s="12">
        <f t="shared" ref="AC55:AC57" si="60">AC54*(1+AF55)</f>
        <v>2.324266156668239</v>
      </c>
      <c r="AD55" s="12">
        <f t="shared" ref="AD55:AD57" si="61">AD54*(1+AG55)</f>
        <v>2.8745885881272062</v>
      </c>
      <c r="AE55" s="12">
        <f t="shared" ref="AE55:AE57" si="62">AE54*(1+AH55)</f>
        <v>2.324833886965608</v>
      </c>
      <c r="AF55" s="11">
        <f t="shared" ref="AF55:AH57" si="63">AC$5-1</f>
        <v>-4.0504037456468023E-3</v>
      </c>
      <c r="AG55" s="11">
        <f t="shared" si="63"/>
        <v>2.9673830763510267E-4</v>
      </c>
      <c r="AH55" s="11">
        <f t="shared" si="63"/>
        <v>9.7937136394747881E-3</v>
      </c>
      <c r="AI55" s="1">
        <f t="shared" si="38"/>
        <v>53307.906874814747</v>
      </c>
      <c r="AJ55" s="1">
        <f t="shared" si="39"/>
        <v>10855.468380041209</v>
      </c>
      <c r="AK55" s="1">
        <f t="shared" si="40"/>
        <v>3926.7535133505553</v>
      </c>
      <c r="AL55" s="10">
        <f t="shared" si="56"/>
        <v>14.949431029398037</v>
      </c>
      <c r="AM55" s="10">
        <f t="shared" si="57"/>
        <v>2.2922202697550969</v>
      </c>
      <c r="AN55" s="10">
        <f t="shared" si="58"/>
        <v>0.88624920585666089</v>
      </c>
      <c r="AO55" s="7">
        <f t="shared" si="41"/>
        <v>2.0621120954280148E-2</v>
      </c>
      <c r="AP55" s="7">
        <f t="shared" si="27"/>
        <v>2.5977173653231045E-2</v>
      </c>
      <c r="AQ55" s="7">
        <f t="shared" si="28"/>
        <v>2.3564574154817608E-2</v>
      </c>
      <c r="AR55" s="1">
        <f t="shared" si="42"/>
        <v>35046.898880452107</v>
      </c>
      <c r="AS55" s="1">
        <f t="shared" si="43"/>
        <v>7740.8566921998518</v>
      </c>
      <c r="AT55" s="1">
        <f t="shared" si="44"/>
        <v>2913.5578118777248</v>
      </c>
      <c r="AU55" s="1">
        <f t="shared" si="45"/>
        <v>7009.3797760904217</v>
      </c>
      <c r="AV55" s="1">
        <f t="shared" si="46"/>
        <v>1548.1713384399704</v>
      </c>
      <c r="AW55" s="1">
        <f t="shared" si="47"/>
        <v>582.71156237554499</v>
      </c>
      <c r="AX55">
        <v>0</v>
      </c>
      <c r="AY55">
        <v>0</v>
      </c>
      <c r="AZ55">
        <v>0</v>
      </c>
      <c r="BA55">
        <f t="shared" si="5"/>
        <v>0</v>
      </c>
      <c r="BB55">
        <f t="shared" si="29"/>
        <v>0</v>
      </c>
      <c r="BC55">
        <f t="shared" si="6"/>
        <v>0</v>
      </c>
      <c r="BD55">
        <f t="shared" si="7"/>
        <v>0</v>
      </c>
      <c r="BE55">
        <f t="shared" si="8"/>
        <v>0</v>
      </c>
      <c r="BF55">
        <f t="shared" si="9"/>
        <v>0</v>
      </c>
      <c r="BG55">
        <f t="shared" si="10"/>
        <v>0</v>
      </c>
      <c r="BH55">
        <f t="shared" si="30"/>
        <v>0</v>
      </c>
      <c r="BI55">
        <f t="shared" si="31"/>
        <v>0</v>
      </c>
      <c r="BJ55">
        <f t="shared" si="32"/>
        <v>0</v>
      </c>
      <c r="BK55" s="7">
        <f t="shared" si="33"/>
        <v>-8.519125488337026E-3</v>
      </c>
      <c r="BL55" s="13">
        <v>0</v>
      </c>
      <c r="BM55" s="13">
        <v>0</v>
      </c>
      <c r="BN55" s="8">
        <f>BN$3*temperature!$I165+BN$4*temperature!$I165^2+BN$5*temperature!$I165^6</f>
        <v>3.4199702264716842</v>
      </c>
      <c r="BO55" s="8">
        <f>BO$3*temperature!$I165+BO$4*temperature!$I165^2+BO$5*temperature!$I165^6</f>
        <v>1.8361114156705867</v>
      </c>
      <c r="BP55" s="8">
        <f>BP$3*temperature!$I165+BP$4*temperature!$I165^2+BP$5*temperature!$I165^6</f>
        <v>0.7442933884484475</v>
      </c>
      <c r="BQ55" s="8">
        <f>BQ$3*temperature!$M165+BQ$4*temperature!$M165^2+BQ$5*temperature!$M165^6</f>
        <v>3.4199702264716842</v>
      </c>
      <c r="BR55" s="8">
        <f>BR$3*temperature!$M165+BR$4*temperature!$M165^2+BR$5*temperature!$M165^6</f>
        <v>1.8361114156705867</v>
      </c>
      <c r="BS55" s="8">
        <f>BS$3*temperature!$M165+BS$4*temperature!$M165^2+BS$5*temperature!$M165^6</f>
        <v>0.7442933884484475</v>
      </c>
      <c r="BT55" s="15">
        <f t="shared" si="11"/>
        <v>0</v>
      </c>
      <c r="BU55" s="15">
        <f t="shared" si="12"/>
        <v>0</v>
      </c>
      <c r="BV55" s="15">
        <f t="shared" si="13"/>
        <v>0</v>
      </c>
      <c r="BW55" s="15">
        <f t="shared" si="14"/>
        <v>0</v>
      </c>
      <c r="BX55" s="15">
        <f t="shared" si="15"/>
        <v>0</v>
      </c>
      <c r="BY55" s="15">
        <f t="shared" si="16"/>
        <v>0</v>
      </c>
    </row>
    <row r="56" spans="1:77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4"/>
        <v>4.1079767039275961E-3</v>
      </c>
      <c r="F56" s="7">
        <f t="shared" si="17"/>
        <v>8.0929895690897702E-3</v>
      </c>
      <c r="G56" s="7">
        <f t="shared" si="1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9"/>
        <v>33497.908311059691</v>
      </c>
      <c r="L56" s="1">
        <f t="shared" si="1"/>
        <v>3170.2815815066274</v>
      </c>
      <c r="M56" s="1">
        <f t="shared" si="2"/>
        <v>954.21065377864261</v>
      </c>
      <c r="N56" s="7">
        <f t="shared" si="35"/>
        <v>2.1035151553658649E-2</v>
      </c>
      <c r="O56" s="7">
        <f t="shared" si="20"/>
        <v>3.1463911881298268E-2</v>
      </c>
      <c r="P56" s="7">
        <f t="shared" si="21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22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36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59"/>
        <v>11572.648363264367</v>
      </c>
      <c r="AA56" s="4">
        <f t="shared" si="59"/>
        <v>13523.579650465739</v>
      </c>
      <c r="AB56" s="4">
        <f t="shared" si="59"/>
        <v>4525.7999835111077</v>
      </c>
      <c r="AC56" s="12">
        <f t="shared" si="60"/>
        <v>2.3148519403213901</v>
      </c>
      <c r="AD56" s="12">
        <f t="shared" si="61"/>
        <v>2.8754415886799944</v>
      </c>
      <c r="AE56" s="12">
        <f t="shared" si="62"/>
        <v>2.3476026443138962</v>
      </c>
      <c r="AF56" s="11">
        <f t="shared" si="63"/>
        <v>-4.0504037456468023E-3</v>
      </c>
      <c r="AG56" s="11">
        <f t="shared" si="63"/>
        <v>2.9673830763510267E-4</v>
      </c>
      <c r="AH56" s="11">
        <f t="shared" si="63"/>
        <v>9.7937136394747881E-3</v>
      </c>
      <c r="AI56" s="1">
        <f t="shared" si="38"/>
        <v>54986.495963423695</v>
      </c>
      <c r="AJ56" s="1">
        <f t="shared" si="39"/>
        <v>11318.092880477059</v>
      </c>
      <c r="AK56" s="1">
        <f t="shared" si="40"/>
        <v>4116.7897243910447</v>
      </c>
      <c r="AL56" s="10">
        <f t="shared" si="56"/>
        <v>15.257705054852922</v>
      </c>
      <c r="AM56" s="10">
        <f t="shared" si="57"/>
        <v>2.3517656737539809</v>
      </c>
      <c r="AN56" s="10">
        <f t="shared" si="58"/>
        <v>0.90713329098771844</v>
      </c>
      <c r="AO56" s="7">
        <f t="shared" si="41"/>
        <v>2.0621120954280148E-2</v>
      </c>
      <c r="AP56" s="7">
        <f t="shared" si="27"/>
        <v>2.5977173653231045E-2</v>
      </c>
      <c r="AQ56" s="7">
        <f t="shared" si="28"/>
        <v>2.3564574154817608E-2</v>
      </c>
      <c r="AR56" s="1">
        <f t="shared" si="42"/>
        <v>36110.322211354614</v>
      </c>
      <c r="AS56" s="1">
        <f t="shared" si="43"/>
        <v>8060.3173095367674</v>
      </c>
      <c r="AT56" s="1">
        <f t="shared" si="44"/>
        <v>3050.2621608647241</v>
      </c>
      <c r="AU56" s="1">
        <f t="shared" si="45"/>
        <v>7222.0644422709229</v>
      </c>
      <c r="AV56" s="1">
        <f t="shared" si="46"/>
        <v>1612.0634619073535</v>
      </c>
      <c r="AW56" s="1">
        <f t="shared" si="47"/>
        <v>610.0524321729448</v>
      </c>
      <c r="AX56">
        <v>0</v>
      </c>
      <c r="AY56">
        <v>0</v>
      </c>
      <c r="AZ56">
        <v>0</v>
      </c>
      <c r="BA56">
        <f t="shared" si="5"/>
        <v>0</v>
      </c>
      <c r="BB56">
        <f t="shared" si="29"/>
        <v>0</v>
      </c>
      <c r="BC56">
        <f t="shared" si="6"/>
        <v>0</v>
      </c>
      <c r="BD56">
        <f t="shared" si="7"/>
        <v>0</v>
      </c>
      <c r="BE56">
        <f t="shared" si="8"/>
        <v>0</v>
      </c>
      <c r="BF56">
        <f t="shared" si="9"/>
        <v>0</v>
      </c>
      <c r="BG56">
        <f t="shared" si="10"/>
        <v>0</v>
      </c>
      <c r="BH56">
        <f t="shared" si="30"/>
        <v>0</v>
      </c>
      <c r="BI56">
        <f t="shared" si="31"/>
        <v>0</v>
      </c>
      <c r="BJ56">
        <f t="shared" si="32"/>
        <v>0</v>
      </c>
      <c r="BK56" s="7">
        <f t="shared" si="33"/>
        <v>4.7671804232349374E-2</v>
      </c>
      <c r="BL56" s="13">
        <v>0</v>
      </c>
      <c r="BM56" s="13">
        <v>0</v>
      </c>
      <c r="BN56" s="8">
        <f>BN$3*temperature!$I166+BN$4*temperature!$I166^2+BN$5*temperature!$I166^6</f>
        <v>3.4558342210054338</v>
      </c>
      <c r="BO56" s="8">
        <f>BO$3*temperature!$I166+BO$4*temperature!$I166^2+BO$5*temperature!$I166^6</f>
        <v>1.8462057798324336</v>
      </c>
      <c r="BP56" s="8">
        <f>BP$3*temperature!$I166+BP$4*temperature!$I166^2+BP$5*temperature!$I166^6</f>
        <v>0.73717064881289907</v>
      </c>
      <c r="BQ56" s="8">
        <f>BQ$3*temperature!$M166+BQ$4*temperature!$M166^2+BQ$5*temperature!$M166^6</f>
        <v>3.4558342210054338</v>
      </c>
      <c r="BR56" s="8">
        <f>BR$3*temperature!$M166+BR$4*temperature!$M166^2+BR$5*temperature!$M166^6</f>
        <v>1.8462057798324336</v>
      </c>
      <c r="BS56" s="8">
        <f>BS$3*temperature!$M166+BS$4*temperature!$M166^2+BS$5*temperature!$M166^6</f>
        <v>0.73717064881289907</v>
      </c>
      <c r="BT56" s="15">
        <f t="shared" si="11"/>
        <v>0</v>
      </c>
      <c r="BU56" s="15">
        <f t="shared" si="12"/>
        <v>0</v>
      </c>
      <c r="BV56" s="15">
        <f t="shared" si="13"/>
        <v>0</v>
      </c>
      <c r="BW56" s="15">
        <f t="shared" si="14"/>
        <v>0</v>
      </c>
      <c r="BX56" s="15">
        <f t="shared" si="15"/>
        <v>0</v>
      </c>
      <c r="BY56" s="15">
        <f t="shared" si="16"/>
        <v>0</v>
      </c>
    </row>
    <row r="57" spans="1:77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64">H57/B57*1000</f>
        <v>34366.614800887306</v>
      </c>
      <c r="L57" s="4">
        <f t="shared" ref="L57" si="65">I57/C57*1000</f>
        <v>3273.9338274738834</v>
      </c>
      <c r="M57" s="4">
        <f t="shared" ref="M57" si="66">J57/D57*1000</f>
        <v>982.64017688906665</v>
      </c>
      <c r="N57" s="11">
        <f t="shared" ref="N57" si="67">K57/K56-1</f>
        <v>2.5933156236528365E-2</v>
      </c>
      <c r="O57" s="11">
        <f t="shared" ref="O57" si="68">L57/L56-1</f>
        <v>3.2694965195487979E-2</v>
      </c>
      <c r="P57" s="11">
        <f t="shared" ref="P57" si="69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59"/>
        <v>11710.753949059279</v>
      </c>
      <c r="AA57" s="4">
        <f t="shared" si="59"/>
        <v>13894.821479715458</v>
      </c>
      <c r="AB57" s="4">
        <f t="shared" si="59"/>
        <v>4752.017687831225</v>
      </c>
      <c r="AC57" s="12">
        <f t="shared" si="60"/>
        <v>2.3054758553516947</v>
      </c>
      <c r="AD57" s="12">
        <f t="shared" si="61"/>
        <v>2.8762948423507231</v>
      </c>
      <c r="AE57" s="12">
        <f t="shared" si="62"/>
        <v>2.3705943923515802</v>
      </c>
      <c r="AF57" s="11">
        <f t="shared" si="63"/>
        <v>-4.0504037456468023E-3</v>
      </c>
      <c r="AG57" s="11">
        <f t="shared" si="63"/>
        <v>2.9673830763510267E-4</v>
      </c>
      <c r="AH57" s="11">
        <f t="shared" si="63"/>
        <v>9.7937136394747881E-3</v>
      </c>
      <c r="AI57" s="1">
        <f t="shared" ref="AI57:AI120" si="70">(1-$AI$5)*AI56+AU56</f>
        <v>56709.910809352252</v>
      </c>
      <c r="AJ57" s="1">
        <f t="shared" ref="AJ57:AJ120" si="71">(1-$AI$5)*AJ56+AV56</f>
        <v>11798.347054336708</v>
      </c>
      <c r="AK57" s="1">
        <f t="shared" ref="AK57:AK120" si="72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73">AL57*AI57^$AR$5*B57^(1-$AR$5)</f>
        <v>37191.354770352256</v>
      </c>
      <c r="AS57" s="1">
        <f t="shared" ref="AS57:AS60" si="74">AM57*AJ57^$AR$5*C57^(1-$AR$5)</f>
        <v>8387.8456859616163</v>
      </c>
      <c r="AT57" s="1">
        <f t="shared" ref="AT57:AT60" si="75">AN57*AK57^$AR$5*D57^(1-$AR$5)</f>
        <v>3190.4426309979572</v>
      </c>
      <c r="AU57" s="1">
        <f t="shared" ref="AU57:AU120" si="76">$AU$5*AR57</f>
        <v>7438.2709540704518</v>
      </c>
      <c r="AV57" s="1">
        <f t="shared" ref="AV57:AV120" si="77">$AU$5*AS57</f>
        <v>1677.5691371923233</v>
      </c>
      <c r="AW57" s="1">
        <f t="shared" ref="AW57:AW120" si="78">$AU$5*AT57</f>
        <v>638.08852619959146</v>
      </c>
      <c r="AX57">
        <v>0</v>
      </c>
      <c r="AY57">
        <v>0</v>
      </c>
      <c r="AZ57">
        <v>0</v>
      </c>
      <c r="BA57">
        <f t="shared" si="5"/>
        <v>0</v>
      </c>
      <c r="BB57">
        <f t="shared" si="29"/>
        <v>0</v>
      </c>
      <c r="BC57">
        <f t="shared" si="6"/>
        <v>0</v>
      </c>
      <c r="BD57">
        <f t="shared" si="7"/>
        <v>0</v>
      </c>
      <c r="BE57">
        <f t="shared" si="8"/>
        <v>0</v>
      </c>
      <c r="BF57">
        <f t="shared" si="9"/>
        <v>0</v>
      </c>
      <c r="BG57">
        <f t="shared" si="10"/>
        <v>0</v>
      </c>
      <c r="BH57">
        <f t="shared" si="30"/>
        <v>0</v>
      </c>
      <c r="BI57">
        <f t="shared" si="31"/>
        <v>0</v>
      </c>
      <c r="BJ57">
        <f t="shared" si="32"/>
        <v>0</v>
      </c>
      <c r="BK57" s="7">
        <f t="shared" si="33"/>
        <v>5.171791401868428E-2</v>
      </c>
      <c r="BL57" s="13">
        <v>0</v>
      </c>
      <c r="BM57" s="13">
        <v>0</v>
      </c>
      <c r="BN57" s="8">
        <f>BN$3*temperature!$I167+BN$4*temperature!$I167^2+BN$5*temperature!$I167^6</f>
        <v>3.490054464598543</v>
      </c>
      <c r="BO57" s="8">
        <f>BO$3*temperature!$I167+BO$4*temperature!$I167^2+BO$5*temperature!$I167^6</f>
        <v>1.8548538452477714</v>
      </c>
      <c r="BP57" s="8">
        <f>BP$3*temperature!$I167+BP$4*temperature!$I167^2+BP$5*temperature!$I167^6</f>
        <v>0.72877138603874991</v>
      </c>
      <c r="BQ57" s="8">
        <f>BQ$3*temperature!$M167+BQ$4*temperature!$M167^2+BQ$5*temperature!$M167^6</f>
        <v>3.490054464598543</v>
      </c>
      <c r="BR57" s="8">
        <f>BR$3*temperature!$M167+BR$4*temperature!$M167^2+BR$5*temperature!$M167^6</f>
        <v>1.8548538452477714</v>
      </c>
      <c r="BS57" s="8">
        <f>BS$3*temperature!$M167+BS$4*temperature!$M167^2+BS$5*temperature!$M167^6</f>
        <v>0.72877138603874991</v>
      </c>
      <c r="BT57" s="15">
        <f t="shared" si="11"/>
        <v>0</v>
      </c>
      <c r="BU57" s="15">
        <f t="shared" si="12"/>
        <v>0</v>
      </c>
      <c r="BV57" s="15">
        <f t="shared" si="13"/>
        <v>0</v>
      </c>
      <c r="BW57" s="15">
        <f t="shared" si="14"/>
        <v>0</v>
      </c>
      <c r="BX57" s="15">
        <f t="shared" si="15"/>
        <v>0</v>
      </c>
      <c r="BY57" s="15">
        <f t="shared" si="16"/>
        <v>0</v>
      </c>
    </row>
    <row r="58" spans="1:77" x14ac:dyDescent="0.3">
      <c r="A58">
        <f t="shared" ref="A58:A121" si="79">1+A57</f>
        <v>2012</v>
      </c>
      <c r="B58" s="4">
        <f t="shared" ref="B58:B121" si="80">B57*(1+E58)</f>
        <v>1086.2064837273883</v>
      </c>
      <c r="C58" s="4">
        <f t="shared" ref="C58:C121" si="81">C57*(1+F58)</f>
        <v>2580.7210258214618</v>
      </c>
      <c r="D58" s="4">
        <f t="shared" ref="D58:D121" si="82">D57*(1+G58)</f>
        <v>3295.2187763382026</v>
      </c>
      <c r="E58" s="11">
        <f t="shared" ref="E58:E121" si="83">E57*$E$5</f>
        <v>3.7074489752946553E-3</v>
      </c>
      <c r="F58" s="11">
        <f t="shared" ref="F58:F121" si="84">F57*$E$5</f>
        <v>7.303923086103517E-3</v>
      </c>
      <c r="G58" s="11">
        <f t="shared" ref="G58:G121" si="85">G57*$E$5</f>
        <v>1.4910699164118045E-2</v>
      </c>
      <c r="H58" s="4">
        <f t="shared" ref="H58:H121" si="86">AR58</f>
        <v>38289.802272710556</v>
      </c>
      <c r="I58" s="4">
        <f t="shared" ref="I58:I121" si="87">AS58</f>
        <v>8723.4200775481604</v>
      </c>
      <c r="J58" s="4">
        <f t="shared" ref="J58:J121" si="88">AT58</f>
        <v>3334.0416588395269</v>
      </c>
      <c r="K58" s="4">
        <f t="shared" ref="K58:K121" si="89">H58/B58*1000</f>
        <v>35250.942473954492</v>
      </c>
      <c r="L58" s="4">
        <f t="shared" ref="L58:L121" si="90">I58/C58*1000</f>
        <v>3380.2259098390664</v>
      </c>
      <c r="M58" s="4">
        <f t="shared" ref="M58:M121" si="91">J58/D58*1000</f>
        <v>1011.7815796571983</v>
      </c>
      <c r="N58" s="11">
        <f t="shared" ref="N58:N121" si="92">K58/K57-1</f>
        <v>2.5732172871572923E-2</v>
      </c>
      <c r="O58" s="11">
        <f t="shared" ref="O58:O121" si="93">L58/L57-1</f>
        <v>3.2466166992506373E-2</v>
      </c>
      <c r="P58" s="11">
        <f t="shared" ref="P58:P121" si="94">M58/M57-1</f>
        <v>2.9656229669328349E-2</v>
      </c>
      <c r="Q58" s="4">
        <f t="shared" ref="Q58:Q121" si="95">T58*H58/1000</f>
        <v>5271.10497633862</v>
      </c>
      <c r="R58" s="4">
        <f t="shared" ref="R58:R121" si="96">U58*I58/1000</f>
        <v>5101.6406255620414</v>
      </c>
      <c r="S58" s="4">
        <f t="shared" ref="S58:S121" si="97">V58*J58/1000</f>
        <v>2148.5768888938487</v>
      </c>
      <c r="T58" s="4">
        <f t="shared" ref="T58:T121" si="98">T57*(1+W58)</f>
        <v>137.66341593504072</v>
      </c>
      <c r="U58" s="4">
        <f t="shared" ref="U58:U121" si="99">U57*(1+X58)</f>
        <v>584.82115732249918</v>
      </c>
      <c r="V58" s="4">
        <f t="shared" ref="V58:V121" si="100">V57*(1+Y58)</f>
        <v>644.43612550471232</v>
      </c>
      <c r="W58" s="11">
        <f t="shared" ref="W58:W121" si="101">T$5-1</f>
        <v>-1.0734613539272964E-2</v>
      </c>
      <c r="X58" s="11">
        <f t="shared" ref="X58:X121" si="102">U$5-1</f>
        <v>-1.217998157191269E-2</v>
      </c>
      <c r="Y58" s="11">
        <f t="shared" ref="Y58:Y121" si="103">V$5-1</f>
        <v>-9.7425357312937999E-3</v>
      </c>
      <c r="Z58" s="4">
        <f t="shared" ref="Z58:Z60" si="104">Q57*AC58</f>
        <v>11883.535419541931</v>
      </c>
      <c r="AA58" s="4">
        <f t="shared" ref="AA58:AA60" si="105">R57*AD58</f>
        <v>14287.555818346813</v>
      </c>
      <c r="AB58" s="4">
        <f t="shared" ref="AB58:AB60" si="106">S57*AE58</f>
        <v>4970.1856194244674</v>
      </c>
      <c r="AC58" s="12">
        <f t="shared" ref="AC58:AC121" si="107">AC57*(1+AF58)</f>
        <v>2.29613774731168</v>
      </c>
      <c r="AD58" s="12">
        <f t="shared" ref="AD58:AD121" si="108">AD57*(1+AG58)</f>
        <v>2.8771483492145018</v>
      </c>
      <c r="AE58" s="12">
        <f t="shared" ref="AE58:AE121" si="109">AE57*(1+AH58)</f>
        <v>2.3938113149856162</v>
      </c>
      <c r="AF58" s="11">
        <f t="shared" ref="AF58:AF121" si="110">AC$5-1</f>
        <v>-4.0504037456468023E-3</v>
      </c>
      <c r="AG58" s="11">
        <f t="shared" ref="AG58:AG121" si="111">AD$5-1</f>
        <v>2.9673830763510267E-4</v>
      </c>
      <c r="AH58" s="11">
        <f t="shared" ref="AH58:AH121" si="112">AE$5-1</f>
        <v>9.7937136394747881E-3</v>
      </c>
      <c r="AI58" s="1">
        <f t="shared" si="70"/>
        <v>58477.190682487482</v>
      </c>
      <c r="AJ58" s="1">
        <f t="shared" si="71"/>
        <v>12296.081486095361</v>
      </c>
      <c r="AK58" s="1">
        <f t="shared" si="72"/>
        <v>4521.7353919119887</v>
      </c>
      <c r="AL58" s="10">
        <f t="shared" ref="AL58:AL121" si="113">AL57*(1+AO58)</f>
        <v>15.883854893493284</v>
      </c>
      <c r="AM58" s="10">
        <f t="shared" ref="AM58:AM121" si="114">AM57*(1+AP58)</f>
        <v>2.4736633345742631</v>
      </c>
      <c r="AN58" s="10">
        <f t="shared" ref="AN58:AN121" si="115">AN57*(1+AQ58)</f>
        <v>0.94973532197815758</v>
      </c>
      <c r="AO58" s="7">
        <f t="shared" ref="AO58:AO121" si="116">AO$5*AO57</f>
        <v>2.0210760647289973E-2</v>
      </c>
      <c r="AP58" s="7">
        <f t="shared" ref="AP58:AP121" si="117">AP$5*AP57</f>
        <v>2.5460227897531749E-2</v>
      </c>
      <c r="AQ58" s="7">
        <f t="shared" ref="AQ58:AQ121" si="118">AQ$5*AQ57</f>
        <v>2.3095639129136737E-2</v>
      </c>
      <c r="AR58" s="1">
        <f t="shared" si="73"/>
        <v>38289.802272710556</v>
      </c>
      <c r="AS58" s="1">
        <f t="shared" si="74"/>
        <v>8723.4200775481604</v>
      </c>
      <c r="AT58" s="1">
        <f t="shared" si="75"/>
        <v>3334.0416588395269</v>
      </c>
      <c r="AU58" s="1">
        <f t="shared" si="76"/>
        <v>7657.9604545421116</v>
      </c>
      <c r="AV58" s="1">
        <f t="shared" si="77"/>
        <v>1744.6840155096322</v>
      </c>
      <c r="AW58" s="1">
        <f t="shared" si="78"/>
        <v>666.80833176790543</v>
      </c>
      <c r="AX58">
        <v>0</v>
      </c>
      <c r="AY58">
        <v>0</v>
      </c>
      <c r="AZ58">
        <v>0</v>
      </c>
      <c r="BA58">
        <f t="shared" si="5"/>
        <v>0</v>
      </c>
      <c r="BB58">
        <f t="shared" si="29"/>
        <v>0</v>
      </c>
      <c r="BC58">
        <f t="shared" si="6"/>
        <v>0</v>
      </c>
      <c r="BD58">
        <f t="shared" si="7"/>
        <v>0</v>
      </c>
      <c r="BE58">
        <f t="shared" si="8"/>
        <v>0</v>
      </c>
      <c r="BF58">
        <f t="shared" si="9"/>
        <v>0</v>
      </c>
      <c r="BG58">
        <f t="shared" si="10"/>
        <v>0</v>
      </c>
      <c r="BH58">
        <f t="shared" si="30"/>
        <v>0</v>
      </c>
      <c r="BI58">
        <f t="shared" si="31"/>
        <v>0</v>
      </c>
      <c r="BJ58">
        <f t="shared" si="32"/>
        <v>0</v>
      </c>
      <c r="BK58" s="7">
        <f t="shared" si="33"/>
        <v>5.1800204936879507E-2</v>
      </c>
      <c r="BL58" s="13">
        <v>0</v>
      </c>
      <c r="BM58" s="13">
        <v>0</v>
      </c>
      <c r="BN58" s="8">
        <f>BN$3*temperature!$I168+BN$4*temperature!$I168^2+BN$5*temperature!$I168^6</f>
        <v>3.5225599385444202</v>
      </c>
      <c r="BO58" s="8">
        <f>BO$3*temperature!$I168+BO$4*temperature!$I168^2+BO$5*temperature!$I168^6</f>
        <v>1.8619925881259525</v>
      </c>
      <c r="BP58" s="8">
        <f>BP$3*temperature!$I168+BP$4*temperature!$I168^2+BP$5*temperature!$I168^6</f>
        <v>0.7190395740162574</v>
      </c>
      <c r="BQ58" s="8">
        <f>BQ$3*temperature!$M168+BQ$4*temperature!$M168^2+BQ$5*temperature!$M168^6</f>
        <v>3.5225599385444202</v>
      </c>
      <c r="BR58" s="8">
        <f>BR$3*temperature!$M168+BR$4*temperature!$M168^2+BR$5*temperature!$M168^6</f>
        <v>1.8619925881259525</v>
      </c>
      <c r="BS58" s="8">
        <f>BS$3*temperature!$M168+BS$4*temperature!$M168^2+BS$5*temperature!$M168^6</f>
        <v>0.7190395740162574</v>
      </c>
      <c r="BT58" s="15">
        <f t="shared" si="11"/>
        <v>0</v>
      </c>
      <c r="BU58" s="15">
        <f t="shared" si="12"/>
        <v>0</v>
      </c>
      <c r="BV58" s="15">
        <f t="shared" si="13"/>
        <v>0</v>
      </c>
      <c r="BW58" s="15">
        <f t="shared" si="14"/>
        <v>0</v>
      </c>
      <c r="BX58" s="15">
        <f t="shared" si="15"/>
        <v>0</v>
      </c>
      <c r="BY58" s="15">
        <f t="shared" si="16"/>
        <v>0</v>
      </c>
    </row>
    <row r="59" spans="1:77" x14ac:dyDescent="0.3">
      <c r="A59">
        <f t="shared" si="79"/>
        <v>2013</v>
      </c>
      <c r="B59" s="4">
        <f t="shared" si="80"/>
        <v>1090.0321860866893</v>
      </c>
      <c r="C59" s="4">
        <f t="shared" si="81"/>
        <v>2598.6279443067874</v>
      </c>
      <c r="D59" s="4">
        <f t="shared" si="82"/>
        <v>3341.8960913994383</v>
      </c>
      <c r="E59" s="11">
        <f t="shared" si="83"/>
        <v>3.5220765265299224E-3</v>
      </c>
      <c r="F59" s="11">
        <f t="shared" si="84"/>
        <v>6.9387269317983408E-3</v>
      </c>
      <c r="G59" s="11">
        <f t="shared" si="85"/>
        <v>1.4165164205912142E-2</v>
      </c>
      <c r="H59" s="4">
        <f t="shared" si="86"/>
        <v>39405.476324541247</v>
      </c>
      <c r="I59" s="4">
        <f t="shared" si="87"/>
        <v>9067.0190675271242</v>
      </c>
      <c r="J59" s="4">
        <f t="shared" si="88"/>
        <v>3481.0018618386325</v>
      </c>
      <c r="K59" s="4">
        <f t="shared" si="89"/>
        <v>36150.745663768284</v>
      </c>
      <c r="L59" s="4">
        <f t="shared" si="90"/>
        <v>3489.156301652044</v>
      </c>
      <c r="M59" s="4">
        <f t="shared" si="91"/>
        <v>1041.6248041934011</v>
      </c>
      <c r="N59" s="11">
        <f t="shared" si="92"/>
        <v>2.5525649150476504E-2</v>
      </c>
      <c r="O59" s="11">
        <f t="shared" si="93"/>
        <v>3.2225772690489762E-2</v>
      </c>
      <c r="P59" s="11">
        <f t="shared" si="94"/>
        <v>2.949571838055598E-2</v>
      </c>
      <c r="Q59" s="4">
        <f t="shared" si="95"/>
        <v>5366.4605000696056</v>
      </c>
      <c r="R59" s="4">
        <f t="shared" si="96"/>
        <v>5237.9992020132186</v>
      </c>
      <c r="S59" s="4">
        <f t="shared" si="97"/>
        <v>2221.4280844987065</v>
      </c>
      <c r="T59" s="4">
        <f t="shared" si="98"/>
        <v>136.18565236648186</v>
      </c>
      <c r="U59" s="4">
        <f t="shared" si="99"/>
        <v>577.69804640344648</v>
      </c>
      <c r="V59" s="4">
        <f t="shared" si="100"/>
        <v>638.15768352544615</v>
      </c>
      <c r="W59" s="11">
        <f t="shared" si="101"/>
        <v>-1.0734613539272964E-2</v>
      </c>
      <c r="X59" s="11">
        <f t="shared" si="102"/>
        <v>-1.217998157191269E-2</v>
      </c>
      <c r="Y59" s="11">
        <f t="shared" si="103"/>
        <v>-9.7425357312937999E-3</v>
      </c>
      <c r="Z59" s="4">
        <f t="shared" si="104"/>
        <v>12054.16032802589</v>
      </c>
      <c r="AA59" s="4">
        <f t="shared" si="105"/>
        <v>14682.532481495164</v>
      </c>
      <c r="AB59" s="4">
        <f t="shared" si="106"/>
        <v>5193.6595543340809</v>
      </c>
      <c r="AC59" s="12">
        <f t="shared" si="107"/>
        <v>2.2868374623794478</v>
      </c>
      <c r="AD59" s="12">
        <f t="shared" si="108"/>
        <v>2.8780021093464629</v>
      </c>
      <c r="AE59" s="12">
        <f t="shared" si="109"/>
        <v>2.4172556175115201</v>
      </c>
      <c r="AF59" s="11">
        <f t="shared" si="110"/>
        <v>-4.0504037456468023E-3</v>
      </c>
      <c r="AG59" s="11">
        <f t="shared" si="111"/>
        <v>2.9673830763510267E-4</v>
      </c>
      <c r="AH59" s="11">
        <f t="shared" si="112"/>
        <v>9.7937136394747881E-3</v>
      </c>
      <c r="AI59" s="1">
        <f t="shared" si="70"/>
        <v>60287.432068780843</v>
      </c>
      <c r="AJ59" s="1">
        <f t="shared" si="71"/>
        <v>12811.157352995458</v>
      </c>
      <c r="AK59" s="1">
        <f t="shared" si="72"/>
        <v>4736.3701844886955</v>
      </c>
      <c r="AL59" s="10">
        <f t="shared" si="113"/>
        <v>16.201669435007876</v>
      </c>
      <c r="AM59" s="10">
        <f t="shared" si="114"/>
        <v>2.5360135664918921</v>
      </c>
      <c r="AN59" s="10">
        <f t="shared" si="115"/>
        <v>0.97145071880011358</v>
      </c>
      <c r="AO59" s="7">
        <f t="shared" si="116"/>
        <v>2.0008653040817073E-2</v>
      </c>
      <c r="AP59" s="7">
        <f t="shared" si="117"/>
        <v>2.5205625618556431E-2</v>
      </c>
      <c r="AQ59" s="7">
        <f t="shared" si="118"/>
        <v>2.2864682737845369E-2</v>
      </c>
      <c r="AR59" s="1">
        <f t="shared" si="73"/>
        <v>39405.476324541247</v>
      </c>
      <c r="AS59" s="1">
        <f t="shared" si="74"/>
        <v>9067.0190675271242</v>
      </c>
      <c r="AT59" s="1">
        <f t="shared" si="75"/>
        <v>3481.0018618386325</v>
      </c>
      <c r="AU59" s="1">
        <f t="shared" si="76"/>
        <v>7881.0952649082501</v>
      </c>
      <c r="AV59" s="1">
        <f t="shared" si="77"/>
        <v>1813.403813505425</v>
      </c>
      <c r="AW59" s="1">
        <f t="shared" si="78"/>
        <v>696.20037236772657</v>
      </c>
      <c r="AX59">
        <v>0</v>
      </c>
      <c r="AY59">
        <v>0</v>
      </c>
      <c r="AZ59">
        <v>0</v>
      </c>
      <c r="BA59">
        <f t="shared" si="5"/>
        <v>0</v>
      </c>
      <c r="BB59">
        <f t="shared" si="29"/>
        <v>0</v>
      </c>
      <c r="BC59">
        <f t="shared" si="6"/>
        <v>0</v>
      </c>
      <c r="BD59">
        <f t="shared" si="7"/>
        <v>0</v>
      </c>
      <c r="BE59">
        <f t="shared" si="8"/>
        <v>0</v>
      </c>
      <c r="BF59">
        <f t="shared" si="9"/>
        <v>0</v>
      </c>
      <c r="BG59">
        <f t="shared" si="10"/>
        <v>0</v>
      </c>
      <c r="BH59">
        <f t="shared" si="30"/>
        <v>0</v>
      </c>
      <c r="BI59">
        <f t="shared" si="31"/>
        <v>0</v>
      </c>
      <c r="BJ59">
        <f t="shared" si="32"/>
        <v>0</v>
      </c>
      <c r="BK59" s="7">
        <f t="shared" si="33"/>
        <v>5.186228683269653E-2</v>
      </c>
      <c r="BL59" s="13">
        <v>0</v>
      </c>
      <c r="BM59" s="13">
        <v>0</v>
      </c>
      <c r="BN59" s="8">
        <f>BN$3*temperature!$I169+BN$4*temperature!$I169^2+BN$5*temperature!$I169^6</f>
        <v>3.5532729968225971</v>
      </c>
      <c r="BO59" s="8">
        <f>BO$3*temperature!$I169+BO$4*temperature!$I169^2+BO$5*temperature!$I169^6</f>
        <v>1.8675539159616283</v>
      </c>
      <c r="BP59" s="8">
        <f>BP$3*temperature!$I169+BP$4*temperature!$I169^2+BP$5*temperature!$I169^6</f>
        <v>0.70791528252494595</v>
      </c>
      <c r="BQ59" s="8">
        <f>BQ$3*temperature!$M169+BQ$4*temperature!$M169^2+BQ$5*temperature!$M169^6</f>
        <v>3.5532729968225971</v>
      </c>
      <c r="BR59" s="8">
        <f>BR$3*temperature!$M169+BR$4*temperature!$M169^2+BR$5*temperature!$M169^6</f>
        <v>1.8675539159616283</v>
      </c>
      <c r="BS59" s="8">
        <f>BS$3*temperature!$M169+BS$4*temperature!$M169^2+BS$5*temperature!$M169^6</f>
        <v>0.70791528252494595</v>
      </c>
      <c r="BT59" s="15">
        <f t="shared" si="11"/>
        <v>0</v>
      </c>
      <c r="BU59" s="15">
        <f t="shared" si="12"/>
        <v>0</v>
      </c>
      <c r="BV59" s="15">
        <f t="shared" si="13"/>
        <v>0</v>
      </c>
      <c r="BW59" s="15">
        <f t="shared" si="14"/>
        <v>0</v>
      </c>
      <c r="BX59" s="15">
        <f t="shared" si="15"/>
        <v>0</v>
      </c>
      <c r="BY59" s="15">
        <f t="shared" si="16"/>
        <v>0</v>
      </c>
    </row>
    <row r="60" spans="1:77" x14ac:dyDescent="0.3">
      <c r="A60">
        <f t="shared" si="79"/>
        <v>2014</v>
      </c>
      <c r="B60" s="4">
        <f t="shared" si="80"/>
        <v>1093.6794040236784</v>
      </c>
      <c r="C60" s="4">
        <f t="shared" si="81"/>
        <v>2615.7575555245285</v>
      </c>
      <c r="D60" s="4">
        <f t="shared" si="82"/>
        <v>3386.8676729485187</v>
      </c>
      <c r="E60" s="11">
        <f t="shared" si="83"/>
        <v>3.3459727002034261E-3</v>
      </c>
      <c r="F60" s="11">
        <f t="shared" si="84"/>
        <v>6.5917905852084235E-3</v>
      </c>
      <c r="G60" s="11">
        <f t="shared" si="85"/>
        <v>1.3456905995616535E-2</v>
      </c>
      <c r="H60" s="4">
        <f t="shared" si="86"/>
        <v>40538.19408886286</v>
      </c>
      <c r="I60" s="4">
        <f t="shared" si="87"/>
        <v>9418.6216664414496</v>
      </c>
      <c r="J60" s="4">
        <f t="shared" si="88"/>
        <v>3631.2663652454685</v>
      </c>
      <c r="K60" s="4">
        <f t="shared" si="89"/>
        <v>37065.884151901977</v>
      </c>
      <c r="L60" s="4">
        <f t="shared" si="90"/>
        <v>3600.7242515840758</v>
      </c>
      <c r="M60" s="4">
        <f t="shared" si="91"/>
        <v>1072.1606852989869</v>
      </c>
      <c r="N60" s="11">
        <f t="shared" si="92"/>
        <v>2.5314512089051666E-2</v>
      </c>
      <c r="O60" s="11">
        <f t="shared" si="93"/>
        <v>3.1975623986580048E-2</v>
      </c>
      <c r="P60" s="11">
        <f t="shared" si="94"/>
        <v>2.9315623996907236E-2</v>
      </c>
      <c r="Q60" s="4">
        <f t="shared" si="95"/>
        <v>5461.4576077152651</v>
      </c>
      <c r="R60" s="4">
        <f t="shared" si="96"/>
        <v>5374.8466032670513</v>
      </c>
      <c r="S60" s="4">
        <f t="shared" si="97"/>
        <v>2294.7439538259314</v>
      </c>
      <c r="T60" s="4">
        <f t="shared" si="98"/>
        <v>134.7237520187339</v>
      </c>
      <c r="U60" s="4">
        <f t="shared" si="99"/>
        <v>570.66169484412251</v>
      </c>
      <c r="V60" s="4">
        <f t="shared" si="100"/>
        <v>631.94040949149985</v>
      </c>
      <c r="W60" s="11">
        <f t="shared" si="101"/>
        <v>-1.0734613539272964E-2</v>
      </c>
      <c r="X60" s="11">
        <f t="shared" si="102"/>
        <v>-1.217998157191269E-2</v>
      </c>
      <c r="Y60" s="11">
        <f t="shared" si="103"/>
        <v>-9.7425357312937999E-3</v>
      </c>
      <c r="Z60" s="4">
        <f t="shared" si="104"/>
        <v>12222.51545428879</v>
      </c>
      <c r="AA60" s="4">
        <f t="shared" si="105"/>
        <v>15079.446074051251</v>
      </c>
      <c r="AB60" s="4">
        <f t="shared" si="106"/>
        <v>5422.3494031663949</v>
      </c>
      <c r="AC60" s="12">
        <f t="shared" si="107"/>
        <v>2.2775748473561408</v>
      </c>
      <c r="AD60" s="12">
        <f t="shared" si="108"/>
        <v>2.8788561228217606</v>
      </c>
      <c r="AE60" s="12">
        <f t="shared" si="109"/>
        <v>2.4409295268228397</v>
      </c>
      <c r="AF60" s="11">
        <f t="shared" si="110"/>
        <v>-4.0504037456468023E-3</v>
      </c>
      <c r="AG60" s="11">
        <f t="shared" si="111"/>
        <v>2.9673830763510267E-4</v>
      </c>
      <c r="AH60" s="11">
        <f t="shared" si="112"/>
        <v>9.7937136394747881E-3</v>
      </c>
      <c r="AI60" s="1">
        <f t="shared" si="70"/>
        <v>62139.784126811006</v>
      </c>
      <c r="AJ60" s="1">
        <f t="shared" si="71"/>
        <v>13343.445431201339</v>
      </c>
      <c r="AK60" s="1">
        <f t="shared" si="72"/>
        <v>4958.9335384075521</v>
      </c>
      <c r="AL60" s="10">
        <f t="shared" si="113"/>
        <v>16.522601281590887</v>
      </c>
      <c r="AM60" s="10">
        <f t="shared" si="114"/>
        <v>2.5992961569272608</v>
      </c>
      <c r="AN60" s="10">
        <f t="shared" si="115"/>
        <v>0.99344051215612184</v>
      </c>
      <c r="AO60" s="7">
        <f t="shared" si="116"/>
        <v>1.9808566510408902E-2</v>
      </c>
      <c r="AP60" s="7">
        <f t="shared" si="117"/>
        <v>2.4953569362370868E-2</v>
      </c>
      <c r="AQ60" s="7">
        <f t="shared" si="118"/>
        <v>2.2636035910466916E-2</v>
      </c>
      <c r="AR60" s="1">
        <f t="shared" si="73"/>
        <v>40538.19408886286</v>
      </c>
      <c r="AS60" s="1">
        <f t="shared" si="74"/>
        <v>9418.6216664414496</v>
      </c>
      <c r="AT60" s="1">
        <f t="shared" si="75"/>
        <v>3631.2663652454685</v>
      </c>
      <c r="AU60" s="1">
        <f t="shared" si="76"/>
        <v>8107.6388177725721</v>
      </c>
      <c r="AV60" s="1">
        <f t="shared" si="77"/>
        <v>1883.7243332882899</v>
      </c>
      <c r="AW60" s="1">
        <f t="shared" si="78"/>
        <v>726.25327304909376</v>
      </c>
      <c r="AX60">
        <v>0</v>
      </c>
      <c r="AY60">
        <v>0</v>
      </c>
      <c r="AZ60">
        <v>0</v>
      </c>
      <c r="BA60">
        <f t="shared" si="5"/>
        <v>0</v>
      </c>
      <c r="BB60">
        <f t="shared" si="29"/>
        <v>0</v>
      </c>
      <c r="BC60">
        <f t="shared" si="6"/>
        <v>0</v>
      </c>
      <c r="BD60">
        <f t="shared" si="7"/>
        <v>0</v>
      </c>
      <c r="BE60">
        <f t="shared" si="8"/>
        <v>0</v>
      </c>
      <c r="BF60">
        <f t="shared" si="9"/>
        <v>0</v>
      </c>
      <c r="BG60">
        <f t="shared" si="10"/>
        <v>0</v>
      </c>
      <c r="BH60">
        <f t="shared" si="30"/>
        <v>0</v>
      </c>
      <c r="BI60">
        <f t="shared" si="31"/>
        <v>0</v>
      </c>
      <c r="BJ60">
        <f t="shared" si="32"/>
        <v>0</v>
      </c>
      <c r="BK60" s="7">
        <f t="shared" si="33"/>
        <v>5.1905794116508169E-2</v>
      </c>
      <c r="BL60" s="13">
        <v>0</v>
      </c>
      <c r="BM60" s="13">
        <v>0</v>
      </c>
      <c r="BN60" s="8">
        <f>BN$3*temperature!$I170+BN$4*temperature!$I170^2+BN$5*temperature!$I170^6</f>
        <v>3.5821064707471693</v>
      </c>
      <c r="BO60" s="8">
        <f>BO$3*temperature!$I170+BO$4*temperature!$I170^2+BO$5*temperature!$I170^6</f>
        <v>1.8714641466575659</v>
      </c>
      <c r="BP60" s="8">
        <f>BP$3*temperature!$I170+BP$4*temperature!$I170^2+BP$5*temperature!$I170^6</f>
        <v>0.69533573146444416</v>
      </c>
      <c r="BQ60" s="8">
        <f>BQ$3*temperature!$M170+BQ$4*temperature!$M170^2+BQ$5*temperature!$M170^6</f>
        <v>3.5821064707471693</v>
      </c>
      <c r="BR60" s="8">
        <f>BR$3*temperature!$M170+BR$4*temperature!$M170^2+BR$5*temperature!$M170^6</f>
        <v>1.8714641466575659</v>
      </c>
      <c r="BS60" s="8">
        <f>BS$3*temperature!$M170+BS$4*temperature!$M170^2+BS$5*temperature!$M170^6</f>
        <v>0.69533573146444416</v>
      </c>
      <c r="BT60" s="15">
        <f t="shared" si="11"/>
        <v>0</v>
      </c>
      <c r="BU60" s="15">
        <f t="shared" si="12"/>
        <v>0</v>
      </c>
      <c r="BV60" s="15">
        <f t="shared" si="13"/>
        <v>0</v>
      </c>
      <c r="BW60" s="15">
        <f t="shared" si="14"/>
        <v>0</v>
      </c>
      <c r="BX60" s="15">
        <f t="shared" si="15"/>
        <v>0</v>
      </c>
      <c r="BY60" s="15">
        <f t="shared" si="16"/>
        <v>0</v>
      </c>
    </row>
    <row r="61" spans="1:77" x14ac:dyDescent="0.3">
      <c r="A61">
        <f t="shared" si="79"/>
        <v>2015</v>
      </c>
      <c r="B61" s="4">
        <f t="shared" si="80"/>
        <v>1097.1558543808846</v>
      </c>
      <c r="C61" s="4">
        <f t="shared" si="81"/>
        <v>2632.1379552508383</v>
      </c>
      <c r="D61" s="4">
        <f t="shared" si="82"/>
        <v>3430.1655948482567</v>
      </c>
      <c r="E61" s="11">
        <f t="shared" si="83"/>
        <v>3.1786740651932547E-3</v>
      </c>
      <c r="F61" s="11">
        <f t="shared" si="84"/>
        <v>6.2622010559480017E-3</v>
      </c>
      <c r="G61" s="11">
        <f t="shared" si="85"/>
        <v>1.2784060695835708E-2</v>
      </c>
      <c r="H61" s="4">
        <f t="shared" si="86"/>
        <v>41677.377912286262</v>
      </c>
      <c r="I61" s="4">
        <f t="shared" si="87"/>
        <v>9778.2073653384468</v>
      </c>
      <c r="J61" s="4">
        <f t="shared" si="88"/>
        <v>3795.1790634215217</v>
      </c>
      <c r="K61" s="4">
        <f t="shared" si="89"/>
        <v>37986.743401924818</v>
      </c>
      <c r="L61" s="4">
        <f t="shared" si="90"/>
        <v>3714.929662342337</v>
      </c>
      <c r="M61" s="4">
        <f t="shared" si="91"/>
        <v>1106.4127834298952</v>
      </c>
      <c r="N61" s="11">
        <f t="shared" si="92"/>
        <v>2.4843849569296861E-2</v>
      </c>
      <c r="O61" s="11">
        <f t="shared" si="93"/>
        <v>3.1717344283727966E-2</v>
      </c>
      <c r="P61" s="11">
        <f t="shared" si="94"/>
        <v>3.1946795476236467E-2</v>
      </c>
      <c r="Q61" s="4">
        <f t="shared" si="95"/>
        <v>5554.6585937763521</v>
      </c>
      <c r="R61" s="4">
        <f t="shared" si="96"/>
        <v>5512.0835011094669</v>
      </c>
      <c r="S61" s="4">
        <f t="shared" si="97"/>
        <v>2374.9612248279586</v>
      </c>
      <c r="T61" s="4">
        <f t="shared" si="98"/>
        <v>133.27754460625195</v>
      </c>
      <c r="U61" s="4">
        <f t="shared" si="99"/>
        <v>563.71104591712458</v>
      </c>
      <c r="V61" s="4">
        <f t="shared" si="100"/>
        <v>625.78370747198051</v>
      </c>
      <c r="W61" s="11">
        <f t="shared" si="101"/>
        <v>-1.0734613539272964E-2</v>
      </c>
      <c r="X61" s="11">
        <f t="shared" si="102"/>
        <v>-1.217998157191269E-2</v>
      </c>
      <c r="Y61" s="11">
        <f t="shared" si="103"/>
        <v>-9.7425357312937999E-3</v>
      </c>
      <c r="Z61" s="4">
        <f t="shared" ref="Z61" si="119">Q60*AC61</f>
        <v>12388.495997258295</v>
      </c>
      <c r="AA61" s="4">
        <f t="shared" ref="AA61" si="120">R60*AD61</f>
        <v>15478.001606555576</v>
      </c>
      <c r="AB61" s="4">
        <f t="shared" ref="AB61" si="121">S60*AE61</f>
        <v>5656.1658826279245</v>
      </c>
      <c r="AC61" s="12">
        <f t="shared" si="107"/>
        <v>2.2683497496634186</v>
      </c>
      <c r="AD61" s="12">
        <f t="shared" si="108"/>
        <v>2.8797103897155716</v>
      </c>
      <c r="AE61" s="12">
        <f t="shared" si="109"/>
        <v>2.4648352916226814</v>
      </c>
      <c r="AF61" s="11">
        <f t="shared" si="110"/>
        <v>-4.0504037456468023E-3</v>
      </c>
      <c r="AG61" s="11">
        <f t="shared" si="111"/>
        <v>2.9673830763510267E-4</v>
      </c>
      <c r="AH61" s="11">
        <f t="shared" si="112"/>
        <v>9.7937136394747881E-3</v>
      </c>
      <c r="AI61" s="1">
        <f t="shared" si="70"/>
        <v>64033.444531902482</v>
      </c>
      <c r="AJ61" s="1">
        <f t="shared" si="71"/>
        <v>13892.825221369494</v>
      </c>
      <c r="AK61" s="1">
        <f t="shared" si="72"/>
        <v>5189.2934576158905</v>
      </c>
      <c r="AL61" s="10">
        <f t="shared" si="113"/>
        <v>16.846617437538136</v>
      </c>
      <c r="AM61" s="10">
        <f t="shared" si="114"/>
        <v>2.663509256703037</v>
      </c>
      <c r="AN61" s="10">
        <f t="shared" si="115"/>
        <v>1.0157031917131196</v>
      </c>
      <c r="AO61" s="7">
        <f t="shared" si="116"/>
        <v>1.9610480845304812E-2</v>
      </c>
      <c r="AP61" s="7">
        <f t="shared" si="117"/>
        <v>2.4704033668747159E-2</v>
      </c>
      <c r="AQ61" s="7">
        <f t="shared" si="118"/>
        <v>2.2409675551362248E-2</v>
      </c>
      <c r="AR61" s="1">
        <f>AL61*AI61^$AR$5*B61^(1-$AR$5)-10.4</f>
        <v>41677.377912286262</v>
      </c>
      <c r="AS61" s="1">
        <f t="shared" ref="AS61" si="122">AM61*AJ61^$AR$5*C61^(1-$AR$5)</f>
        <v>9778.2073653384468</v>
      </c>
      <c r="AT61" s="1">
        <f>AN61*AK61^$AR$5*D61^(1-$AR$5)+10.4</f>
        <v>3795.1790634215217</v>
      </c>
      <c r="AU61" s="1">
        <f t="shared" si="76"/>
        <v>8335.475582457253</v>
      </c>
      <c r="AV61" s="1">
        <f t="shared" si="77"/>
        <v>1955.6414730676895</v>
      </c>
      <c r="AW61" s="1">
        <f t="shared" si="78"/>
        <v>759.03581268430435</v>
      </c>
      <c r="AX61">
        <v>0</v>
      </c>
      <c r="AY61">
        <v>0</v>
      </c>
      <c r="AZ61">
        <v>0</v>
      </c>
      <c r="BA61">
        <f t="shared" si="5"/>
        <v>0</v>
      </c>
      <c r="BB61">
        <f t="shared" si="29"/>
        <v>0</v>
      </c>
      <c r="BC61">
        <f t="shared" si="6"/>
        <v>0</v>
      </c>
      <c r="BD61">
        <f t="shared" si="7"/>
        <v>0</v>
      </c>
      <c r="BE61">
        <f t="shared" si="8"/>
        <v>0</v>
      </c>
      <c r="BF61">
        <f t="shared" si="9"/>
        <v>0</v>
      </c>
      <c r="BG61">
        <f t="shared" si="10"/>
        <v>0</v>
      </c>
      <c r="BH61">
        <f t="shared" si="30"/>
        <v>0</v>
      </c>
      <c r="BI61">
        <f t="shared" si="31"/>
        <v>0</v>
      </c>
      <c r="BJ61">
        <f t="shared" si="32"/>
        <v>0</v>
      </c>
      <c r="BK61" s="7">
        <f t="shared" si="33"/>
        <v>5.193222953738183E-2</v>
      </c>
      <c r="BL61" s="13">
        <v>1</v>
      </c>
      <c r="BM61" s="13">
        <v>1</v>
      </c>
      <c r="BN61" s="8">
        <f>BN$3*temperature!$I171+BN$4*temperature!$I171^2+BN$5*temperature!$I171^6</f>
        <v>3.6089648692089407</v>
      </c>
      <c r="BO61" s="8">
        <f>BO$3*temperature!$I171+BO$4*temperature!$I171^2+BO$5*temperature!$I171^6</f>
        <v>1.8736446070766182</v>
      </c>
      <c r="BP61" s="8">
        <f>BP$3*temperature!$I171+BP$4*temperature!$I171^2+BP$5*temperature!$I171^6</f>
        <v>0.68123547737368284</v>
      </c>
      <c r="BQ61" s="8">
        <f>BQ$3*temperature!$M171+BQ$4*temperature!$M171^2+BQ$5*temperature!$M171^6</f>
        <v>3.6089648692089407</v>
      </c>
      <c r="BR61" s="8">
        <f>BR$3*temperature!$M171+BR$4*temperature!$M171^2+BR$5*temperature!$M171^6</f>
        <v>1.8736446070766182</v>
      </c>
      <c r="BS61" s="8">
        <f>BS$3*temperature!$M171+BS$4*temperature!$M171^2+BS$5*temperature!$M171^6</f>
        <v>0.68123547737368284</v>
      </c>
      <c r="BT61" s="15">
        <f t="shared" si="11"/>
        <v>0</v>
      </c>
      <c r="BU61" s="15">
        <f t="shared" si="12"/>
        <v>0</v>
      </c>
      <c r="BV61" s="15">
        <f t="shared" si="13"/>
        <v>0</v>
      </c>
      <c r="BW61" s="15">
        <f t="shared" si="14"/>
        <v>0</v>
      </c>
      <c r="BX61" s="15">
        <f t="shared" si="15"/>
        <v>0</v>
      </c>
      <c r="BY61" s="15">
        <f t="shared" si="16"/>
        <v>0</v>
      </c>
    </row>
    <row r="62" spans="1:77" x14ac:dyDescent="0.3">
      <c r="A62">
        <f t="shared" si="79"/>
        <v>2016</v>
      </c>
      <c r="B62" s="4">
        <f t="shared" si="80"/>
        <v>1100.4689801976904</v>
      </c>
      <c r="C62" s="4">
        <f t="shared" si="81"/>
        <v>2647.7967834794722</v>
      </c>
      <c r="D62" s="4">
        <f t="shared" si="82"/>
        <v>3471.8244677514986</v>
      </c>
      <c r="E62" s="11">
        <f t="shared" si="83"/>
        <v>3.019740361933592E-3</v>
      </c>
      <c r="F62" s="11">
        <f t="shared" si="84"/>
        <v>5.9490910031506014E-3</v>
      </c>
      <c r="G62" s="11">
        <f t="shared" si="85"/>
        <v>1.2144857661043923E-2</v>
      </c>
      <c r="H62" s="4">
        <f t="shared" si="86"/>
        <v>44400.362713577175</v>
      </c>
      <c r="I62" s="4">
        <f t="shared" si="87"/>
        <v>10335.851564070377</v>
      </c>
      <c r="J62" s="4">
        <f t="shared" si="88"/>
        <v>3968.6397416962304</v>
      </c>
      <c r="K62" s="4">
        <f t="shared" si="89"/>
        <v>40346.764436377853</v>
      </c>
      <c r="L62" s="4">
        <f t="shared" si="90"/>
        <v>3903.5667799581001</v>
      </c>
      <c r="M62" s="4">
        <f t="shared" si="91"/>
        <v>1143.0991913789037</v>
      </c>
      <c r="N62" s="11">
        <f t="shared" si="92"/>
        <v>6.21274903584772E-2</v>
      </c>
      <c r="O62" s="11">
        <f t="shared" si="93"/>
        <v>5.0778112847720491E-2</v>
      </c>
      <c r="P62" s="11">
        <f t="shared" si="94"/>
        <v>3.3157975484773505E-2</v>
      </c>
      <c r="Q62" s="4">
        <f t="shared" si="95"/>
        <v>5854.0484808587998</v>
      </c>
      <c r="R62" s="4">
        <f t="shared" si="96"/>
        <v>5755.4678405835621</v>
      </c>
      <c r="S62" s="4">
        <f t="shared" si="97"/>
        <v>2459.314405376967</v>
      </c>
      <c r="T62" s="4">
        <f t="shared" si="98"/>
        <v>131.84686167144062</v>
      </c>
      <c r="U62" s="4">
        <f t="shared" si="99"/>
        <v>556.84505576597041</v>
      </c>
      <c r="V62" s="4">
        <f t="shared" si="100"/>
        <v>619.68698734187319</v>
      </c>
      <c r="W62" s="11">
        <f t="shared" si="101"/>
        <v>-1.0734613539272964E-2</v>
      </c>
      <c r="X62" s="11">
        <f t="shared" si="102"/>
        <v>-1.217998157191269E-2</v>
      </c>
      <c r="Y62" s="11">
        <f t="shared" si="103"/>
        <v>-9.7425357312937999E-3</v>
      </c>
      <c r="Z62" s="4">
        <f t="shared" ref="Z62:Z125" si="123">Q61*AC62*(1-AX61)</f>
        <v>12548.873714356001</v>
      </c>
      <c r="AA62" s="4">
        <f t="shared" ref="AA62:AA125" si="124">R61*AD62*(1-AY61)</f>
        <v>15877.914314854143</v>
      </c>
      <c r="AB62" s="4">
        <f t="shared" ref="AB62:AB125" si="125">S61*AE62*(1-AZ61)</f>
        <v>5911.219548322686</v>
      </c>
      <c r="AC62" s="12">
        <f t="shared" si="107"/>
        <v>2.259162017340945</v>
      </c>
      <c r="AD62" s="12">
        <f t="shared" si="108"/>
        <v>2.8805649101030948</v>
      </c>
      <c r="AE62" s="12">
        <f t="shared" si="109"/>
        <v>2.4889751826373052</v>
      </c>
      <c r="AF62" s="11">
        <f t="shared" si="110"/>
        <v>-4.0504037456468023E-3</v>
      </c>
      <c r="AG62" s="11">
        <f t="shared" si="111"/>
        <v>2.9673830763510267E-4</v>
      </c>
      <c r="AH62" s="11">
        <f t="shared" si="112"/>
        <v>9.7937136394747881E-3</v>
      </c>
      <c r="AI62" s="1">
        <f t="shared" si="70"/>
        <v>65965.575661169481</v>
      </c>
      <c r="AJ62" s="1">
        <f t="shared" si="71"/>
        <v>14459.184172300234</v>
      </c>
      <c r="AK62" s="1">
        <f t="shared" si="72"/>
        <v>5429.3999245386058</v>
      </c>
      <c r="AL62" s="10">
        <f t="shared" si="113"/>
        <v>17.173684003419485</v>
      </c>
      <c r="AM62" s="10">
        <f t="shared" si="114"/>
        <v>2.7286506848341023</v>
      </c>
      <c r="AN62" s="10">
        <f t="shared" si="115"/>
        <v>1.0382371549060661</v>
      </c>
      <c r="AO62" s="7">
        <f t="shared" si="116"/>
        <v>1.9414376036851765E-2</v>
      </c>
      <c r="AP62" s="7">
        <f t="shared" si="117"/>
        <v>2.4456993332059685E-2</v>
      </c>
      <c r="AQ62" s="7">
        <f t="shared" si="118"/>
        <v>2.2185578795848624E-2</v>
      </c>
      <c r="AR62" s="1">
        <f>AL62*AI62^$AR$5*B62^(1-$AR$5)*(1-BB61+BN61/100)</f>
        <v>44400.362713577175</v>
      </c>
      <c r="AS62" s="1">
        <f t="shared" ref="AS62:AS125" si="126">AM62*AJ62^$AR$5*C62^(1-$AR$5)*(1-BC61+BO61/100)</f>
        <v>10335.851564070377</v>
      </c>
      <c r="AT62" s="1">
        <f t="shared" ref="AT62:AT125" si="127">AN62*AK62^$AR$5*D62^(1-$AR$5)*(1-BD61+BP61/100)</f>
        <v>3968.6397416962304</v>
      </c>
      <c r="AU62" s="1">
        <f t="shared" si="76"/>
        <v>8880.0725427154357</v>
      </c>
      <c r="AV62" s="1">
        <f t="shared" si="77"/>
        <v>2067.1703128140757</v>
      </c>
      <c r="AW62" s="1">
        <f t="shared" si="78"/>
        <v>793.72794833924615</v>
      </c>
      <c r="AX62">
        <v>0</v>
      </c>
      <c r="AY62">
        <v>0</v>
      </c>
      <c r="AZ62">
        <v>0</v>
      </c>
      <c r="BA62">
        <f t="shared" si="5"/>
        <v>0</v>
      </c>
      <c r="BB62">
        <f t="shared" si="29"/>
        <v>0</v>
      </c>
      <c r="BC62">
        <f t="shared" si="6"/>
        <v>0</v>
      </c>
      <c r="BD62">
        <f t="shared" si="7"/>
        <v>0</v>
      </c>
      <c r="BE62">
        <f t="shared" si="8"/>
        <v>0</v>
      </c>
      <c r="BF62">
        <f t="shared" si="9"/>
        <v>0</v>
      </c>
      <c r="BG62">
        <f t="shared" si="10"/>
        <v>0</v>
      </c>
      <c r="BH62">
        <f t="shared" si="30"/>
        <v>0</v>
      </c>
      <c r="BI62">
        <f t="shared" si="31"/>
        <v>0</v>
      </c>
      <c r="BJ62">
        <f t="shared" si="32"/>
        <v>0</v>
      </c>
      <c r="BK62" s="7">
        <f t="shared" si="33"/>
        <v>8.359409471620835E-2</v>
      </c>
      <c r="BL62" s="13">
        <f>BL61/(1+BK61)</f>
        <v>0.95063158245448898</v>
      </c>
      <c r="BM62" s="13">
        <f>BM61/(1+BM$5)</f>
        <v>0.95238095238095233</v>
      </c>
      <c r="BN62" s="8">
        <f>BN$3*temperature!$I172+BN$4*temperature!$I172^2+BN$5*temperature!$I172^6</f>
        <v>3.633745234595803</v>
      </c>
      <c r="BO62" s="8">
        <f>BO$3*temperature!$I172+BO$4*temperature!$I172^2+BO$5*temperature!$I172^6</f>
        <v>1.8740120841560817</v>
      </c>
      <c r="BP62" s="8">
        <f>BP$3*temperature!$I172+BP$4*temperature!$I172^2+BP$5*temperature!$I172^6</f>
        <v>0.66554658599831007</v>
      </c>
      <c r="BQ62" s="8">
        <f>BQ$3*temperature!$M172+BQ$4*temperature!$M172^2+BQ$5*temperature!$M172^6</f>
        <v>3.6337454238718365</v>
      </c>
      <c r="BR62" s="8">
        <f>BR$3*temperature!$M172+BR$4*temperature!$M172^2+BR$5*temperature!$M172^6</f>
        <v>1.8740120796223012</v>
      </c>
      <c r="BS62" s="8">
        <f>BS$3*temperature!$M172+BS$4*temperature!$M172^2+BS$5*temperature!$M172^6</f>
        <v>0.66554645420176173</v>
      </c>
      <c r="BT62" s="15">
        <f t="shared" si="11"/>
        <v>1.892760335131527E-7</v>
      </c>
      <c r="BU62" s="15">
        <f t="shared" si="12"/>
        <v>-4.5337804621681244E-9</v>
      </c>
      <c r="BV62" s="15">
        <f t="shared" si="13"/>
        <v>-1.317965483416117E-7</v>
      </c>
      <c r="BW62" s="15">
        <f t="shared" si="14"/>
        <v>7.8340110395232098E-5</v>
      </c>
      <c r="BX62" s="15">
        <f t="shared" si="15"/>
        <v>7.4472583114678858E-5</v>
      </c>
      <c r="BY62" s="15">
        <f t="shared" si="16"/>
        <v>7.4609628947840088E-5</v>
      </c>
    </row>
    <row r="63" spans="1:77" x14ac:dyDescent="0.3">
      <c r="A63">
        <f t="shared" si="79"/>
        <v>2017</v>
      </c>
      <c r="B63" s="4">
        <f t="shared" si="80"/>
        <v>1103.6259542644214</v>
      </c>
      <c r="C63" s="4">
        <f t="shared" si="81"/>
        <v>2662.7611683011023</v>
      </c>
      <c r="D63" s="4">
        <f t="shared" si="82"/>
        <v>3511.8810410372216</v>
      </c>
      <c r="E63" s="11">
        <f t="shared" si="83"/>
        <v>2.8687533438369124E-3</v>
      </c>
      <c r="F63" s="11">
        <f t="shared" si="84"/>
        <v>5.6516364529930708E-3</v>
      </c>
      <c r="G63" s="11">
        <f t="shared" si="85"/>
        <v>1.1537614777991726E-2</v>
      </c>
      <c r="H63" s="4">
        <f t="shared" si="86"/>
        <v>45678.264536548384</v>
      </c>
      <c r="I63" s="4">
        <f t="shared" si="87"/>
        <v>10723.830561403996</v>
      </c>
      <c r="J63" s="4">
        <f t="shared" si="88"/>
        <v>4129.6883623749764</v>
      </c>
      <c r="K63" s="4">
        <f t="shared" si="89"/>
        <v>41389.262693621087</v>
      </c>
      <c r="L63" s="4">
        <f t="shared" si="90"/>
        <v>4027.3347414954328</v>
      </c>
      <c r="M63" s="4">
        <f t="shared" si="91"/>
        <v>1175.9192051548785</v>
      </c>
      <c r="N63" s="11">
        <f t="shared" si="92"/>
        <v>2.5838459955993098E-2</v>
      </c>
      <c r="O63" s="11">
        <f t="shared" si="93"/>
        <v>3.1706377401505836E-2</v>
      </c>
      <c r="P63" s="11">
        <f t="shared" si="94"/>
        <v>2.8711431189435421E-2</v>
      </c>
      <c r="Q63" s="4">
        <f t="shared" si="95"/>
        <v>5957.8862311260027</v>
      </c>
      <c r="R63" s="4">
        <f t="shared" si="96"/>
        <v>5898.7791205446356</v>
      </c>
      <c r="S63" s="4">
        <f t="shared" si="97"/>
        <v>2534.1818789921094</v>
      </c>
      <c r="T63" s="4">
        <f t="shared" si="98"/>
        <v>130.43153656503173</v>
      </c>
      <c r="U63" s="4">
        <f t="shared" si="99"/>
        <v>550.06269324833022</v>
      </c>
      <c r="V63" s="4">
        <f t="shared" si="100"/>
        <v>613.64966472547724</v>
      </c>
      <c r="W63" s="11">
        <f t="shared" si="101"/>
        <v>-1.0734613539272964E-2</v>
      </c>
      <c r="X63" s="11">
        <f t="shared" si="102"/>
        <v>-1.217998157191269E-2</v>
      </c>
      <c r="Y63" s="11">
        <f t="shared" si="103"/>
        <v>-9.7425357312937999E-3</v>
      </c>
      <c r="Z63" s="4">
        <f t="shared" si="123"/>
        <v>13171.676397892681</v>
      </c>
      <c r="AA63" s="4">
        <f t="shared" si="124"/>
        <v>16583.9183268292</v>
      </c>
      <c r="AB63" s="4">
        <f t="shared" si="125"/>
        <v>6181.1215320969868</v>
      </c>
      <c r="AC63" s="12">
        <f t="shared" si="107"/>
        <v>2.2500114990438842</v>
      </c>
      <c r="AD63" s="12">
        <f t="shared" si="108"/>
        <v>2.8814196840595518</v>
      </c>
      <c r="AE63" s="12">
        <f t="shared" si="109"/>
        <v>2.5133514928318146</v>
      </c>
      <c r="AF63" s="11">
        <f t="shared" si="110"/>
        <v>-4.0504037456468023E-3</v>
      </c>
      <c r="AG63" s="11">
        <f t="shared" si="111"/>
        <v>2.9673830763510267E-4</v>
      </c>
      <c r="AH63" s="11">
        <f t="shared" si="112"/>
        <v>9.7937136394747881E-3</v>
      </c>
      <c r="AI63" s="1">
        <f t="shared" si="70"/>
        <v>68249.090637767964</v>
      </c>
      <c r="AJ63" s="1">
        <f t="shared" si="71"/>
        <v>15080.436067884288</v>
      </c>
      <c r="AK63" s="1">
        <f t="shared" si="72"/>
        <v>5680.1878804239914</v>
      </c>
      <c r="AL63" s="10">
        <f t="shared" si="113"/>
        <v>17.50376619900813</v>
      </c>
      <c r="AM63" s="10">
        <f t="shared" si="114"/>
        <v>2.7947179305225651</v>
      </c>
      <c r="AN63" s="10">
        <f t="shared" si="115"/>
        <v>1.061040708192923</v>
      </c>
      <c r="AO63" s="7">
        <f t="shared" si="116"/>
        <v>1.9220232276483246E-2</v>
      </c>
      <c r="AP63" s="7">
        <f t="shared" si="117"/>
        <v>2.4212423398739087E-2</v>
      </c>
      <c r="AQ63" s="7">
        <f t="shared" si="118"/>
        <v>2.1963723007890137E-2</v>
      </c>
      <c r="AR63" s="1">
        <f t="shared" ref="AR63:AR126" si="128">AL63*AI63^$AR$5*B63^(1-$AR$5)*(1-BB62+BN62/100)</f>
        <v>45678.264536548384</v>
      </c>
      <c r="AS63" s="1">
        <f t="shared" si="126"/>
        <v>10723.830561403996</v>
      </c>
      <c r="AT63" s="1">
        <f t="shared" si="127"/>
        <v>4129.6883623749764</v>
      </c>
      <c r="AU63" s="1">
        <f t="shared" si="76"/>
        <v>9135.6529073096772</v>
      </c>
      <c r="AV63" s="1">
        <f t="shared" si="77"/>
        <v>2144.7661122807995</v>
      </c>
      <c r="AW63" s="1">
        <f t="shared" si="78"/>
        <v>825.93767247499534</v>
      </c>
      <c r="AX63">
        <v>0</v>
      </c>
      <c r="AY63">
        <v>0</v>
      </c>
      <c r="AZ63">
        <v>0</v>
      </c>
      <c r="BA63">
        <f t="shared" si="5"/>
        <v>0</v>
      </c>
      <c r="BB63">
        <f t="shared" si="29"/>
        <v>0</v>
      </c>
      <c r="BC63">
        <f t="shared" si="6"/>
        <v>0</v>
      </c>
      <c r="BD63">
        <f t="shared" si="7"/>
        <v>0</v>
      </c>
      <c r="BE63">
        <f t="shared" si="8"/>
        <v>0</v>
      </c>
      <c r="BF63">
        <f t="shared" si="9"/>
        <v>0</v>
      </c>
      <c r="BG63">
        <f t="shared" si="10"/>
        <v>0</v>
      </c>
      <c r="BH63">
        <f t="shared" si="30"/>
        <v>0</v>
      </c>
      <c r="BI63">
        <f t="shared" si="31"/>
        <v>0</v>
      </c>
      <c r="BJ63">
        <f t="shared" si="32"/>
        <v>0</v>
      </c>
      <c r="BK63" s="7">
        <f t="shared" si="33"/>
        <v>5.2878451432329693E-2</v>
      </c>
      <c r="BL63" s="13">
        <f t="shared" ref="BL63:BL126" si="129">BL62/(1+BK62)</f>
        <v>0.87729490875774652</v>
      </c>
      <c r="BM63" s="13">
        <f t="shared" ref="BM63:BM126" si="130">BM62/(1+BM$5)</f>
        <v>0.90702947845804982</v>
      </c>
      <c r="BN63" s="8">
        <f>BN$3*temperature!$I173+BN$4*temperature!$I173^2+BN$5*temperature!$I173^6</f>
        <v>3.656338442348555</v>
      </c>
      <c r="BO63" s="8">
        <f>BO$3*temperature!$I173+BO$4*temperature!$I173^2+BO$5*temperature!$I173^6</f>
        <v>1.872479118898607</v>
      </c>
      <c r="BP63" s="8">
        <f>BP$3*temperature!$I173+BP$4*temperature!$I173^2+BP$5*temperature!$I173^6</f>
        <v>0.64819825721012725</v>
      </c>
      <c r="BQ63" s="8">
        <f>BQ$3*temperature!$M173+BQ$4*temperature!$M173^2+BQ$5*temperature!$M173^6</f>
        <v>3.6563387631570912</v>
      </c>
      <c r="BR63" s="8">
        <f>BR$3*temperature!$M173+BR$4*temperature!$M173^2+BR$5*temperature!$M173^6</f>
        <v>1.8724790813283394</v>
      </c>
      <c r="BS63" s="8">
        <f>BS$3*temperature!$M173+BS$4*temperature!$M173^2+BS$5*temperature!$M173^6</f>
        <v>0.6481979851220192</v>
      </c>
      <c r="BT63" s="15">
        <f t="shared" si="11"/>
        <v>3.2080853618055016E-7</v>
      </c>
      <c r="BU63" s="15">
        <f t="shared" si="12"/>
        <v>-3.7570267563680204E-8</v>
      </c>
      <c r="BV63" s="15">
        <f t="shared" si="13"/>
        <v>-2.7208810804424388E-7</v>
      </c>
      <c r="BW63" s="15">
        <f t="shared" si="14"/>
        <v>1.3127440904407565E-4</v>
      </c>
      <c r="BX63" s="15">
        <f t="shared" si="15"/>
        <v>1.1516637070454944E-4</v>
      </c>
      <c r="BY63" s="15">
        <f t="shared" si="16"/>
        <v>1.1906975877013663E-4</v>
      </c>
    </row>
    <row r="64" spans="1:77" x14ac:dyDescent="0.3">
      <c r="A64">
        <f t="shared" si="79"/>
        <v>2018</v>
      </c>
      <c r="B64" s="4">
        <f t="shared" si="80"/>
        <v>1106.6336833787307</v>
      </c>
      <c r="C64" s="4">
        <f t="shared" si="81"/>
        <v>2677.0576784812679</v>
      </c>
      <c r="D64" s="4">
        <f t="shared" si="82"/>
        <v>3550.3738351049601</v>
      </c>
      <c r="E64" s="11">
        <f t="shared" si="83"/>
        <v>2.7253156766450667E-3</v>
      </c>
      <c r="F64" s="11">
        <f t="shared" si="84"/>
        <v>5.3690546303434171E-3</v>
      </c>
      <c r="G64" s="11">
        <f t="shared" si="85"/>
        <v>1.0960734039092139E-2</v>
      </c>
      <c r="H64" s="4">
        <f t="shared" si="86"/>
        <v>46970.817217713222</v>
      </c>
      <c r="I64" s="4">
        <f t="shared" si="87"/>
        <v>11119.447429123325</v>
      </c>
      <c r="J64" s="4">
        <f t="shared" si="88"/>
        <v>4293.6738456993962</v>
      </c>
      <c r="K64" s="4">
        <f t="shared" si="89"/>
        <v>42444.774565603097</v>
      </c>
      <c r="L64" s="4">
        <f t="shared" si="90"/>
        <v>4153.6077158530043</v>
      </c>
      <c r="M64" s="4">
        <f t="shared" si="91"/>
        <v>1209.3582380663477</v>
      </c>
      <c r="N64" s="11">
        <f t="shared" si="92"/>
        <v>2.5502069940102734E-2</v>
      </c>
      <c r="O64" s="11">
        <f t="shared" si="93"/>
        <v>3.1353980352446076E-2</v>
      </c>
      <c r="P64" s="11">
        <f t="shared" si="94"/>
        <v>2.8436505471534534E-2</v>
      </c>
      <c r="Q64" s="4">
        <f t="shared" si="95"/>
        <v>6060.7105126700699</v>
      </c>
      <c r="R64" s="4">
        <f t="shared" si="96"/>
        <v>6041.8956438306104</v>
      </c>
      <c r="S64" s="4">
        <f t="shared" si="97"/>
        <v>2609.1417705155532</v>
      </c>
      <c r="T64" s="4">
        <f t="shared" si="98"/>
        <v>129.03140442667257</v>
      </c>
      <c r="U64" s="4">
        <f t="shared" si="99"/>
        <v>543.36293978116885</v>
      </c>
      <c r="V64" s="4">
        <f t="shared" si="100"/>
        <v>607.67116094039284</v>
      </c>
      <c r="W64" s="11">
        <f t="shared" si="101"/>
        <v>-1.0734613539272964E-2</v>
      </c>
      <c r="X64" s="11">
        <f t="shared" si="102"/>
        <v>-1.217998157191269E-2</v>
      </c>
      <c r="Y64" s="11">
        <f t="shared" si="103"/>
        <v>-9.7425357312937999E-3</v>
      </c>
      <c r="Z64" s="4">
        <f t="shared" si="123"/>
        <v>13351.015601945539</v>
      </c>
      <c r="AA64" s="4">
        <f t="shared" si="124"/>
        <v>17001.901888814915</v>
      </c>
      <c r="AB64" s="4">
        <f t="shared" si="125"/>
        <v>6431.6688091451115</v>
      </c>
      <c r="AC64" s="12">
        <f t="shared" si="107"/>
        <v>2.2408980440404083</v>
      </c>
      <c r="AD64" s="12">
        <f t="shared" si="108"/>
        <v>2.8822747116601861</v>
      </c>
      <c r="AE64" s="12">
        <f t="shared" si="109"/>
        <v>2.5379665376279559</v>
      </c>
      <c r="AF64" s="11">
        <f t="shared" si="110"/>
        <v>-4.0504037456468023E-3</v>
      </c>
      <c r="AG64" s="11">
        <f t="shared" si="111"/>
        <v>2.9673830763510267E-4</v>
      </c>
      <c r="AH64" s="11">
        <f t="shared" si="112"/>
        <v>9.7937136394747881E-3</v>
      </c>
      <c r="AI64" s="1">
        <f t="shared" si="70"/>
        <v>70559.834481300844</v>
      </c>
      <c r="AJ64" s="1">
        <f t="shared" si="71"/>
        <v>15717.158573376659</v>
      </c>
      <c r="AK64" s="1">
        <f t="shared" si="72"/>
        <v>5938.1067648565877</v>
      </c>
      <c r="AL64" s="10">
        <f t="shared" si="113"/>
        <v>17.83682838654574</v>
      </c>
      <c r="AM64" s="10">
        <f t="shared" si="114"/>
        <v>2.8617081553982868</v>
      </c>
      <c r="AN64" s="10">
        <f t="shared" si="115"/>
        <v>1.0841120683656196</v>
      </c>
      <c r="AO64" s="7">
        <f t="shared" si="116"/>
        <v>1.9028029953718415E-2</v>
      </c>
      <c r="AP64" s="7">
        <f t="shared" si="117"/>
        <v>2.3970299164751695E-2</v>
      </c>
      <c r="AQ64" s="7">
        <f t="shared" si="118"/>
        <v>2.1744085777811235E-2</v>
      </c>
      <c r="AR64" s="1">
        <f t="shared" si="128"/>
        <v>46970.817217713222</v>
      </c>
      <c r="AS64" s="1">
        <f t="shared" si="126"/>
        <v>11119.447429123325</v>
      </c>
      <c r="AT64" s="1">
        <f t="shared" si="127"/>
        <v>4293.6738456993962</v>
      </c>
      <c r="AU64" s="1">
        <f t="shared" si="76"/>
        <v>9394.163443542644</v>
      </c>
      <c r="AV64" s="1">
        <f t="shared" si="77"/>
        <v>2223.8894858246654</v>
      </c>
      <c r="AW64" s="1">
        <f t="shared" si="78"/>
        <v>858.73476913987929</v>
      </c>
      <c r="AX64">
        <v>0</v>
      </c>
      <c r="AY64">
        <v>0</v>
      </c>
      <c r="AZ64">
        <v>0</v>
      </c>
      <c r="BA64">
        <f t="shared" si="5"/>
        <v>0</v>
      </c>
      <c r="BB64">
        <f t="shared" si="29"/>
        <v>0</v>
      </c>
      <c r="BC64">
        <f t="shared" si="6"/>
        <v>0</v>
      </c>
      <c r="BD64">
        <f t="shared" si="7"/>
        <v>0</v>
      </c>
      <c r="BE64">
        <f t="shared" si="8"/>
        <v>0</v>
      </c>
      <c r="BF64">
        <f t="shared" si="9"/>
        <v>0</v>
      </c>
      <c r="BG64">
        <f t="shared" si="10"/>
        <v>0</v>
      </c>
      <c r="BH64">
        <f t="shared" si="30"/>
        <v>0</v>
      </c>
      <c r="BI64">
        <f t="shared" si="31"/>
        <v>0</v>
      </c>
      <c r="BJ64">
        <f t="shared" si="32"/>
        <v>0</v>
      </c>
      <c r="BK64" s="7">
        <f t="shared" si="33"/>
        <v>5.2757343286843533E-2</v>
      </c>
      <c r="BL64" s="13">
        <f t="shared" si="129"/>
        <v>0.83323474572423784</v>
      </c>
      <c r="BM64" s="13">
        <f t="shared" si="130"/>
        <v>0.86383759853147601</v>
      </c>
      <c r="BN64" s="8">
        <f>BN$3*temperature!$I174+BN$4*temperature!$I174^2+BN$5*temperature!$I174^6</f>
        <v>3.6766620135684609</v>
      </c>
      <c r="BO64" s="8">
        <f>BO$3*temperature!$I174+BO$4*temperature!$I174^2+BO$5*temperature!$I174^6</f>
        <v>1.8689462463673721</v>
      </c>
      <c r="BP64" s="8">
        <f>BP$3*temperature!$I174+BP$4*temperature!$I174^2+BP$5*temperature!$I174^6</f>
        <v>0.62908261184477099</v>
      </c>
      <c r="BQ64" s="8">
        <f>BQ$3*temperature!$M174+BQ$4*temperature!$M174^2+BQ$5*temperature!$M174^6</f>
        <v>3.676662416179294</v>
      </c>
      <c r="BR64" s="8">
        <f>BR$3*temperature!$M174+BR$4*temperature!$M174^2+BR$5*temperature!$M174^6</f>
        <v>1.8689461503021212</v>
      </c>
      <c r="BS64" s="8">
        <f>BS$3*temperature!$M174+BS$4*temperature!$M174^2+BS$5*temperature!$M174^6</f>
        <v>0.62908219066400473</v>
      </c>
      <c r="BT64" s="15">
        <f t="shared" si="11"/>
        <v>4.0261083311676771E-7</v>
      </c>
      <c r="BU64" s="15">
        <f t="shared" si="12"/>
        <v>-9.6065250865251528E-8</v>
      </c>
      <c r="BV64" s="15">
        <f t="shared" si="13"/>
        <v>-4.2118076626351808E-7</v>
      </c>
      <c r="BW64" s="15">
        <f t="shared" si="14"/>
        <v>1.6034354505019933E-4</v>
      </c>
      <c r="BX64" s="15">
        <f t="shared" si="15"/>
        <v>1.336038129884257E-4</v>
      </c>
      <c r="BY64" s="15">
        <f t="shared" si="16"/>
        <v>1.3851078289618774E-4</v>
      </c>
    </row>
    <row r="65" spans="1:77" x14ac:dyDescent="0.3">
      <c r="A65">
        <f t="shared" si="79"/>
        <v>2019</v>
      </c>
      <c r="B65" s="4">
        <f t="shared" si="80"/>
        <v>1109.4988131980654</v>
      </c>
      <c r="C65" s="4">
        <f t="shared" si="81"/>
        <v>2690.7122839593967</v>
      </c>
      <c r="D65" s="4">
        <f t="shared" si="82"/>
        <v>3587.3428032836</v>
      </c>
      <c r="E65" s="11">
        <f t="shared" si="83"/>
        <v>2.5890498928128132E-3</v>
      </c>
      <c r="F65" s="11">
        <f t="shared" si="84"/>
        <v>5.1006018988262458E-3</v>
      </c>
      <c r="G65" s="11">
        <f t="shared" si="85"/>
        <v>1.0412697337137532E-2</v>
      </c>
      <c r="H65" s="4">
        <f t="shared" si="86"/>
        <v>48277.890067723303</v>
      </c>
      <c r="I65" s="4">
        <f t="shared" si="87"/>
        <v>11522.662453056675</v>
      </c>
      <c r="J65" s="4">
        <f t="shared" si="88"/>
        <v>4460.5301924067508</v>
      </c>
      <c r="K65" s="4">
        <f t="shared" si="89"/>
        <v>43513.241738911922</v>
      </c>
      <c r="L65" s="4">
        <f t="shared" si="90"/>
        <v>4282.3837099747507</v>
      </c>
      <c r="M65" s="4">
        <f t="shared" si="91"/>
        <v>1243.4078472578358</v>
      </c>
      <c r="N65" s="11">
        <f t="shared" si="92"/>
        <v>2.5173114576386491E-2</v>
      </c>
      <c r="O65" s="11">
        <f t="shared" si="93"/>
        <v>3.1003407864023558E-2</v>
      </c>
      <c r="P65" s="11">
        <f t="shared" si="94"/>
        <v>2.8155105840210082E-2</v>
      </c>
      <c r="Q65" s="4">
        <f t="shared" si="95"/>
        <v>6162.4941435081464</v>
      </c>
      <c r="R65" s="4">
        <f t="shared" si="96"/>
        <v>6184.7290292477828</v>
      </c>
      <c r="S65" s="4">
        <f t="shared" si="97"/>
        <v>2684.1280708810577</v>
      </c>
      <c r="T65" s="4">
        <f t="shared" si="98"/>
        <v>127.6463021657226</v>
      </c>
      <c r="U65" s="4">
        <f t="shared" si="99"/>
        <v>536.7447891877739</v>
      </c>
      <c r="V65" s="4">
        <f t="shared" si="100"/>
        <v>601.75090294205427</v>
      </c>
      <c r="W65" s="11">
        <f t="shared" si="101"/>
        <v>-1.0734613539272964E-2</v>
      </c>
      <c r="X65" s="11">
        <f t="shared" si="102"/>
        <v>-1.217998157191269E-2</v>
      </c>
      <c r="Y65" s="11">
        <f t="shared" si="103"/>
        <v>-9.7425357312937999E-3</v>
      </c>
      <c r="Z65" s="4">
        <f t="shared" si="123"/>
        <v>13526.424040842492</v>
      </c>
      <c r="AA65" s="4">
        <f t="shared" si="124"/>
        <v>17419.570545184833</v>
      </c>
      <c r="AB65" s="4">
        <f t="shared" si="125"/>
        <v>6686.7676399077436</v>
      </c>
      <c r="AC65" s="12">
        <f t="shared" si="107"/>
        <v>2.2318215022092143</v>
      </c>
      <c r="AD65" s="12">
        <f t="shared" si="108"/>
        <v>2.8831299929802636</v>
      </c>
      <c r="AE65" s="12">
        <f t="shared" si="109"/>
        <v>2.5628226551240534</v>
      </c>
      <c r="AF65" s="11">
        <f t="shared" si="110"/>
        <v>-4.0504037456468023E-3</v>
      </c>
      <c r="AG65" s="11">
        <f t="shared" si="111"/>
        <v>2.9673830763510267E-4</v>
      </c>
      <c r="AH65" s="11">
        <f t="shared" si="112"/>
        <v>9.7937136394747881E-3</v>
      </c>
      <c r="AI65" s="1">
        <f t="shared" si="70"/>
        <v>72898.014476713404</v>
      </c>
      <c r="AJ65" s="1">
        <f t="shared" si="71"/>
        <v>16369.332201863659</v>
      </c>
      <c r="AK65" s="1">
        <f t="shared" si="72"/>
        <v>6203.0308575108083</v>
      </c>
      <c r="AL65" s="10">
        <f t="shared" si="113"/>
        <v>18.17283409431608</v>
      </c>
      <c r="AM65" s="10">
        <f t="shared" si="114"/>
        <v>2.9296181959993226</v>
      </c>
      <c r="AN65" s="10">
        <f t="shared" si="115"/>
        <v>1.1074493639148488</v>
      </c>
      <c r="AO65" s="7">
        <f t="shared" si="116"/>
        <v>1.8837749654181231E-2</v>
      </c>
      <c r="AP65" s="7">
        <f t="shared" si="117"/>
        <v>2.373059617310418E-2</v>
      </c>
      <c r="AQ65" s="7">
        <f t="shared" si="118"/>
        <v>2.1526644920033124E-2</v>
      </c>
      <c r="AR65" s="1">
        <f t="shared" si="128"/>
        <v>48277.890067723303</v>
      </c>
      <c r="AS65" s="1">
        <f t="shared" si="126"/>
        <v>11522.662453056675</v>
      </c>
      <c r="AT65" s="1">
        <f t="shared" si="127"/>
        <v>4460.5301924067508</v>
      </c>
      <c r="AU65" s="1">
        <f t="shared" si="76"/>
        <v>9655.5780135446603</v>
      </c>
      <c r="AV65" s="1">
        <f t="shared" si="77"/>
        <v>2304.5324906113351</v>
      </c>
      <c r="AW65" s="1">
        <f t="shared" si="78"/>
        <v>892.1060384813502</v>
      </c>
      <c r="AX65">
        <v>0</v>
      </c>
      <c r="AY65">
        <v>0</v>
      </c>
      <c r="AZ65">
        <v>0</v>
      </c>
      <c r="BA65">
        <f t="shared" si="5"/>
        <v>0</v>
      </c>
      <c r="BB65">
        <f t="shared" si="29"/>
        <v>0</v>
      </c>
      <c r="BC65">
        <f t="shared" si="6"/>
        <v>0</v>
      </c>
      <c r="BD65">
        <f t="shared" si="7"/>
        <v>0</v>
      </c>
      <c r="BE65">
        <f t="shared" si="8"/>
        <v>0</v>
      </c>
      <c r="BF65">
        <f t="shared" si="9"/>
        <v>0</v>
      </c>
      <c r="BG65">
        <f t="shared" si="10"/>
        <v>0</v>
      </c>
      <c r="BH65">
        <f t="shared" si="30"/>
        <v>0</v>
      </c>
      <c r="BI65">
        <f t="shared" si="31"/>
        <v>0</v>
      </c>
      <c r="BJ65">
        <f t="shared" si="32"/>
        <v>0</v>
      </c>
      <c r="BK65" s="7">
        <f t="shared" si="33"/>
        <v>5.2631939323059623E-2</v>
      </c>
      <c r="BL65" s="13">
        <f t="shared" si="129"/>
        <v>0.79147844566229475</v>
      </c>
      <c r="BM65" s="13">
        <f t="shared" si="130"/>
        <v>0.82270247479188185</v>
      </c>
      <c r="BN65" s="8">
        <f>BN$3*temperature!$I175+BN$4*temperature!$I175^2+BN$5*temperature!$I175^6</f>
        <v>3.6945775871527364</v>
      </c>
      <c r="BO65" s="8">
        <f>BO$3*temperature!$I175+BO$4*temperature!$I175^2+BO$5*temperature!$I175^6</f>
        <v>1.8633083904265022</v>
      </c>
      <c r="BP65" s="8">
        <f>BP$3*temperature!$I175+BP$4*temperature!$I175^2+BP$5*temperature!$I175^6</f>
        <v>0.6081193570406489</v>
      </c>
      <c r="BQ65" s="8">
        <f>BQ$3*temperature!$M175+BQ$4*temperature!$M175^2+BQ$5*temperature!$M175^6</f>
        <v>3.6945780275019686</v>
      </c>
      <c r="BR65" s="8">
        <f>BR$3*temperature!$M175+BR$4*temperature!$M175^2+BR$5*temperature!$M175^6</f>
        <v>1.8633082126902507</v>
      </c>
      <c r="BS65" s="8">
        <f>BS$3*temperature!$M175+BS$4*temperature!$M175^2+BS$5*temperature!$M175^6</f>
        <v>0.6081187779613515</v>
      </c>
      <c r="BT65" s="15">
        <f t="shared" si="11"/>
        <v>4.4034923218916333E-7</v>
      </c>
      <c r="BU65" s="15">
        <f t="shared" si="12"/>
        <v>-1.7773625149430927E-7</v>
      </c>
      <c r="BV65" s="15">
        <f t="shared" si="13"/>
        <v>-5.7907929740252939E-7</v>
      </c>
      <c r="BW65" s="15">
        <f t="shared" si="14"/>
        <v>1.6628136301532605E-4</v>
      </c>
      <c r="BX65" s="15">
        <f t="shared" si="15"/>
        <v>1.3160811474197806E-4</v>
      </c>
      <c r="BY65" s="15">
        <f t="shared" si="16"/>
        <v>1.3680008886447604E-4</v>
      </c>
    </row>
    <row r="66" spans="1:77" x14ac:dyDescent="0.3">
      <c r="A66">
        <f t="shared" si="79"/>
        <v>2020</v>
      </c>
      <c r="B66" s="4">
        <f t="shared" si="80"/>
        <v>1112.2277335922824</v>
      </c>
      <c r="C66" s="4">
        <f t="shared" si="81"/>
        <v>2703.7503235349172</v>
      </c>
      <c r="D66" s="4">
        <f t="shared" si="82"/>
        <v>3622.8290223959934</v>
      </c>
      <c r="E66" s="11">
        <f t="shared" si="83"/>
        <v>2.4595973981721723E-3</v>
      </c>
      <c r="F66" s="11">
        <f t="shared" si="84"/>
        <v>4.8455718038849334E-3</v>
      </c>
      <c r="G66" s="11">
        <f t="shared" si="85"/>
        <v>9.8920624702806548E-3</v>
      </c>
      <c r="H66" s="4">
        <f t="shared" si="86"/>
        <v>49599.308816467252</v>
      </c>
      <c r="I66" s="4">
        <f t="shared" si="87"/>
        <v>11933.431499339255</v>
      </c>
      <c r="J66" s="4">
        <f t="shared" si="88"/>
        <v>4630.1927979592328</v>
      </c>
      <c r="K66" s="4">
        <f t="shared" si="89"/>
        <v>44594.562173225975</v>
      </c>
      <c r="L66" s="4">
        <f t="shared" si="90"/>
        <v>4413.6588336075856</v>
      </c>
      <c r="M66" s="4">
        <f t="shared" si="91"/>
        <v>1278.0599827747349</v>
      </c>
      <c r="N66" s="11">
        <f t="shared" si="92"/>
        <v>2.4850376370535443E-2</v>
      </c>
      <c r="O66" s="11">
        <f t="shared" si="93"/>
        <v>3.0654684989358083E-2</v>
      </c>
      <c r="P66" s="11">
        <f t="shared" si="94"/>
        <v>2.7868680090221032E-2</v>
      </c>
      <c r="Q66" s="4">
        <f t="shared" si="95"/>
        <v>6263.2057147968253</v>
      </c>
      <c r="R66" s="4">
        <f t="shared" si="96"/>
        <v>6327.1918690511184</v>
      </c>
      <c r="S66" s="4">
        <f t="shared" si="97"/>
        <v>2759.0778227872147</v>
      </c>
      <c r="T66" s="4">
        <f t="shared" si="98"/>
        <v>126.2760684422563</v>
      </c>
      <c r="U66" s="4">
        <f t="shared" si="99"/>
        <v>530.20724754664661</v>
      </c>
      <c r="V66" s="4">
        <f t="shared" si="100"/>
        <v>595.88832326880299</v>
      </c>
      <c r="W66" s="11">
        <f t="shared" si="101"/>
        <v>-1.0734613539272964E-2</v>
      </c>
      <c r="X66" s="11">
        <f t="shared" si="102"/>
        <v>-1.217998157191269E-2</v>
      </c>
      <c r="Y66" s="11">
        <f t="shared" si="103"/>
        <v>-9.7425357312937999E-3</v>
      </c>
      <c r="Z66" s="4">
        <f t="shared" si="123"/>
        <v>13697.879356675268</v>
      </c>
      <c r="AA66" s="4">
        <f t="shared" si="124"/>
        <v>17836.669015540094</v>
      </c>
      <c r="AB66" s="4">
        <f t="shared" si="125"/>
        <v>6946.3146392321605</v>
      </c>
      <c r="AC66" s="12">
        <f t="shared" si="107"/>
        <v>2.2227817240370511</v>
      </c>
      <c r="AD66" s="12">
        <f t="shared" si="108"/>
        <v>2.8839855280950726</v>
      </c>
      <c r="AE66" s="12">
        <f t="shared" si="109"/>
        <v>2.587922206317097</v>
      </c>
      <c r="AF66" s="11">
        <f t="shared" si="110"/>
        <v>-4.0504037456468023E-3</v>
      </c>
      <c r="AG66" s="11">
        <f t="shared" si="111"/>
        <v>2.9673830763510267E-4</v>
      </c>
      <c r="AH66" s="11">
        <f t="shared" si="112"/>
        <v>9.7937136394747881E-3</v>
      </c>
      <c r="AI66" s="1">
        <f t="shared" si="70"/>
        <v>75263.791042586716</v>
      </c>
      <c r="AJ66" s="1">
        <f t="shared" si="71"/>
        <v>17036.93147228863</v>
      </c>
      <c r="AK66" s="1">
        <f t="shared" si="72"/>
        <v>6474.833810241078</v>
      </c>
      <c r="AL66" s="10">
        <f t="shared" si="113"/>
        <v>18.511746040500022</v>
      </c>
      <c r="AM66" s="10">
        <f t="shared" si="114"/>
        <v>2.9984445664864543</v>
      </c>
      <c r="AN66" s="10">
        <f t="shared" si="115"/>
        <v>1.1310506364465212</v>
      </c>
      <c r="AO66" s="7">
        <f t="shared" si="116"/>
        <v>1.864937215763942E-2</v>
      </c>
      <c r="AP66" s="7">
        <f t="shared" si="117"/>
        <v>2.3493290211373138E-2</v>
      </c>
      <c r="AQ66" s="7">
        <f t="shared" si="118"/>
        <v>2.1311378470832792E-2</v>
      </c>
      <c r="AR66" s="1">
        <f t="shared" si="128"/>
        <v>49599.308816467252</v>
      </c>
      <c r="AS66" s="1">
        <f t="shared" si="126"/>
        <v>11933.431499339255</v>
      </c>
      <c r="AT66" s="1">
        <f t="shared" si="127"/>
        <v>4630.1927979592328</v>
      </c>
      <c r="AU66" s="1">
        <f t="shared" si="76"/>
        <v>9919.8617632934511</v>
      </c>
      <c r="AV66" s="1">
        <f t="shared" si="77"/>
        <v>2386.6862998678512</v>
      </c>
      <c r="AW66" s="1">
        <f t="shared" si="78"/>
        <v>926.03855959184659</v>
      </c>
      <c r="AX66">
        <v>0</v>
      </c>
      <c r="AY66">
        <v>0</v>
      </c>
      <c r="AZ66">
        <v>0</v>
      </c>
      <c r="BA66">
        <f t="shared" si="5"/>
        <v>0</v>
      </c>
      <c r="BB66">
        <f t="shared" si="29"/>
        <v>0</v>
      </c>
      <c r="BC66">
        <f t="shared" si="6"/>
        <v>0</v>
      </c>
      <c r="BD66">
        <f t="shared" si="7"/>
        <v>0</v>
      </c>
      <c r="BE66">
        <f t="shared" si="8"/>
        <v>0</v>
      </c>
      <c r="BF66">
        <f t="shared" si="9"/>
        <v>0</v>
      </c>
      <c r="BG66">
        <f t="shared" si="10"/>
        <v>0</v>
      </c>
      <c r="BH66">
        <f t="shared" si="30"/>
        <v>0</v>
      </c>
      <c r="BI66">
        <f t="shared" si="31"/>
        <v>0</v>
      </c>
      <c r="BJ66">
        <f t="shared" si="32"/>
        <v>0</v>
      </c>
      <c r="BK66" s="7">
        <f t="shared" si="33"/>
        <v>5.2501793065337504E-2</v>
      </c>
      <c r="BL66" s="13">
        <f t="shared" si="129"/>
        <v>0.75190426595956139</v>
      </c>
      <c r="BM66" s="13">
        <f t="shared" si="130"/>
        <v>0.78352616646845885</v>
      </c>
      <c r="BN66" s="8">
        <f>BN$3*temperature!$I176+BN$4*temperature!$I176^2+BN$5*temperature!$I176^6</f>
        <v>3.709942429783152</v>
      </c>
      <c r="BO66" s="8">
        <f>BO$3*temperature!$I176+BO$4*temperature!$I176^2+BO$5*temperature!$I176^6</f>
        <v>1.8554575118418719</v>
      </c>
      <c r="BP66" s="8">
        <f>BP$3*temperature!$I176+BP$4*temperature!$I176^2+BP$5*temperature!$I176^6</f>
        <v>0.58522624496473741</v>
      </c>
      <c r="BQ66" s="8">
        <f>BQ$3*temperature!$M176+BQ$4*temperature!$M176^2+BQ$5*temperature!$M176^6</f>
        <v>3.7099428680434574</v>
      </c>
      <c r="BR66" s="8">
        <f>BR$3*temperature!$M176+BR$4*temperature!$M176^2+BR$5*temperature!$M176^6</f>
        <v>1.8554572311038404</v>
      </c>
      <c r="BS66" s="8">
        <f>BS$3*temperature!$M176+BS$4*temperature!$M176^2+BS$5*temperature!$M176^6</f>
        <v>0.58522549940346091</v>
      </c>
      <c r="BT66" s="15">
        <f t="shared" si="11"/>
        <v>4.3826030537985616E-7</v>
      </c>
      <c r="BU66" s="15">
        <f t="shared" si="12"/>
        <v>-2.8073803148842558E-7</v>
      </c>
      <c r="BV66" s="15">
        <f t="shared" si="13"/>
        <v>-7.4556127649394455E-7</v>
      </c>
      <c r="BW66" s="15">
        <f t="shared" si="14"/>
        <v>1.49351477076487E-4</v>
      </c>
      <c r="BX66" s="15">
        <f t="shared" si="15"/>
        <v>1.1229801274117221E-4</v>
      </c>
      <c r="BY66" s="15">
        <f t="shared" si="16"/>
        <v>1.1702079029014177E-4</v>
      </c>
    </row>
    <row r="67" spans="1:77" x14ac:dyDescent="0.3">
      <c r="A67">
        <f t="shared" si="79"/>
        <v>2021</v>
      </c>
      <c r="B67" s="4">
        <f t="shared" si="80"/>
        <v>1114.8265844100149</v>
      </c>
      <c r="C67" s="4">
        <f t="shared" si="81"/>
        <v>2716.19647905076</v>
      </c>
      <c r="D67" s="4">
        <f t="shared" si="82"/>
        <v>3656.8744108542464</v>
      </c>
      <c r="E67" s="11">
        <f t="shared" si="83"/>
        <v>2.3366175282635636E-3</v>
      </c>
      <c r="F67" s="11">
        <f t="shared" si="84"/>
        <v>4.6032932136906863E-3</v>
      </c>
      <c r="G67" s="11">
        <f t="shared" si="85"/>
        <v>9.397459346766621E-3</v>
      </c>
      <c r="H67" s="4">
        <f t="shared" si="86"/>
        <v>50934.877045375491</v>
      </c>
      <c r="I67" s="4">
        <f t="shared" si="87"/>
        <v>12351.70606244892</v>
      </c>
      <c r="J67" s="4">
        <f t="shared" si="88"/>
        <v>4802.5973087267266</v>
      </c>
      <c r="K67" s="4">
        <f t="shared" si="89"/>
        <v>45688.610011332916</v>
      </c>
      <c r="L67" s="4">
        <f t="shared" si="90"/>
        <v>4547.4273152601691</v>
      </c>
      <c r="M67" s="4">
        <f t="shared" si="91"/>
        <v>1313.306602619924</v>
      </c>
      <c r="N67" s="11">
        <f t="shared" si="92"/>
        <v>2.4533211781677666E-2</v>
      </c>
      <c r="O67" s="11">
        <f t="shared" si="93"/>
        <v>3.0307843604496565E-2</v>
      </c>
      <c r="P67" s="11">
        <f t="shared" si="94"/>
        <v>2.7578220365422013E-2</v>
      </c>
      <c r="Q67" s="4">
        <f t="shared" si="95"/>
        <v>6362.8125311660897</v>
      </c>
      <c r="R67" s="4">
        <f t="shared" si="96"/>
        <v>6469.1978121413404</v>
      </c>
      <c r="S67" s="4">
        <f t="shared" si="97"/>
        <v>2833.9303553017176</v>
      </c>
      <c r="T67" s="4">
        <f t="shared" si="98"/>
        <v>124.9205436482699</v>
      </c>
      <c r="U67" s="4">
        <f t="shared" si="99"/>
        <v>523.74933304223396</v>
      </c>
      <c r="V67" s="4">
        <f t="shared" si="100"/>
        <v>590.08285998749591</v>
      </c>
      <c r="W67" s="11">
        <f t="shared" si="101"/>
        <v>-1.0734613539272964E-2</v>
      </c>
      <c r="X67" s="11">
        <f t="shared" si="102"/>
        <v>-1.217998157191269E-2</v>
      </c>
      <c r="Y67" s="11">
        <f t="shared" si="103"/>
        <v>-9.7425357312937999E-3</v>
      </c>
      <c r="Z67" s="4">
        <f t="shared" si="123"/>
        <v>13865.350532146425</v>
      </c>
      <c r="AA67" s="4">
        <f t="shared" si="124"/>
        <v>18252.944524930812</v>
      </c>
      <c r="AB67" s="4">
        <f t="shared" si="125"/>
        <v>7210.2086120936547</v>
      </c>
      <c r="AC67" s="12">
        <f t="shared" si="107"/>
        <v>2.2137785606162561</v>
      </c>
      <c r="AD67" s="12">
        <f t="shared" si="108"/>
        <v>2.8848413170799239</v>
      </c>
      <c r="AE67" s="12">
        <f t="shared" si="109"/>
        <v>2.6132675753270043</v>
      </c>
      <c r="AF67" s="11">
        <f t="shared" si="110"/>
        <v>-4.0504037456468023E-3</v>
      </c>
      <c r="AG67" s="11">
        <f t="shared" si="111"/>
        <v>2.9673830763510267E-4</v>
      </c>
      <c r="AH67" s="11">
        <f t="shared" si="112"/>
        <v>9.7937136394747881E-3</v>
      </c>
      <c r="AI67" s="1">
        <f t="shared" si="70"/>
        <v>77657.273701621496</v>
      </c>
      <c r="AJ67" s="1">
        <f t="shared" si="71"/>
        <v>17719.924624927618</v>
      </c>
      <c r="AK67" s="1">
        <f t="shared" si="72"/>
        <v>6753.388988808817</v>
      </c>
      <c r="AL67" s="10">
        <f t="shared" si="113"/>
        <v>18.853526157285042</v>
      </c>
      <c r="AM67" s="10">
        <f t="shared" si="114"/>
        <v>3.0681834615858041</v>
      </c>
      <c r="AN67" s="10">
        <f t="shared" si="115"/>
        <v>1.1549138421476792</v>
      </c>
      <c r="AO67" s="7">
        <f t="shared" si="116"/>
        <v>1.8462878436063025E-2</v>
      </c>
      <c r="AP67" s="7">
        <f t="shared" si="117"/>
        <v>2.3258357309259407E-2</v>
      </c>
      <c r="AQ67" s="7">
        <f t="shared" si="118"/>
        <v>2.1098264686124465E-2</v>
      </c>
      <c r="AR67" s="1">
        <f t="shared" si="128"/>
        <v>50934.877045375491</v>
      </c>
      <c r="AS67" s="1">
        <f t="shared" si="126"/>
        <v>12351.70606244892</v>
      </c>
      <c r="AT67" s="1">
        <f t="shared" si="127"/>
        <v>4802.5973087267266</v>
      </c>
      <c r="AU67" s="1">
        <f t="shared" si="76"/>
        <v>10186.975409075099</v>
      </c>
      <c r="AV67" s="1">
        <f t="shared" si="77"/>
        <v>2470.3412124897841</v>
      </c>
      <c r="AW67" s="1">
        <f t="shared" si="78"/>
        <v>960.51946174534532</v>
      </c>
      <c r="AX67">
        <v>0</v>
      </c>
      <c r="AY67">
        <v>0</v>
      </c>
      <c r="AZ67">
        <v>0</v>
      </c>
      <c r="BA67">
        <f t="shared" si="5"/>
        <v>0</v>
      </c>
      <c r="BB67">
        <f t="shared" si="29"/>
        <v>0</v>
      </c>
      <c r="BC67">
        <f t="shared" si="6"/>
        <v>0</v>
      </c>
      <c r="BD67">
        <f t="shared" si="7"/>
        <v>0</v>
      </c>
      <c r="BE67">
        <f t="shared" si="8"/>
        <v>0</v>
      </c>
      <c r="BF67">
        <f t="shared" si="9"/>
        <v>0</v>
      </c>
      <c r="BG67">
        <f t="shared" si="10"/>
        <v>0</v>
      </c>
      <c r="BH67">
        <f t="shared" si="30"/>
        <v>0</v>
      </c>
      <c r="BI67">
        <f t="shared" si="31"/>
        <v>0</v>
      </c>
      <c r="BJ67">
        <f t="shared" si="32"/>
        <v>0</v>
      </c>
      <c r="BK67" s="7">
        <f t="shared" si="33"/>
        <v>5.23668592082491E-2</v>
      </c>
      <c r="BL67" s="13">
        <f t="shared" si="129"/>
        <v>0.71439713539080352</v>
      </c>
      <c r="BM67" s="13">
        <f t="shared" si="130"/>
        <v>0.74621539663662739</v>
      </c>
      <c r="BN67" s="8">
        <f>BN$3*temperature!$I177+BN$4*temperature!$I177^2+BN$5*temperature!$I177^6</f>
        <v>3.7226094759987585</v>
      </c>
      <c r="BO67" s="8">
        <f>BO$3*temperature!$I177+BO$4*temperature!$I177^2+BO$5*temperature!$I177^6</f>
        <v>1.8452827960073708</v>
      </c>
      <c r="BP67" s="8">
        <f>BP$3*temperature!$I177+BP$4*temperature!$I177^2+BP$5*temperature!$I177^6</f>
        <v>0.56031935239814179</v>
      </c>
      <c r="BQ67" s="8">
        <f>BQ$3*temperature!$M177+BQ$4*temperature!$M177^2+BQ$5*temperature!$M177^6</f>
        <v>3.7226098757146309</v>
      </c>
      <c r="BR67" s="8">
        <f>BR$3*temperature!$M177+BR$4*temperature!$M177^2+BR$5*temperature!$M177^6</f>
        <v>1.8452823925232842</v>
      </c>
      <c r="BS67" s="8">
        <f>BS$3*temperature!$M177+BS$4*temperature!$M177^2+BS$5*temperature!$M177^6</f>
        <v>0.56031843214061272</v>
      </c>
      <c r="BT67" s="15">
        <f t="shared" si="11"/>
        <v>3.9971587240117401E-7</v>
      </c>
      <c r="BU67" s="15">
        <f t="shared" si="12"/>
        <v>-4.0348408658630319E-7</v>
      </c>
      <c r="BV67" s="15">
        <f t="shared" si="13"/>
        <v>-9.2025752906899072E-7</v>
      </c>
      <c r="BW67" s="15">
        <f t="shared" si="14"/>
        <v>1.0956135643006847E-4</v>
      </c>
      <c r="BX67" s="15">
        <f t="shared" si="15"/>
        <v>7.8270319183171709E-5</v>
      </c>
      <c r="BY67" s="15">
        <f t="shared" si="16"/>
        <v>8.1756371044510459E-5</v>
      </c>
    </row>
    <row r="68" spans="1:77" x14ac:dyDescent="0.3">
      <c r="A68">
        <f t="shared" si="79"/>
        <v>2022</v>
      </c>
      <c r="B68" s="4">
        <f t="shared" si="80"/>
        <v>1117.3012615812161</v>
      </c>
      <c r="C68" s="4">
        <f t="shared" si="81"/>
        <v>2728.0747554288719</v>
      </c>
      <c r="D68" s="4">
        <f t="shared" si="82"/>
        <v>3689.5214730358684</v>
      </c>
      <c r="E68" s="11">
        <f t="shared" si="83"/>
        <v>2.2197866518503854E-3</v>
      </c>
      <c r="F68" s="11">
        <f t="shared" si="84"/>
        <v>4.3731285530061517E-3</v>
      </c>
      <c r="G68" s="11">
        <f t="shared" si="85"/>
        <v>8.9275863794282904E-3</v>
      </c>
      <c r="H68" s="4">
        <f t="shared" si="86"/>
        <v>52284.376133047692</v>
      </c>
      <c r="I68" s="4">
        <f t="shared" si="87"/>
        <v>12777.43307047398</v>
      </c>
      <c r="J68" s="4">
        <f t="shared" si="88"/>
        <v>4977.6796035774505</v>
      </c>
      <c r="K68" s="4">
        <f t="shared" si="89"/>
        <v>46795.235923258791</v>
      </c>
      <c r="L68" s="4">
        <f t="shared" si="90"/>
        <v>4683.681429567454</v>
      </c>
      <c r="M68" s="4">
        <f t="shared" si="91"/>
        <v>1349.1396214809506</v>
      </c>
      <c r="N68" s="11">
        <f t="shared" si="92"/>
        <v>2.4221045719083678E-2</v>
      </c>
      <c r="O68" s="11">
        <f t="shared" si="93"/>
        <v>2.9962900968212525E-2</v>
      </c>
      <c r="P68" s="11">
        <f t="shared" si="94"/>
        <v>2.7284579845668233E-2</v>
      </c>
      <c r="Q68" s="4">
        <f t="shared" si="95"/>
        <v>6461.2807144414282</v>
      </c>
      <c r="R68" s="4">
        <f t="shared" si="96"/>
        <v>6610.6615164238738</v>
      </c>
      <c r="S68" s="4">
        <f t="shared" si="97"/>
        <v>2908.6272176428647</v>
      </c>
      <c r="T68" s="4">
        <f t="shared" si="98"/>
        <v>123.57956988908984</v>
      </c>
      <c r="U68" s="4">
        <f t="shared" si="99"/>
        <v>517.37007581747798</v>
      </c>
      <c r="V68" s="4">
        <f t="shared" si="100"/>
        <v>584.3339566396437</v>
      </c>
      <c r="W68" s="11">
        <f t="shared" si="101"/>
        <v>-1.0734613539272964E-2</v>
      </c>
      <c r="X68" s="11">
        <f t="shared" si="102"/>
        <v>-1.217998157191269E-2</v>
      </c>
      <c r="Y68" s="11">
        <f t="shared" si="103"/>
        <v>-9.7425357312937999E-3</v>
      </c>
      <c r="Z68" s="4">
        <f t="shared" si="123"/>
        <v>14028.804554846907</v>
      </c>
      <c r="AA68" s="4">
        <f t="shared" si="124"/>
        <v>18668.147047879705</v>
      </c>
      <c r="AB68" s="4">
        <f t="shared" si="125"/>
        <v>7478.3487720218454</v>
      </c>
      <c r="AC68" s="12">
        <f t="shared" si="107"/>
        <v>2.2048118636423033</v>
      </c>
      <c r="AD68" s="12">
        <f t="shared" si="108"/>
        <v>2.8856973600101501</v>
      </c>
      <c r="AE68" s="12">
        <f t="shared" si="109"/>
        <v>2.6388611696230817</v>
      </c>
      <c r="AF68" s="11">
        <f t="shared" si="110"/>
        <v>-4.0504037456468023E-3</v>
      </c>
      <c r="AG68" s="11">
        <f t="shared" si="111"/>
        <v>2.9673830763510267E-4</v>
      </c>
      <c r="AH68" s="11">
        <f t="shared" si="112"/>
        <v>9.7937136394747881E-3</v>
      </c>
      <c r="AI68" s="1">
        <f t="shared" si="70"/>
        <v>80078.521740534445</v>
      </c>
      <c r="AJ68" s="1">
        <f t="shared" si="71"/>
        <v>18418.27337492464</v>
      </c>
      <c r="AK68" s="1">
        <f t="shared" si="72"/>
        <v>7038.5695516732803</v>
      </c>
      <c r="AL68" s="10">
        <f t="shared" si="113"/>
        <v>19.198135615202801</v>
      </c>
      <c r="AM68" s="10">
        <f t="shared" si="114"/>
        <v>3.1388307597533278</v>
      </c>
      <c r="AN68" s="10">
        <f t="shared" si="115"/>
        <v>1.1790368532996669</v>
      </c>
      <c r="AO68" s="7">
        <f t="shared" si="116"/>
        <v>1.8278249651702393E-2</v>
      </c>
      <c r="AP68" s="7">
        <f t="shared" si="117"/>
        <v>2.3025773736166811E-2</v>
      </c>
      <c r="AQ68" s="7">
        <f t="shared" si="118"/>
        <v>2.0887282039263221E-2</v>
      </c>
      <c r="AR68" s="1">
        <f t="shared" si="128"/>
        <v>52284.376133047692</v>
      </c>
      <c r="AS68" s="1">
        <f t="shared" si="126"/>
        <v>12777.43307047398</v>
      </c>
      <c r="AT68" s="1">
        <f t="shared" si="127"/>
        <v>4977.6796035774505</v>
      </c>
      <c r="AU68" s="1">
        <f t="shared" si="76"/>
        <v>10456.87522660954</v>
      </c>
      <c r="AV68" s="1">
        <f t="shared" si="77"/>
        <v>2555.4866140947961</v>
      </c>
      <c r="AW68" s="1">
        <f t="shared" si="78"/>
        <v>995.53592071549019</v>
      </c>
      <c r="AX68">
        <v>0</v>
      </c>
      <c r="AY68">
        <v>0</v>
      </c>
      <c r="AZ68">
        <v>0</v>
      </c>
      <c r="BA68">
        <f t="shared" si="5"/>
        <v>0</v>
      </c>
      <c r="BB68">
        <f t="shared" si="29"/>
        <v>0</v>
      </c>
      <c r="BC68">
        <f t="shared" si="6"/>
        <v>0</v>
      </c>
      <c r="BD68">
        <f t="shared" si="7"/>
        <v>0</v>
      </c>
      <c r="BE68">
        <f t="shared" si="8"/>
        <v>0</v>
      </c>
      <c r="BF68">
        <f t="shared" si="9"/>
        <v>0</v>
      </c>
      <c r="BG68">
        <f t="shared" si="10"/>
        <v>0</v>
      </c>
      <c r="BH68">
        <f t="shared" si="30"/>
        <v>0</v>
      </c>
      <c r="BI68">
        <f t="shared" si="31"/>
        <v>0</v>
      </c>
      <c r="BJ68">
        <f t="shared" si="32"/>
        <v>0</v>
      </c>
      <c r="BK68" s="7">
        <f t="shared" si="33"/>
        <v>5.2227127913961197E-2</v>
      </c>
      <c r="BL68" s="13">
        <f t="shared" si="129"/>
        <v>0.6788479978629145</v>
      </c>
      <c r="BM68" s="13">
        <f t="shared" si="130"/>
        <v>0.71068133013012125</v>
      </c>
      <c r="BN68" s="8">
        <f>BN$3*temperature!$I178+BN$4*temperature!$I178^2+BN$5*temperature!$I178^6</f>
        <v>3.7324275563360256</v>
      </c>
      <c r="BO68" s="8">
        <f>BO$3*temperature!$I178+BO$4*temperature!$I178^2+BO$5*temperature!$I178^6</f>
        <v>1.8326709060291084</v>
      </c>
      <c r="BP68" s="8">
        <f>BP$3*temperature!$I178+BP$4*temperature!$I178^2+BP$5*temperature!$I178^6</f>
        <v>0.53331334321729917</v>
      </c>
      <c r="BQ68" s="8">
        <f>BQ$3*temperature!$M178+BQ$4*temperature!$M178^2+BQ$5*temperature!$M178^6</f>
        <v>3.7324278838850904</v>
      </c>
      <c r="BR68" s="8">
        <f>BR$3*temperature!$M178+BR$4*temperature!$M178^2+BR$5*temperature!$M178^6</f>
        <v>1.8326703614790589</v>
      </c>
      <c r="BS68" s="8">
        <f>BS$3*temperature!$M178+BS$4*temperature!$M178^2+BS$5*temperature!$M178^6</f>
        <v>0.53331224050826642</v>
      </c>
      <c r="BT68" s="15">
        <f t="shared" si="11"/>
        <v>3.2754906476029078E-7</v>
      </c>
      <c r="BU68" s="15">
        <f t="shared" si="12"/>
        <v>-5.4455004949716113E-7</v>
      </c>
      <c r="BV68" s="15">
        <f t="shared" si="13"/>
        <v>-1.1027090327520028E-6</v>
      </c>
      <c r="BW68" s="15">
        <f t="shared" si="14"/>
        <v>4.678814431971506E-5</v>
      </c>
      <c r="BX68" s="15">
        <f t="shared" si="15"/>
        <v>3.1762038095159661E-5</v>
      </c>
      <c r="BY68" s="15">
        <f t="shared" si="16"/>
        <v>3.3251460639455173E-5</v>
      </c>
    </row>
    <row r="69" spans="1:77" x14ac:dyDescent="0.3">
      <c r="A69">
        <f t="shared" si="79"/>
        <v>2023</v>
      </c>
      <c r="B69" s="4">
        <f t="shared" si="80"/>
        <v>1119.657423486442</v>
      </c>
      <c r="C69" s="4">
        <f t="shared" si="81"/>
        <v>2739.4084659561881</v>
      </c>
      <c r="D69" s="4">
        <f t="shared" si="82"/>
        <v>3720.813068602688</v>
      </c>
      <c r="E69" s="11">
        <f t="shared" si="83"/>
        <v>2.1087973192578662E-3</v>
      </c>
      <c r="F69" s="11">
        <f t="shared" si="84"/>
        <v>4.154472125355844E-3</v>
      </c>
      <c r="G69" s="11">
        <f t="shared" si="85"/>
        <v>8.4812070604568749E-3</v>
      </c>
      <c r="H69" s="4">
        <f t="shared" si="86"/>
        <v>53647.565238013085</v>
      </c>
      <c r="I69" s="4">
        <f t="shared" si="87"/>
        <v>13210.554699028071</v>
      </c>
      <c r="J69" s="4">
        <f t="shared" si="88"/>
        <v>5155.3757642059581</v>
      </c>
      <c r="K69" s="4">
        <f t="shared" si="89"/>
        <v>47914.267447057842</v>
      </c>
      <c r="L69" s="4">
        <f t="shared" si="90"/>
        <v>4822.4114304972545</v>
      </c>
      <c r="M69" s="4">
        <f t="shared" si="91"/>
        <v>1385.550864596916</v>
      </c>
      <c r="N69" s="11">
        <f t="shared" si="92"/>
        <v>2.3913364292770911E-2</v>
      </c>
      <c r="O69" s="11">
        <f t="shared" si="93"/>
        <v>2.9619862711843803E-2</v>
      </c>
      <c r="P69" s="11">
        <f t="shared" si="94"/>
        <v>2.6988491432782036E-2</v>
      </c>
      <c r="Q69" s="4">
        <f t="shared" si="95"/>
        <v>6558.575308336036</v>
      </c>
      <c r="R69" s="4">
        <f t="shared" si="96"/>
        <v>6751.4986097201381</v>
      </c>
      <c r="S69" s="4">
        <f t="shared" si="97"/>
        <v>2983.1121081787874</v>
      </c>
      <c r="T69" s="4">
        <f t="shared" si="98"/>
        <v>122.25299096498088</v>
      </c>
      <c r="U69" s="4">
        <f t="shared" si="99"/>
        <v>511.06851782816204</v>
      </c>
      <c r="V69" s="4">
        <f t="shared" si="100"/>
        <v>578.64106218807365</v>
      </c>
      <c r="W69" s="11">
        <f t="shared" si="101"/>
        <v>-1.0734613539272964E-2</v>
      </c>
      <c r="X69" s="11">
        <f t="shared" si="102"/>
        <v>-1.217998157191269E-2</v>
      </c>
      <c r="Y69" s="11">
        <f t="shared" si="103"/>
        <v>-9.7425357312937999E-3</v>
      </c>
      <c r="Z69" s="4">
        <f t="shared" si="123"/>
        <v>14188.206692887417</v>
      </c>
      <c r="AA69" s="4">
        <f t="shared" si="124"/>
        <v>19082.029175165386</v>
      </c>
      <c r="AB69" s="4">
        <f t="shared" si="125"/>
        <v>7750.6347123474707</v>
      </c>
      <c r="AC69" s="12">
        <f t="shared" si="107"/>
        <v>2.19588148541136</v>
      </c>
      <c r="AD69" s="12">
        <f t="shared" si="108"/>
        <v>2.8865536569611066</v>
      </c>
      <c r="AE69" s="12">
        <f t="shared" si="109"/>
        <v>2.6647054202526999</v>
      </c>
      <c r="AF69" s="11">
        <f t="shared" si="110"/>
        <v>-4.0504037456468023E-3</v>
      </c>
      <c r="AG69" s="11">
        <f t="shared" si="111"/>
        <v>2.9673830763510267E-4</v>
      </c>
      <c r="AH69" s="11">
        <f t="shared" si="112"/>
        <v>9.7937136394747881E-3</v>
      </c>
      <c r="AI69" s="1">
        <f t="shared" si="70"/>
        <v>82527.544793090536</v>
      </c>
      <c r="AJ69" s="1">
        <f t="shared" si="71"/>
        <v>19131.932651526971</v>
      </c>
      <c r="AK69" s="1">
        <f t="shared" si="72"/>
        <v>7330.2485172214419</v>
      </c>
      <c r="AL69" s="10">
        <f t="shared" si="113"/>
        <v>19.545534847668499</v>
      </c>
      <c r="AM69" s="10">
        <f t="shared" si="114"/>
        <v>3.2103820265548264</v>
      </c>
      <c r="AN69" s="10">
        <f t="shared" si="115"/>
        <v>1.2034174598363268</v>
      </c>
      <c r="AO69" s="7">
        <f t="shared" si="116"/>
        <v>1.8095467155185369E-2</v>
      </c>
      <c r="AP69" s="7">
        <f t="shared" si="117"/>
        <v>2.2795515998805142E-2</v>
      </c>
      <c r="AQ69" s="7">
        <f t="shared" si="118"/>
        <v>2.067840921887059E-2</v>
      </c>
      <c r="AR69" s="1">
        <f t="shared" si="128"/>
        <v>53647.565238013085</v>
      </c>
      <c r="AS69" s="1">
        <f t="shared" si="126"/>
        <v>13210.554699028071</v>
      </c>
      <c r="AT69" s="1">
        <f t="shared" si="127"/>
        <v>5155.3757642059581</v>
      </c>
      <c r="AU69" s="1">
        <f t="shared" si="76"/>
        <v>10729.513047602617</v>
      </c>
      <c r="AV69" s="1">
        <f t="shared" si="77"/>
        <v>2642.1109398056142</v>
      </c>
      <c r="AW69" s="1">
        <f t="shared" si="78"/>
        <v>1031.0751528411918</v>
      </c>
      <c r="AX69">
        <v>0</v>
      </c>
      <c r="AY69">
        <v>0</v>
      </c>
      <c r="AZ69">
        <v>0</v>
      </c>
      <c r="BA69">
        <f t="shared" si="5"/>
        <v>0</v>
      </c>
      <c r="BB69">
        <f t="shared" si="29"/>
        <v>0</v>
      </c>
      <c r="BC69">
        <f t="shared" si="6"/>
        <v>0</v>
      </c>
      <c r="BD69">
        <f t="shared" si="7"/>
        <v>0</v>
      </c>
      <c r="BE69">
        <f t="shared" si="8"/>
        <v>0</v>
      </c>
      <c r="BF69">
        <f t="shared" si="9"/>
        <v>0</v>
      </c>
      <c r="BG69">
        <f t="shared" si="10"/>
        <v>0</v>
      </c>
      <c r="BH69">
        <f t="shared" si="30"/>
        <v>0</v>
      </c>
      <c r="BI69">
        <f t="shared" si="31"/>
        <v>0</v>
      </c>
      <c r="BJ69">
        <f t="shared" si="32"/>
        <v>0</v>
      </c>
      <c r="BK69" s="7">
        <f t="shared" si="33"/>
        <v>5.2082619476464059E-2</v>
      </c>
      <c r="BL69" s="13">
        <f t="shared" si="129"/>
        <v>0.64515348431353381</v>
      </c>
      <c r="BM69" s="13">
        <f t="shared" si="130"/>
        <v>0.67683936202868689</v>
      </c>
      <c r="BN69" s="8">
        <f>BN$3*temperature!$I179+BN$4*temperature!$I179^2+BN$5*temperature!$I179^6</f>
        <v>3.7392417333634667</v>
      </c>
      <c r="BO69" s="8">
        <f>BO$3*temperature!$I179+BO$4*temperature!$I179^2+BO$5*temperature!$I179^6</f>
        <v>1.8175062712335279</v>
      </c>
      <c r="BP69" s="8">
        <f>BP$3*temperature!$I179+BP$4*temperature!$I179^2+BP$5*temperature!$I179^6</f>
        <v>0.50412171768577418</v>
      </c>
      <c r="BQ69" s="8">
        <f>BQ$3*temperature!$M179+BQ$4*temperature!$M179^2+BQ$5*temperature!$M179^6</f>
        <v>3.7392419576064047</v>
      </c>
      <c r="BR69" s="8">
        <f>BR$3*temperature!$M179+BR$4*temperature!$M179^2+BR$5*temperature!$M179^6</f>
        <v>1.8175055686118919</v>
      </c>
      <c r="BS69" s="8">
        <f>BS$3*temperature!$M179+BS$4*temperature!$M179^2+BS$5*temperature!$M179^6</f>
        <v>0.50412042527971379</v>
      </c>
      <c r="BT69" s="15">
        <f t="shared" si="11"/>
        <v>2.2424293799616635E-7</v>
      </c>
      <c r="BU69" s="15">
        <f t="shared" si="12"/>
        <v>-7.0262163598400207E-7</v>
      </c>
      <c r="BV69" s="15">
        <f t="shared" si="13"/>
        <v>-1.2924060603936027E-6</v>
      </c>
      <c r="BW69" s="15">
        <f t="shared" si="14"/>
        <v>-3.9147727908402739E-5</v>
      </c>
      <c r="BX69" s="15">
        <f t="shared" si="15"/>
        <v>-2.5256293063064196E-5</v>
      </c>
      <c r="BY69" s="15">
        <f t="shared" si="16"/>
        <v>-2.6496723182395931E-5</v>
      </c>
    </row>
    <row r="70" spans="1:77" x14ac:dyDescent="0.3">
      <c r="A70">
        <f t="shared" si="79"/>
        <v>2024</v>
      </c>
      <c r="B70" s="4">
        <f t="shared" si="80"/>
        <v>1121.9004975309206</v>
      </c>
      <c r="C70" s="4">
        <f t="shared" si="81"/>
        <v>2750.2202222623778</v>
      </c>
      <c r="D70" s="4">
        <f t="shared" si="82"/>
        <v>3750.7922053673574</v>
      </c>
      <c r="E70" s="11">
        <f t="shared" si="83"/>
        <v>2.0033574532949726E-3</v>
      </c>
      <c r="F70" s="11">
        <f t="shared" si="84"/>
        <v>3.946748519088052E-3</v>
      </c>
      <c r="G70" s="11">
        <f t="shared" si="85"/>
        <v>8.0571467074340309E-3</v>
      </c>
      <c r="H70" s="4">
        <f t="shared" si="86"/>
        <v>55024.181304890808</v>
      </c>
      <c r="I70" s="4">
        <f t="shared" si="87"/>
        <v>13651.008192982865</v>
      </c>
      <c r="J70" s="4">
        <f t="shared" si="88"/>
        <v>5335.6220365115732</v>
      </c>
      <c r="K70" s="4">
        <f t="shared" si="89"/>
        <v>49045.509317437747</v>
      </c>
      <c r="L70" s="4">
        <f t="shared" si="90"/>
        <v>4963.6054896554115</v>
      </c>
      <c r="M70" s="4">
        <f t="shared" si="91"/>
        <v>1422.5320264013387</v>
      </c>
      <c r="N70" s="11">
        <f t="shared" si="92"/>
        <v>2.360970814444463E-2</v>
      </c>
      <c r="O70" s="11">
        <f t="shared" si="93"/>
        <v>2.9278725217271262E-2</v>
      </c>
      <c r="P70" s="11">
        <f t="shared" si="94"/>
        <v>2.6690584048086441E-2</v>
      </c>
      <c r="Q70" s="4">
        <f t="shared" si="95"/>
        <v>6654.6603822005773</v>
      </c>
      <c r="R70" s="4">
        <f t="shared" si="96"/>
        <v>6891.6256582303495</v>
      </c>
      <c r="S70" s="4">
        <f t="shared" si="97"/>
        <v>3057.3308003732641</v>
      </c>
      <c r="T70" s="4">
        <f t="shared" si="98"/>
        <v>120.94065235295159</v>
      </c>
      <c r="U70" s="4">
        <f t="shared" si="99"/>
        <v>504.84371269903028</v>
      </c>
      <c r="V70" s="4">
        <f t="shared" si="100"/>
        <v>573.00363096411252</v>
      </c>
      <c r="W70" s="11">
        <f t="shared" si="101"/>
        <v>-1.0734613539272964E-2</v>
      </c>
      <c r="X70" s="11">
        <f t="shared" si="102"/>
        <v>-1.217998157191269E-2</v>
      </c>
      <c r="Y70" s="11">
        <f t="shared" si="103"/>
        <v>-9.7425357312937999E-3</v>
      </c>
      <c r="Z70" s="4">
        <f t="shared" si="123"/>
        <v>14343.520766499792</v>
      </c>
      <c r="AA70" s="4">
        <f t="shared" si="124"/>
        <v>19494.346005058902</v>
      </c>
      <c r="AB70" s="4">
        <f t="shared" si="125"/>
        <v>8026.9663599207797</v>
      </c>
      <c r="AC70" s="12">
        <f t="shared" si="107"/>
        <v>2.1869872788178535</v>
      </c>
      <c r="AD70" s="12">
        <f t="shared" si="108"/>
        <v>2.8874102080081712</v>
      </c>
      <c r="AE70" s="12">
        <f t="shared" si="109"/>
        <v>2.6908027820722111</v>
      </c>
      <c r="AF70" s="11">
        <f t="shared" si="110"/>
        <v>-4.0504037456468023E-3</v>
      </c>
      <c r="AG70" s="11">
        <f t="shared" si="111"/>
        <v>2.9673830763510267E-4</v>
      </c>
      <c r="AH70" s="11">
        <f t="shared" si="112"/>
        <v>9.7937136394747881E-3</v>
      </c>
      <c r="AI70" s="1">
        <f t="shared" si="70"/>
        <v>85004.303361384111</v>
      </c>
      <c r="AJ70" s="1">
        <f t="shared" si="71"/>
        <v>19860.850326179891</v>
      </c>
      <c r="AK70" s="1">
        <f t="shared" si="72"/>
        <v>7628.2988183404896</v>
      </c>
      <c r="AL70" s="10">
        <f t="shared" si="113"/>
        <v>19.895683575696349</v>
      </c>
      <c r="AM70" s="10">
        <f t="shared" si="114"/>
        <v>3.2828325182549478</v>
      </c>
      <c r="AN70" s="10">
        <f t="shared" si="115"/>
        <v>1.2280533709449999</v>
      </c>
      <c r="AO70" s="7">
        <f t="shared" si="116"/>
        <v>1.7914512483633516E-2</v>
      </c>
      <c r="AP70" s="7">
        <f t="shared" si="117"/>
        <v>2.2567560838817089E-2</v>
      </c>
      <c r="AQ70" s="7">
        <f t="shared" si="118"/>
        <v>2.0471625126681884E-2</v>
      </c>
      <c r="AR70" s="1">
        <f t="shared" si="128"/>
        <v>55024.181304890808</v>
      </c>
      <c r="AS70" s="1">
        <f t="shared" si="126"/>
        <v>13651.008192982865</v>
      </c>
      <c r="AT70" s="1">
        <f t="shared" si="127"/>
        <v>5335.6220365115732</v>
      </c>
      <c r="AU70" s="1">
        <f t="shared" si="76"/>
        <v>11004.836260978162</v>
      </c>
      <c r="AV70" s="1">
        <f t="shared" si="77"/>
        <v>2730.201638596573</v>
      </c>
      <c r="AW70" s="1">
        <f t="shared" si="78"/>
        <v>1067.1244073023147</v>
      </c>
      <c r="AX70">
        <v>0</v>
      </c>
      <c r="AY70">
        <v>0</v>
      </c>
      <c r="AZ70">
        <v>0</v>
      </c>
      <c r="BA70">
        <f t="shared" ref="BA70:BA133" si="131">(AX70*Z70+AY70*AA70+AZ70*AB70)/(Z70+AA70+AB70)</f>
        <v>0</v>
      </c>
      <c r="BB70">
        <f t="shared" si="29"/>
        <v>0</v>
      </c>
      <c r="BC70">
        <f t="shared" ref="BC70:BC133" si="132">BC$5*AY70^2</f>
        <v>0</v>
      </c>
      <c r="BD70">
        <f t="shared" ref="BD70:BD133" si="133">BD$5*AZ70^2</f>
        <v>0</v>
      </c>
      <c r="BE70">
        <f t="shared" ref="BE70:BE133" si="134">BB70*AR70</f>
        <v>0</v>
      </c>
      <c r="BF70">
        <f t="shared" ref="BF70:BF133" si="135">BC70*AS70</f>
        <v>0</v>
      </c>
      <c r="BG70">
        <f t="shared" ref="BG70:BG133" si="136">BD70*AT70</f>
        <v>0</v>
      </c>
      <c r="BH70">
        <f t="shared" si="30"/>
        <v>0</v>
      </c>
      <c r="BI70">
        <f t="shared" si="31"/>
        <v>0</v>
      </c>
      <c r="BJ70">
        <f t="shared" si="32"/>
        <v>0</v>
      </c>
      <c r="BK70" s="7">
        <f t="shared" si="33"/>
        <v>5.1933379481414271E-2</v>
      </c>
      <c r="BL70" s="13">
        <f t="shared" si="129"/>
        <v>0.61321560908835682</v>
      </c>
      <c r="BM70" s="13">
        <f t="shared" si="130"/>
        <v>0.64460891621779703</v>
      </c>
      <c r="BN70" s="8">
        <f>BN$3*temperature!$I180+BN$4*temperature!$I180^2+BN$5*temperature!$I180^6</f>
        <v>3.742893698886574</v>
      </c>
      <c r="BO70" s="8">
        <f>BO$3*temperature!$I180+BO$4*temperature!$I180^2+BO$5*temperature!$I180^6</f>
        <v>1.7996713943808849</v>
      </c>
      <c r="BP70" s="8">
        <f>BP$3*temperature!$I180+BP$4*temperature!$I180^2+BP$5*temperature!$I180^6</f>
        <v>0.47265705202262898</v>
      </c>
      <c r="BQ70" s="8">
        <f>BQ$3*temperature!$M180+BQ$4*temperature!$M180^2+BQ$5*temperature!$M180^6</f>
        <v>3.7428937909267197</v>
      </c>
      <c r="BR70" s="8">
        <f>BR$3*temperature!$M180+BR$4*temperature!$M180^2+BR$5*temperature!$M180^6</f>
        <v>1.7996705179143477</v>
      </c>
      <c r="BS70" s="8">
        <f>BS$3*temperature!$M180+BS$4*temperature!$M180^2+BS$5*temperature!$M180^6</f>
        <v>0.47265556320816327</v>
      </c>
      <c r="BT70" s="15">
        <f t="shared" ref="BT70:BT133" si="137">BQ70-BN70</f>
        <v>9.204014572716801E-8</v>
      </c>
      <c r="BU70" s="15">
        <f t="shared" ref="BU70:BU133" si="138">BR70-BO70</f>
        <v>-8.7646653712525335E-7</v>
      </c>
      <c r="BV70" s="15">
        <f t="shared" ref="BV70:BV133" si="139">BS70-BP70</f>
        <v>-1.4888144657110303E-6</v>
      </c>
      <c r="BW70" s="15">
        <f t="shared" ref="BW70:BW133" si="140">SUMPRODUCT(BT70:BV70,AR70:AT70)/100</f>
        <v>-1.4843969484876866E-4</v>
      </c>
      <c r="BX70" s="15">
        <f t="shared" ref="BX70:BX133" si="141">BW70*BL70</f>
        <v>-9.10255378895775E-5</v>
      </c>
      <c r="BY70" s="15">
        <f t="shared" ref="BY70:BY133" si="142">BW70*BM70</f>
        <v>-9.568555082016528E-5</v>
      </c>
    </row>
    <row r="71" spans="1:77" x14ac:dyDescent="0.3">
      <c r="A71">
        <f t="shared" si="79"/>
        <v>2025</v>
      </c>
      <c r="B71" s="4">
        <f t="shared" si="80"/>
        <v>1124.0356868683255</v>
      </c>
      <c r="C71" s="4">
        <f t="shared" si="81"/>
        <v>2760.5319284722891</v>
      </c>
      <c r="D71" s="4">
        <f t="shared" si="82"/>
        <v>3779.5018542817152</v>
      </c>
      <c r="E71" s="11">
        <f t="shared" si="83"/>
        <v>1.9031895806302238E-3</v>
      </c>
      <c r="F71" s="11">
        <f t="shared" si="84"/>
        <v>3.749411093133649E-3</v>
      </c>
      <c r="G71" s="11">
        <f t="shared" si="85"/>
        <v>7.6542893720623287E-3</v>
      </c>
      <c r="H71" s="4">
        <f t="shared" si="86"/>
        <v>56413.939088397885</v>
      </c>
      <c r="I71" s="4">
        <f t="shared" si="87"/>
        <v>14098.72569598719</v>
      </c>
      <c r="J71" s="4">
        <f t="shared" si="88"/>
        <v>5518.3547850668801</v>
      </c>
      <c r="K71" s="4">
        <f t="shared" si="89"/>
        <v>50188.743780522396</v>
      </c>
      <c r="L71" s="4">
        <f t="shared" si="90"/>
        <v>5107.2496393075917</v>
      </c>
      <c r="M71" s="4">
        <f t="shared" si="91"/>
        <v>1460.0746335962917</v>
      </c>
      <c r="N71" s="11">
        <f t="shared" si="92"/>
        <v>2.3309666450505917E-2</v>
      </c>
      <c r="O71" s="11">
        <f t="shared" si="93"/>
        <v>2.893947755347348E-2</v>
      </c>
      <c r="P71" s="11">
        <f t="shared" si="94"/>
        <v>2.6391396817916801E-2</v>
      </c>
      <c r="Q71" s="4">
        <f t="shared" si="95"/>
        <v>6749.4991330520925</v>
      </c>
      <c r="R71" s="4">
        <f t="shared" si="96"/>
        <v>7030.9601420114323</v>
      </c>
      <c r="S71" s="4">
        <f t="shared" si="97"/>
        <v>3131.2310671320711</v>
      </c>
      <c r="T71" s="4">
        <f t="shared" si="98"/>
        <v>119.64240118875509</v>
      </c>
      <c r="U71" s="4">
        <f t="shared" si="99"/>
        <v>498.69472558166012</v>
      </c>
      <c r="V71" s="4">
        <f t="shared" si="100"/>
        <v>567.42112261528359</v>
      </c>
      <c r="W71" s="11">
        <f t="shared" si="101"/>
        <v>-1.0734613539272964E-2</v>
      </c>
      <c r="X71" s="11">
        <f t="shared" si="102"/>
        <v>-1.217998157191269E-2</v>
      </c>
      <c r="Y71" s="11">
        <f t="shared" si="103"/>
        <v>-9.7425357312937999E-3</v>
      </c>
      <c r="Z71" s="4">
        <f t="shared" si="123"/>
        <v>14494.709411466978</v>
      </c>
      <c r="AA71" s="4">
        <f t="shared" si="124"/>
        <v>19904.855056173761</v>
      </c>
      <c r="AB71" s="4">
        <f t="shared" si="125"/>
        <v>8307.2439149082711</v>
      </c>
      <c r="AC71" s="12">
        <f t="shared" si="107"/>
        <v>2.178129097352048</v>
      </c>
      <c r="AD71" s="12">
        <f t="shared" si="108"/>
        <v>2.8882670132267436</v>
      </c>
      <c r="AE71" s="12">
        <f t="shared" si="109"/>
        <v>2.7171557339801287</v>
      </c>
      <c r="AF71" s="11">
        <f t="shared" si="110"/>
        <v>-4.0504037456468023E-3</v>
      </c>
      <c r="AG71" s="11">
        <f t="shared" si="111"/>
        <v>2.9673830763510267E-4</v>
      </c>
      <c r="AH71" s="11">
        <f t="shared" si="112"/>
        <v>9.7937136394747881E-3</v>
      </c>
      <c r="AI71" s="1">
        <f t="shared" si="70"/>
        <v>87508.709286223864</v>
      </c>
      <c r="AJ71" s="1">
        <f t="shared" si="71"/>
        <v>20604.966932158473</v>
      </c>
      <c r="AK71" s="1">
        <f t="shared" si="72"/>
        <v>7932.593343808755</v>
      </c>
      <c r="AL71" s="10">
        <f t="shared" si="113"/>
        <v>20.248540832765713</v>
      </c>
      <c r="AM71" s="10">
        <f t="shared" si="114"/>
        <v>3.3561771856085199</v>
      </c>
      <c r="AN71" s="10">
        <f t="shared" si="115"/>
        <v>1.2529422167080884</v>
      </c>
      <c r="AO71" s="7">
        <f t="shared" si="116"/>
        <v>1.7735367358797181E-2</v>
      </c>
      <c r="AP71" s="7">
        <f t="shared" si="117"/>
        <v>2.2341885230428918E-2</v>
      </c>
      <c r="AQ71" s="7">
        <f t="shared" si="118"/>
        <v>2.0266908875415064E-2</v>
      </c>
      <c r="AR71" s="1">
        <f t="shared" si="128"/>
        <v>56413.939088397885</v>
      </c>
      <c r="AS71" s="1">
        <f t="shared" si="126"/>
        <v>14098.72569598719</v>
      </c>
      <c r="AT71" s="1">
        <f t="shared" si="127"/>
        <v>5518.3547850668801</v>
      </c>
      <c r="AU71" s="1">
        <f t="shared" si="76"/>
        <v>11282.787817679578</v>
      </c>
      <c r="AV71" s="1">
        <f t="shared" si="77"/>
        <v>2819.7451391974382</v>
      </c>
      <c r="AW71" s="1">
        <f t="shared" si="78"/>
        <v>1103.670957013376</v>
      </c>
      <c r="AX71">
        <v>0</v>
      </c>
      <c r="AY71">
        <v>0</v>
      </c>
      <c r="AZ71">
        <v>0</v>
      </c>
      <c r="BA71">
        <f t="shared" si="131"/>
        <v>0</v>
      </c>
      <c r="BB71">
        <f t="shared" ref="BB71:BB134" si="143">BB$5*AX71^2</f>
        <v>0</v>
      </c>
      <c r="BC71">
        <f t="shared" si="132"/>
        <v>0</v>
      </c>
      <c r="BD71">
        <f t="shared" si="133"/>
        <v>0</v>
      </c>
      <c r="BE71">
        <f t="shared" si="134"/>
        <v>0</v>
      </c>
      <c r="BF71">
        <f t="shared" si="135"/>
        <v>0</v>
      </c>
      <c r="BG71">
        <f t="shared" si="136"/>
        <v>0</v>
      </c>
      <c r="BH71">
        <f t="shared" ref="BH71:BH134" si="144">2*BB$5*AX71*AR71/Z71*1000</f>
        <v>0</v>
      </c>
      <c r="BI71">
        <f t="shared" ref="BI71:BI134" si="145">2*BC$5*AY71*AS71/AA71*1000</f>
        <v>0</v>
      </c>
      <c r="BJ71">
        <f t="shared" ref="BJ71:BJ134" si="146">2*BD$5*AZ71*AT71/AB71*1000</f>
        <v>0</v>
      </c>
      <c r="BK71" s="7">
        <f t="shared" ref="BK71:BK134" si="147">SUM(H71:J71)*SUM(B70:D70)/SUM(H70:J70)/SUM(B71:D71)-1+BK$5</f>
        <v>5.1779474532898523E-2</v>
      </c>
      <c r="BL71" s="13">
        <f t="shared" si="129"/>
        <v>0.58294148759749587</v>
      </c>
      <c r="BM71" s="13">
        <f t="shared" si="130"/>
        <v>0.6139132535407591</v>
      </c>
      <c r="BN71" s="8">
        <f>BN$3*temperature!$I181+BN$4*temperature!$I181^2+BN$5*temperature!$I181^6</f>
        <v>3.7432222051106696</v>
      </c>
      <c r="BO71" s="8">
        <f>BO$3*temperature!$I181+BO$4*temperature!$I181^2+BO$5*temperature!$I181^6</f>
        <v>1.7790471682089501</v>
      </c>
      <c r="BP71" s="8">
        <f>BP$3*temperature!$I181+BP$4*temperature!$I181^2+BP$5*temperature!$I181^6</f>
        <v>0.43883123085562437</v>
      </c>
      <c r="BQ71" s="8">
        <f>BQ$3*temperature!$M181+BQ$4*temperature!$M181^2+BQ$5*temperature!$M181^6</f>
        <v>3.7432221381180706</v>
      </c>
      <c r="BR71" s="8">
        <f>BR$3*temperature!$M181+BR$4*temperature!$M181^2+BR$5*temperature!$M181^6</f>
        <v>1.7790461032899403</v>
      </c>
      <c r="BS71" s="8">
        <f>BS$3*temperature!$M181+BS$4*temperature!$M181^2+BS$5*temperature!$M181^6</f>
        <v>0.43882953946269421</v>
      </c>
      <c r="BT71" s="15">
        <f t="shared" si="137"/>
        <v>-6.6992599023762978E-8</v>
      </c>
      <c r="BU71" s="15">
        <f t="shared" si="138"/>
        <v>-1.0649190098632744E-6</v>
      </c>
      <c r="BV71" s="15">
        <f t="shared" si="139"/>
        <v>-1.6913929301587416E-6</v>
      </c>
      <c r="BW71" s="15">
        <f t="shared" si="140"/>
        <v>-2.8127023678774395E-4</v>
      </c>
      <c r="BX71" s="15">
        <f t="shared" si="141"/>
        <v>-1.6396409024994736E-4</v>
      </c>
      <c r="BY71" s="15">
        <f t="shared" si="142"/>
        <v>-1.7267552619054359E-4</v>
      </c>
    </row>
    <row r="72" spans="1:77" x14ac:dyDescent="0.3">
      <c r="A72">
        <f t="shared" si="79"/>
        <v>2026</v>
      </c>
      <c r="B72" s="4">
        <f t="shared" si="80"/>
        <v>1126.0679772254546</v>
      </c>
      <c r="C72" s="4">
        <f t="shared" si="81"/>
        <v>2770.3647790560749</v>
      </c>
      <c r="D72" s="4">
        <f t="shared" si="82"/>
        <v>3806.9847851128879</v>
      </c>
      <c r="E72" s="11">
        <f t="shared" si="83"/>
        <v>1.8080301015987125E-3</v>
      </c>
      <c r="F72" s="11">
        <f t="shared" si="84"/>
        <v>3.5619405384769666E-3</v>
      </c>
      <c r="G72" s="11">
        <f t="shared" si="85"/>
        <v>7.2715749034592122E-3</v>
      </c>
      <c r="H72" s="4">
        <f t="shared" si="86"/>
        <v>57816.531194307914</v>
      </c>
      <c r="I72" s="4">
        <f t="shared" si="87"/>
        <v>14553.634088186785</v>
      </c>
      <c r="J72" s="4">
        <f t="shared" si="88"/>
        <v>5703.5104424601905</v>
      </c>
      <c r="K72" s="4">
        <f t="shared" si="89"/>
        <v>51343.730896924564</v>
      </c>
      <c r="L72" s="4">
        <f t="shared" si="90"/>
        <v>5253.327719949405</v>
      </c>
      <c r="M72" s="4">
        <f t="shared" si="91"/>
        <v>1498.1700123319681</v>
      </c>
      <c r="N72" s="11">
        <f t="shared" si="92"/>
        <v>2.3012871600313067E-2</v>
      </c>
      <c r="O72" s="11">
        <f t="shared" si="93"/>
        <v>2.8602103080596075E-2</v>
      </c>
      <c r="P72" s="11">
        <f t="shared" si="94"/>
        <v>2.6091391398153529E-2</v>
      </c>
      <c r="Q72" s="4">
        <f t="shared" si="95"/>
        <v>6843.0539857187023</v>
      </c>
      <c r="R72" s="4">
        <f t="shared" si="96"/>
        <v>7169.420437177655</v>
      </c>
      <c r="S72" s="4">
        <f t="shared" si="97"/>
        <v>3204.7626047575186</v>
      </c>
      <c r="T72" s="4">
        <f t="shared" si="98"/>
        <v>118.35808624908314</v>
      </c>
      <c r="U72" s="4">
        <f t="shared" si="99"/>
        <v>492.62063301406545</v>
      </c>
      <c r="V72" s="4">
        <f t="shared" si="100"/>
        <v>561.89300205351333</v>
      </c>
      <c r="W72" s="11">
        <f t="shared" si="101"/>
        <v>-1.0734613539272964E-2</v>
      </c>
      <c r="X72" s="11">
        <f t="shared" si="102"/>
        <v>-1.217998157191269E-2</v>
      </c>
      <c r="Y72" s="11">
        <f t="shared" si="103"/>
        <v>-9.7425357312937999E-3</v>
      </c>
      <c r="Z72" s="4">
        <f t="shared" si="123"/>
        <v>14641.734332835475</v>
      </c>
      <c r="AA72" s="4">
        <f t="shared" si="124"/>
        <v>20313.316200424928</v>
      </c>
      <c r="AB72" s="4">
        <f t="shared" si="125"/>
        <v>8591.3677798474801</v>
      </c>
      <c r="AC72" s="12">
        <f t="shared" si="107"/>
        <v>2.169306795097631</v>
      </c>
      <c r="AD72" s="12">
        <f t="shared" si="108"/>
        <v>2.8891240726922467</v>
      </c>
      <c r="AE72" s="12">
        <f t="shared" si="109"/>
        <v>2.7437667791525868</v>
      </c>
      <c r="AF72" s="11">
        <f t="shared" si="110"/>
        <v>-4.0504037456468023E-3</v>
      </c>
      <c r="AG72" s="11">
        <f t="shared" si="111"/>
        <v>2.9673830763510267E-4</v>
      </c>
      <c r="AH72" s="11">
        <f t="shared" si="112"/>
        <v>9.7937136394747881E-3</v>
      </c>
      <c r="AI72" s="1">
        <f t="shared" si="70"/>
        <v>90040.626175281053</v>
      </c>
      <c r="AJ72" s="1">
        <f t="shared" si="71"/>
        <v>21364.215378140067</v>
      </c>
      <c r="AK72" s="1">
        <f t="shared" si="72"/>
        <v>8243.0049664412545</v>
      </c>
      <c r="AL72" s="10">
        <f t="shared" si="113"/>
        <v>20.60406498981293</v>
      </c>
      <c r="AM72" s="10">
        <f t="shared" si="114"/>
        <v>3.4304106778474308</v>
      </c>
      <c r="AN72" s="10">
        <f t="shared" si="115"/>
        <v>1.2780815497829499</v>
      </c>
      <c r="AO72" s="7">
        <f t="shared" si="116"/>
        <v>1.755801368520921E-2</v>
      </c>
      <c r="AP72" s="7">
        <f t="shared" si="117"/>
        <v>2.2118466378124629E-2</v>
      </c>
      <c r="AQ72" s="7">
        <f t="shared" si="118"/>
        <v>2.0064239786660911E-2</v>
      </c>
      <c r="AR72" s="1">
        <f t="shared" si="128"/>
        <v>57816.531194307914</v>
      </c>
      <c r="AS72" s="1">
        <f t="shared" si="126"/>
        <v>14553.634088186785</v>
      </c>
      <c r="AT72" s="1">
        <f t="shared" si="127"/>
        <v>5703.5104424601905</v>
      </c>
      <c r="AU72" s="1">
        <f t="shared" si="76"/>
        <v>11563.306238861584</v>
      </c>
      <c r="AV72" s="1">
        <f t="shared" si="77"/>
        <v>2910.7268176373573</v>
      </c>
      <c r="AW72" s="1">
        <f t="shared" si="78"/>
        <v>1140.7020884920382</v>
      </c>
      <c r="AX72">
        <v>0</v>
      </c>
      <c r="AY72">
        <v>0</v>
      </c>
      <c r="AZ72">
        <v>0</v>
      </c>
      <c r="BA72">
        <f t="shared" si="131"/>
        <v>0</v>
      </c>
      <c r="BB72">
        <f t="shared" si="143"/>
        <v>0</v>
      </c>
      <c r="BC72">
        <f t="shared" si="132"/>
        <v>0</v>
      </c>
      <c r="BD72">
        <f t="shared" si="133"/>
        <v>0</v>
      </c>
      <c r="BE72">
        <f t="shared" si="134"/>
        <v>0</v>
      </c>
      <c r="BF72">
        <f t="shared" si="135"/>
        <v>0</v>
      </c>
      <c r="BG72">
        <f t="shared" si="136"/>
        <v>0</v>
      </c>
      <c r="BH72">
        <f t="shared" si="144"/>
        <v>0</v>
      </c>
      <c r="BI72">
        <f t="shared" si="145"/>
        <v>0</v>
      </c>
      <c r="BJ72">
        <f t="shared" si="146"/>
        <v>0</v>
      </c>
      <c r="BK72" s="7">
        <f t="shared" si="147"/>
        <v>5.1620988544179375E-2</v>
      </c>
      <c r="BL72" s="13">
        <f t="shared" si="129"/>
        <v>0.55424307253798011</v>
      </c>
      <c r="BM72" s="13">
        <f t="shared" si="130"/>
        <v>0.58467928908643718</v>
      </c>
      <c r="BN72" s="8">
        <f>BN$3*temperature!$I182+BN$4*temperature!$I182^2+BN$5*temperature!$I182^6</f>
        <v>3.7400635137916884</v>
      </c>
      <c r="BO72" s="8">
        <f>BO$3*temperature!$I182+BO$4*temperature!$I182^2+BO$5*temperature!$I182^6</f>
        <v>1.7555131959755821</v>
      </c>
      <c r="BP72" s="8">
        <f>BP$3*temperature!$I182+BP$4*temperature!$I182^2+BP$5*temperature!$I182^6</f>
        <v>0.40255567436792861</v>
      </c>
      <c r="BQ72" s="8">
        <f>BQ$3*temperature!$M182+BQ$4*temperature!$M182^2+BQ$5*temperature!$M182^6</f>
        <v>3.7400632628657058</v>
      </c>
      <c r="BR72" s="8">
        <f>BR$3*temperature!$M182+BR$4*temperature!$M182^2+BR$5*temperature!$M182^6</f>
        <v>1.7555119291044852</v>
      </c>
      <c r="BS72" s="8">
        <f>BS$3*temperature!$M182+BS$4*temperature!$M182^2+BS$5*temperature!$M182^6</f>
        <v>0.40255377476392828</v>
      </c>
      <c r="BT72" s="15">
        <f t="shared" si="137"/>
        <v>-2.5092598265885613E-7</v>
      </c>
      <c r="BU72" s="15">
        <f t="shared" si="138"/>
        <v>-1.2668710969165886E-6</v>
      </c>
      <c r="BV72" s="15">
        <f t="shared" si="139"/>
        <v>-1.8996040003216308E-6</v>
      </c>
      <c r="BW72" s="15">
        <f t="shared" si="140"/>
        <v>-4.3779659537655541E-4</v>
      </c>
      <c r="BX72" s="15">
        <f t="shared" si="141"/>
        <v>-2.4264573016816892E-4</v>
      </c>
      <c r="BY72" s="15">
        <f t="shared" si="142"/>
        <v>-2.5597060214922702E-4</v>
      </c>
    </row>
    <row r="73" spans="1:77" x14ac:dyDescent="0.3">
      <c r="A73">
        <f t="shared" si="79"/>
        <v>2027</v>
      </c>
      <c r="B73" s="4">
        <f t="shared" si="80"/>
        <v>1128.0021437847611</v>
      </c>
      <c r="C73" s="4">
        <f t="shared" si="81"/>
        <v>2779.7392599383193</v>
      </c>
      <c r="D73" s="4">
        <f t="shared" si="82"/>
        <v>3833.283421383102</v>
      </c>
      <c r="E73" s="11">
        <f t="shared" si="83"/>
        <v>1.7176285965187768E-3</v>
      </c>
      <c r="F73" s="11">
        <f t="shared" si="84"/>
        <v>3.3838435115531181E-3</v>
      </c>
      <c r="G73" s="11">
        <f t="shared" si="85"/>
        <v>6.9079961582862509E-3</v>
      </c>
      <c r="H73" s="4">
        <f t="shared" si="86"/>
        <v>59231.628138952343</v>
      </c>
      <c r="I73" s="4">
        <f t="shared" si="87"/>
        <v>15015.654832794318</v>
      </c>
      <c r="J73" s="4">
        <f t="shared" si="88"/>
        <v>5891.0254550690688</v>
      </c>
      <c r="K73" s="4">
        <f t="shared" si="89"/>
        <v>52510.208837204642</v>
      </c>
      <c r="L73" s="4">
        <f t="shared" si="90"/>
        <v>5401.82133238191</v>
      </c>
      <c r="M73" s="4">
        <f t="shared" si="91"/>
        <v>1536.8092591868683</v>
      </c>
      <c r="N73" s="11">
        <f t="shared" si="92"/>
        <v>2.2718994508245771E-2</v>
      </c>
      <c r="O73" s="11">
        <f t="shared" si="93"/>
        <v>2.8266580793846918E-2</v>
      </c>
      <c r="P73" s="11">
        <f t="shared" si="94"/>
        <v>2.579096266568337E-2</v>
      </c>
      <c r="Q73" s="4">
        <f t="shared" si="95"/>
        <v>6935.2866912418431</v>
      </c>
      <c r="R73" s="4">
        <f t="shared" si="96"/>
        <v>7306.9258046485884</v>
      </c>
      <c r="S73" s="4">
        <f t="shared" si="97"/>
        <v>3277.8769575054816</v>
      </c>
      <c r="T73" s="4">
        <f t="shared" si="98"/>
        <v>117.0875579339513</v>
      </c>
      <c r="U73" s="4">
        <f t="shared" si="99"/>
        <v>486.62052278201014</v>
      </c>
      <c r="V73" s="4">
        <f t="shared" si="100"/>
        <v>556.41873940384301</v>
      </c>
      <c r="W73" s="11">
        <f t="shared" si="101"/>
        <v>-1.0734613539272964E-2</v>
      </c>
      <c r="X73" s="11">
        <f t="shared" si="102"/>
        <v>-1.217998157191269E-2</v>
      </c>
      <c r="Y73" s="11">
        <f t="shared" si="103"/>
        <v>-9.7425357312937999E-3</v>
      </c>
      <c r="Z73" s="4">
        <f t="shared" si="123"/>
        <v>14784.556548745883</v>
      </c>
      <c r="AA73" s="4">
        <f t="shared" si="124"/>
        <v>20719.491615293628</v>
      </c>
      <c r="AB73" s="4">
        <f t="shared" si="125"/>
        <v>8879.238480740416</v>
      </c>
      <c r="AC73" s="12">
        <f t="shared" si="107"/>
        <v>2.1605202267293104</v>
      </c>
      <c r="AD73" s="12">
        <f t="shared" si="108"/>
        <v>2.8899813864801254</v>
      </c>
      <c r="AE73" s="12">
        <f t="shared" si="109"/>
        <v>2.7706384452811115</v>
      </c>
      <c r="AF73" s="11">
        <f t="shared" si="110"/>
        <v>-4.0504037456468023E-3</v>
      </c>
      <c r="AG73" s="11">
        <f t="shared" si="111"/>
        <v>2.9673830763510267E-4</v>
      </c>
      <c r="AH73" s="11">
        <f t="shared" si="112"/>
        <v>9.7937136394747881E-3</v>
      </c>
      <c r="AI73" s="1">
        <f t="shared" si="70"/>
        <v>92599.869796614526</v>
      </c>
      <c r="AJ73" s="1">
        <f t="shared" si="71"/>
        <v>22138.520657963418</v>
      </c>
      <c r="AK73" s="1">
        <f t="shared" si="72"/>
        <v>8559.4065582891672</v>
      </c>
      <c r="AL73" s="10">
        <f t="shared" si="113"/>
        <v>20.962213780324387</v>
      </c>
      <c r="AM73" s="10">
        <f t="shared" si="114"/>
        <v>3.5055273468561481</v>
      </c>
      <c r="AN73" s="10">
        <f t="shared" si="115"/>
        <v>1.3034688471178848</v>
      </c>
      <c r="AO73" s="7">
        <f t="shared" si="116"/>
        <v>1.7382433548357116E-2</v>
      </c>
      <c r="AP73" s="7">
        <f t="shared" si="117"/>
        <v>2.1897281714343381E-2</v>
      </c>
      <c r="AQ73" s="7">
        <f t="shared" si="118"/>
        <v>1.9863597388794303E-2</v>
      </c>
      <c r="AR73" s="1">
        <f t="shared" si="128"/>
        <v>59231.628138952343</v>
      </c>
      <c r="AS73" s="1">
        <f t="shared" si="126"/>
        <v>15015.654832794318</v>
      </c>
      <c r="AT73" s="1">
        <f t="shared" si="127"/>
        <v>5891.0254550690688</v>
      </c>
      <c r="AU73" s="1">
        <f t="shared" si="76"/>
        <v>11846.325627790469</v>
      </c>
      <c r="AV73" s="1">
        <f t="shared" si="77"/>
        <v>3003.1309665588637</v>
      </c>
      <c r="AW73" s="1">
        <f t="shared" si="78"/>
        <v>1178.2050910138139</v>
      </c>
      <c r="AX73">
        <v>0</v>
      </c>
      <c r="AY73">
        <v>0</v>
      </c>
      <c r="AZ73">
        <v>0</v>
      </c>
      <c r="BA73">
        <f t="shared" si="131"/>
        <v>0</v>
      </c>
      <c r="BB73">
        <f t="shared" si="143"/>
        <v>0</v>
      </c>
      <c r="BC73">
        <f t="shared" si="132"/>
        <v>0</v>
      </c>
      <c r="BD73">
        <f t="shared" si="133"/>
        <v>0</v>
      </c>
      <c r="BE73">
        <f t="shared" si="134"/>
        <v>0</v>
      </c>
      <c r="BF73">
        <f t="shared" si="135"/>
        <v>0</v>
      </c>
      <c r="BG73">
        <f t="shared" si="136"/>
        <v>0</v>
      </c>
      <c r="BH73">
        <f t="shared" si="144"/>
        <v>0</v>
      </c>
      <c r="BI73">
        <f t="shared" si="145"/>
        <v>0</v>
      </c>
      <c r="BJ73">
        <f t="shared" si="146"/>
        <v>0</v>
      </c>
      <c r="BK73" s="7">
        <f t="shared" si="147"/>
        <v>5.1458019552916373E-2</v>
      </c>
      <c r="BL73" s="13">
        <f t="shared" si="129"/>
        <v>0.52703690642885637</v>
      </c>
      <c r="BM73" s="13">
        <f t="shared" si="130"/>
        <v>0.55683741817755916</v>
      </c>
      <c r="BN73" s="8">
        <f>BN$3*temperature!$I183+BN$4*temperature!$I183^2+BN$5*temperature!$I183^6</f>
        <v>3.7332518538611854</v>
      </c>
      <c r="BO73" s="8">
        <f>BO$3*temperature!$I183+BO$4*temperature!$I183^2+BO$5*temperature!$I183^6</f>
        <v>1.7289481128702038</v>
      </c>
      <c r="BP73" s="8">
        <f>BP$3*temperature!$I183+BP$4*temperature!$I183^2+BP$5*temperature!$I183^6</f>
        <v>0.36374156129083435</v>
      </c>
      <c r="BQ73" s="8">
        <f>BQ$3*temperature!$M183+BQ$4*temperature!$M183^2+BQ$5*temperature!$M183^6</f>
        <v>3.7332513959168043</v>
      </c>
      <c r="BR73" s="8">
        <f>BR$3*temperature!$M183+BR$4*temperature!$M183^2+BR$5*temperature!$M183^6</f>
        <v>1.7289466316029278</v>
      </c>
      <c r="BS73" s="8">
        <f>BS$3*temperature!$M183+BS$4*temperature!$M183^2+BS$5*temperature!$M183^6</f>
        <v>0.36373944836988992</v>
      </c>
      <c r="BT73" s="15">
        <f t="shared" si="137"/>
        <v>-4.5794438108259783E-7</v>
      </c>
      <c r="BU73" s="15">
        <f t="shared" si="138"/>
        <v>-1.4812672759489942E-6</v>
      </c>
      <c r="BV73" s="15">
        <f t="shared" si="139"/>
        <v>-2.1129209444303854E-6</v>
      </c>
      <c r="BW73" s="15">
        <f>SUMPRODUCT(BT73:BV73,AR73:AT73)/100</f>
        <v>-6.1814260487558681E-4</v>
      </c>
      <c r="BX73" s="15">
        <f t="shared" si="141"/>
        <v>-3.2578396620550418E-4</v>
      </c>
      <c r="BY73" s="15">
        <f t="shared" si="142"/>
        <v>-3.4420493216447286E-4</v>
      </c>
    </row>
    <row r="74" spans="1:77" x14ac:dyDescent="0.3">
      <c r="A74">
        <f t="shared" si="79"/>
        <v>2028</v>
      </c>
      <c r="B74" s="4">
        <f t="shared" si="80"/>
        <v>1129.8427580869054</v>
      </c>
      <c r="C74" s="4">
        <f t="shared" si="81"/>
        <v>2788.6751524639435</v>
      </c>
      <c r="D74" s="4">
        <f t="shared" si="82"/>
        <v>3858.4397131742121</v>
      </c>
      <c r="E74" s="11">
        <f t="shared" si="83"/>
        <v>1.6317471666928379E-3</v>
      </c>
      <c r="F74" s="11">
        <f t="shared" si="84"/>
        <v>3.2146513359754621E-3</v>
      </c>
      <c r="G74" s="11">
        <f t="shared" si="85"/>
        <v>6.5625963503719376E-3</v>
      </c>
      <c r="H74" s="4">
        <f t="shared" si="86"/>
        <v>60658.878430071047</v>
      </c>
      <c r="I74" s="4">
        <f t="shared" si="87"/>
        <v>15484.703832271032</v>
      </c>
      <c r="J74" s="4">
        <f t="shared" si="88"/>
        <v>6080.836226623017</v>
      </c>
      <c r="K74" s="4">
        <f t="shared" si="89"/>
        <v>53687.894174567329</v>
      </c>
      <c r="L74" s="4">
        <f t="shared" si="90"/>
        <v>5552.7097943227518</v>
      </c>
      <c r="M74" s="4">
        <f t="shared" si="91"/>
        <v>1575.9832156663429</v>
      </c>
      <c r="N74" s="11">
        <f t="shared" si="92"/>
        <v>2.2427740499258331E-2</v>
      </c>
      <c r="O74" s="11">
        <f t="shared" si="93"/>
        <v>2.7932886457447514E-2</v>
      </c>
      <c r="P74" s="11">
        <f t="shared" si="94"/>
        <v>2.5490447981945108E-2</v>
      </c>
      <c r="Q74" s="4">
        <f t="shared" si="95"/>
        <v>7026.158423806547</v>
      </c>
      <c r="R74" s="4">
        <f t="shared" si="96"/>
        <v>7443.396385314054</v>
      </c>
      <c r="S74" s="4">
        <f t="shared" si="97"/>
        <v>3350.5274435560359</v>
      </c>
      <c r="T74" s="4">
        <f t="shared" si="98"/>
        <v>115.8306682492731</v>
      </c>
      <c r="U74" s="4">
        <f t="shared" si="99"/>
        <v>480.69349378201076</v>
      </c>
      <c r="V74" s="4">
        <f t="shared" si="100"/>
        <v>550.9978099536396</v>
      </c>
      <c r="W74" s="11">
        <f t="shared" si="101"/>
        <v>-1.0734613539272964E-2</v>
      </c>
      <c r="X74" s="11">
        <f t="shared" si="102"/>
        <v>-1.217998157191269E-2</v>
      </c>
      <c r="Y74" s="11">
        <f t="shared" si="103"/>
        <v>-9.7425357312937999E-3</v>
      </c>
      <c r="Z74" s="4">
        <f t="shared" si="123"/>
        <v>14923.136624882494</v>
      </c>
      <c r="AA74" s="4">
        <f t="shared" si="124"/>
        <v>21123.145754931225</v>
      </c>
      <c r="AB74" s="4">
        <f t="shared" si="125"/>
        <v>9170.7565826120172</v>
      </c>
      <c r="AC74" s="12">
        <f t="shared" si="107"/>
        <v>2.1517692475104204</v>
      </c>
      <c r="AD74" s="12">
        <f t="shared" si="108"/>
        <v>2.8908389546658464</v>
      </c>
      <c r="AE74" s="12">
        <f t="shared" si="109"/>
        <v>2.7977732848127141</v>
      </c>
      <c r="AF74" s="11">
        <f t="shared" si="110"/>
        <v>-4.0504037456468023E-3</v>
      </c>
      <c r="AG74" s="11">
        <f t="shared" si="111"/>
        <v>2.9673830763510267E-4</v>
      </c>
      <c r="AH74" s="11">
        <f t="shared" si="112"/>
        <v>9.7937136394747881E-3</v>
      </c>
      <c r="AI74" s="1">
        <f t="shared" si="70"/>
        <v>95186.208444743548</v>
      </c>
      <c r="AJ74" s="1">
        <f t="shared" si="71"/>
        <v>22927.799558725939</v>
      </c>
      <c r="AK74" s="1">
        <f t="shared" si="72"/>
        <v>8881.6709934740647</v>
      </c>
      <c r="AL74" s="10">
        <f t="shared" si="113"/>
        <v>21.322944325506704</v>
      </c>
      <c r="AM74" s="10">
        <f t="shared" si="114"/>
        <v>3.5815212515288772</v>
      </c>
      <c r="AN74" s="10">
        <f t="shared" si="115"/>
        <v>1.3291015117019904</v>
      </c>
      <c r="AO74" s="7">
        <f t="shared" si="116"/>
        <v>1.7208609212873545E-2</v>
      </c>
      <c r="AP74" s="7">
        <f t="shared" si="117"/>
        <v>2.1678308897199947E-2</v>
      </c>
      <c r="AQ74" s="7">
        <f t="shared" si="118"/>
        <v>1.9664961414906361E-2</v>
      </c>
      <c r="AR74" s="1">
        <f t="shared" si="128"/>
        <v>60658.878430071047</v>
      </c>
      <c r="AS74" s="1">
        <f t="shared" si="126"/>
        <v>15484.703832271032</v>
      </c>
      <c r="AT74" s="1">
        <f t="shared" si="127"/>
        <v>6080.836226623017</v>
      </c>
      <c r="AU74" s="1">
        <f t="shared" si="76"/>
        <v>12131.775686014211</v>
      </c>
      <c r="AV74" s="1">
        <f t="shared" si="77"/>
        <v>3096.9407664542068</v>
      </c>
      <c r="AW74" s="1">
        <f t="shared" si="78"/>
        <v>1216.1672453246035</v>
      </c>
      <c r="AX74">
        <v>0</v>
      </c>
      <c r="AY74">
        <v>0</v>
      </c>
      <c r="AZ74">
        <v>0</v>
      </c>
      <c r="BA74">
        <f t="shared" si="131"/>
        <v>0</v>
      </c>
      <c r="BB74">
        <f t="shared" si="143"/>
        <v>0</v>
      </c>
      <c r="BC74">
        <f t="shared" si="132"/>
        <v>0</v>
      </c>
      <c r="BD74">
        <f t="shared" si="133"/>
        <v>0</v>
      </c>
      <c r="BE74">
        <f t="shared" si="134"/>
        <v>0</v>
      </c>
      <c r="BF74">
        <f t="shared" si="135"/>
        <v>0</v>
      </c>
      <c r="BG74">
        <f t="shared" si="136"/>
        <v>0</v>
      </c>
      <c r="BH74">
        <f t="shared" si="144"/>
        <v>0</v>
      </c>
      <c r="BI74">
        <f t="shared" si="145"/>
        <v>0</v>
      </c>
      <c r="BJ74">
        <f t="shared" si="146"/>
        <v>0</v>
      </c>
      <c r="BK74" s="7">
        <f t="shared" si="147"/>
        <v>5.1290677006402746E-2</v>
      </c>
      <c r="BL74" s="13">
        <f t="shared" si="129"/>
        <v>0.50124388860808189</v>
      </c>
      <c r="BM74" s="13">
        <f t="shared" si="130"/>
        <v>0.5303213506452944</v>
      </c>
      <c r="BN74" s="8">
        <f>BN$3*temperature!$I184+BN$4*temperature!$I184^2+BN$5*temperature!$I184^6</f>
        <v>3.7226198817070051</v>
      </c>
      <c r="BO74" s="8">
        <f>BO$3*temperature!$I184+BO$4*temperature!$I184^2+BO$5*temperature!$I184^6</f>
        <v>1.6992299063463538</v>
      </c>
      <c r="BP74" s="8">
        <f>BP$3*temperature!$I184+BP$4*temperature!$I184^2+BP$5*temperature!$I184^6</f>
        <v>0.32230004839271365</v>
      </c>
      <c r="BQ74" s="8">
        <f>BQ$3*temperature!$M184+BQ$4*temperature!$M184^2+BQ$5*temperature!$M184^6</f>
        <v>3.7226191953763381</v>
      </c>
      <c r="BR74" s="8">
        <f>BR$3*temperature!$M184+BR$4*temperature!$M184^2+BR$5*temperature!$M184^6</f>
        <v>1.6992281992455163</v>
      </c>
      <c r="BS74" s="8">
        <f>BS$3*temperature!$M184+BS$4*temperature!$M184^2+BS$5*temperature!$M184^6</f>
        <v>0.32229771756087633</v>
      </c>
      <c r="BT74" s="15">
        <f t="shared" si="137"/>
        <v>-6.8633066696577316E-7</v>
      </c>
      <c r="BU74" s="15">
        <f t="shared" si="138"/>
        <v>-1.7071008375779684E-6</v>
      </c>
      <c r="BV74" s="15">
        <f t="shared" si="139"/>
        <v>-2.330831837316083E-6</v>
      </c>
      <c r="BW74" s="15">
        <f t="shared" si="140"/>
        <v>-8.2239406046540997E-4</v>
      </c>
      <c r="BX74" s="15">
        <f t="shared" si="141"/>
        <v>-4.1221999683587211E-4</v>
      </c>
      <c r="BY74" s="15">
        <f t="shared" si="142"/>
        <v>-4.3613312890868414E-4</v>
      </c>
    </row>
    <row r="75" spans="1:77" x14ac:dyDescent="0.3">
      <c r="A75">
        <f t="shared" si="79"/>
        <v>2029</v>
      </c>
      <c r="B75" s="4">
        <f t="shared" si="80"/>
        <v>1131.5941949202563</v>
      </c>
      <c r="C75" s="4">
        <f t="shared" si="81"/>
        <v>2797.1915398531901</v>
      </c>
      <c r="D75" s="4">
        <f t="shared" si="82"/>
        <v>3882.4950264350286</v>
      </c>
      <c r="E75" s="11">
        <f t="shared" si="83"/>
        <v>1.5501598083581959E-3</v>
      </c>
      <c r="F75" s="11">
        <f t="shared" si="84"/>
        <v>3.053918769176689E-3</v>
      </c>
      <c r="G75" s="11">
        <f t="shared" si="85"/>
        <v>6.2344665328533406E-3</v>
      </c>
      <c r="H75" s="4">
        <f t="shared" si="86"/>
        <v>62097.908672297985</v>
      </c>
      <c r="I75" s="4">
        <f t="shared" si="87"/>
        <v>15960.691294917522</v>
      </c>
      <c r="J75" s="4">
        <f t="shared" si="88"/>
        <v>6272.8790607387282</v>
      </c>
      <c r="K75" s="4">
        <f t="shared" si="89"/>
        <v>54876.482179792409</v>
      </c>
      <c r="L75" s="4">
        <f t="shared" si="90"/>
        <v>5705.970101623865</v>
      </c>
      <c r="M75" s="4">
        <f t="shared" si="91"/>
        <v>1615.6824459601664</v>
      </c>
      <c r="N75" s="11">
        <f t="shared" si="92"/>
        <v>2.2138845702540655E-2</v>
      </c>
      <c r="O75" s="11">
        <f t="shared" si="93"/>
        <v>2.7600993564945719E-2</v>
      </c>
      <c r="P75" s="11">
        <f t="shared" si="94"/>
        <v>2.5190135211584863E-2</v>
      </c>
      <c r="Q75" s="4">
        <f t="shared" si="95"/>
        <v>7115.6298765017891</v>
      </c>
      <c r="R75" s="4">
        <f t="shared" si="96"/>
        <v>7578.7532014901371</v>
      </c>
      <c r="S75" s="4">
        <f t="shared" si="97"/>
        <v>3422.6690830516054</v>
      </c>
      <c r="T75" s="4">
        <f t="shared" si="98"/>
        <v>114.58727078962141</v>
      </c>
      <c r="U75" s="4">
        <f t="shared" si="99"/>
        <v>474.83865588600753</v>
      </c>
      <c r="V75" s="4">
        <f t="shared" si="100"/>
        <v>545.62969410230164</v>
      </c>
      <c r="W75" s="11">
        <f t="shared" si="101"/>
        <v>-1.0734613539272964E-2</v>
      </c>
      <c r="X75" s="11">
        <f t="shared" si="102"/>
        <v>-1.217998157191269E-2</v>
      </c>
      <c r="Y75" s="11">
        <f t="shared" si="103"/>
        <v>-9.7425357312937999E-3</v>
      </c>
      <c r="Z75" s="4">
        <f t="shared" si="123"/>
        <v>15057.434900306203</v>
      </c>
      <c r="AA75" s="4">
        <f t="shared" si="124"/>
        <v>21524.045339764456</v>
      </c>
      <c r="AB75" s="4">
        <f t="shared" si="125"/>
        <v>9465.8226016494991</v>
      </c>
      <c r="AC75" s="12">
        <f t="shared" si="107"/>
        <v>2.1430537132905365</v>
      </c>
      <c r="AD75" s="12">
        <f t="shared" si="108"/>
        <v>2.8916967773248996</v>
      </c>
      <c r="AE75" s="12">
        <f t="shared" si="109"/>
        <v>2.8251738751923425</v>
      </c>
      <c r="AF75" s="11">
        <f t="shared" si="110"/>
        <v>-4.0504037456468023E-3</v>
      </c>
      <c r="AG75" s="11">
        <f t="shared" si="111"/>
        <v>2.9673830763510267E-4</v>
      </c>
      <c r="AH75" s="11">
        <f t="shared" si="112"/>
        <v>9.7937136394747881E-3</v>
      </c>
      <c r="AI75" s="1">
        <f t="shared" si="70"/>
        <v>97799.363286283406</v>
      </c>
      <c r="AJ75" s="1">
        <f t="shared" si="71"/>
        <v>23731.960369307555</v>
      </c>
      <c r="AK75" s="1">
        <f t="shared" si="72"/>
        <v>9209.6711394512622</v>
      </c>
      <c r="AL75" s="10">
        <f t="shared" si="113"/>
        <v>21.686213159510551</v>
      </c>
      <c r="AM75" s="10">
        <f t="shared" si="114"/>
        <v>3.6583861623012814</v>
      </c>
      <c r="AN75" s="10">
        <f t="shared" si="115"/>
        <v>1.3549768743466626</v>
      </c>
      <c r="AO75" s="7">
        <f t="shared" si="116"/>
        <v>1.7036523120744808E-2</v>
      </c>
      <c r="AP75" s="7">
        <f t="shared" si="117"/>
        <v>2.1461525808227949E-2</v>
      </c>
      <c r="AQ75" s="7">
        <f t="shared" si="118"/>
        <v>1.9468311800757296E-2</v>
      </c>
      <c r="AR75" s="1">
        <f t="shared" si="128"/>
        <v>62097.908672297985</v>
      </c>
      <c r="AS75" s="1">
        <f t="shared" si="126"/>
        <v>15960.691294917522</v>
      </c>
      <c r="AT75" s="1">
        <f t="shared" si="127"/>
        <v>6272.8790607387282</v>
      </c>
      <c r="AU75" s="1">
        <f t="shared" si="76"/>
        <v>12419.581734459598</v>
      </c>
      <c r="AV75" s="1">
        <f t="shared" si="77"/>
        <v>3192.1382589835048</v>
      </c>
      <c r="AW75" s="1">
        <f t="shared" si="78"/>
        <v>1254.5758121477456</v>
      </c>
      <c r="AX75">
        <v>0</v>
      </c>
      <c r="AY75">
        <v>0</v>
      </c>
      <c r="AZ75">
        <v>0</v>
      </c>
      <c r="BA75">
        <f t="shared" si="131"/>
        <v>0</v>
      </c>
      <c r="BB75">
        <f t="shared" si="143"/>
        <v>0</v>
      </c>
      <c r="BC75">
        <f t="shared" si="132"/>
        <v>0</v>
      </c>
      <c r="BD75">
        <f t="shared" si="133"/>
        <v>0</v>
      </c>
      <c r="BE75">
        <f t="shared" si="134"/>
        <v>0</v>
      </c>
      <c r="BF75">
        <f t="shared" si="135"/>
        <v>0</v>
      </c>
      <c r="BG75">
        <f t="shared" si="136"/>
        <v>0</v>
      </c>
      <c r="BH75">
        <f t="shared" si="144"/>
        <v>0</v>
      </c>
      <c r="BI75">
        <f t="shared" si="145"/>
        <v>0</v>
      </c>
      <c r="BJ75">
        <f t="shared" si="146"/>
        <v>0</v>
      </c>
      <c r="BK75" s="7">
        <f t="shared" si="147"/>
        <v>5.1119079458966848E-2</v>
      </c>
      <c r="BL75" s="13">
        <f t="shared" si="129"/>
        <v>0.47678905517872211</v>
      </c>
      <c r="BM75" s="13">
        <f t="shared" si="130"/>
        <v>0.50506795299551843</v>
      </c>
      <c r="BN75" s="8">
        <f>BN$3*temperature!$I185+BN$4*temperature!$I185^2+BN$5*temperature!$I185^6</f>
        <v>3.7079991403997088</v>
      </c>
      <c r="BO75" s="8">
        <f>BO$3*temperature!$I185+BO$4*temperature!$I185^2+BO$5*temperature!$I185^6</f>
        <v>1.6662362340526724</v>
      </c>
      <c r="BP75" s="8">
        <f>BP$3*temperature!$I185+BP$4*temperature!$I185^2+BP$5*temperature!$I185^6</f>
        <v>0.27814248674722686</v>
      </c>
      <c r="BQ75" s="8">
        <f>BQ$3*temperature!$M185+BQ$4*temperature!$M185^2+BQ$5*temperature!$M185^6</f>
        <v>3.7079982059437491</v>
      </c>
      <c r="BR75" s="8">
        <f>BR$3*temperature!$M185+BR$4*temperature!$M185^2+BR$5*temperature!$M185^6</f>
        <v>1.6662342906415164</v>
      </c>
      <c r="BS75" s="8">
        <f>BS$3*temperature!$M185+BS$4*temperature!$M185^2+BS$5*temperature!$M185^6</f>
        <v>0.2781399339053765</v>
      </c>
      <c r="BT75" s="15">
        <f t="shared" si="137"/>
        <v>-9.3445595972241335E-7</v>
      </c>
      <c r="BU75" s="15">
        <f t="shared" si="138"/>
        <v>-1.9434111560023837E-6</v>
      </c>
      <c r="BV75" s="15">
        <f t="shared" si="139"/>
        <v>-2.5528418503562023E-6</v>
      </c>
      <c r="BW75" s="15">
        <f t="shared" si="140"/>
        <v>-1.0505961455365676E-3</v>
      </c>
      <c r="BX75" s="15">
        <f t="shared" si="141"/>
        <v>-5.0091274360478729E-4</v>
      </c>
      <c r="BY75" s="15">
        <f t="shared" si="142"/>
        <v>-5.3062244465113591E-4</v>
      </c>
    </row>
    <row r="76" spans="1:77" x14ac:dyDescent="0.3">
      <c r="A76">
        <f t="shared" si="79"/>
        <v>2030</v>
      </c>
      <c r="B76" s="4">
        <f t="shared" si="80"/>
        <v>1133.2606391685763</v>
      </c>
      <c r="C76" s="4">
        <f t="shared" si="81"/>
        <v>2805.3068158105034</v>
      </c>
      <c r="D76" s="4">
        <f t="shared" si="82"/>
        <v>3905.4900474759938</v>
      </c>
      <c r="E76" s="11">
        <f t="shared" si="83"/>
        <v>1.472651817940286E-3</v>
      </c>
      <c r="F76" s="11">
        <f t="shared" si="84"/>
        <v>2.9012228307178545E-3</v>
      </c>
      <c r="G76" s="11">
        <f t="shared" si="85"/>
        <v>5.9227432062106729E-3</v>
      </c>
      <c r="H76" s="4">
        <f t="shared" si="86"/>
        <v>63548.323700627545</v>
      </c>
      <c r="I76" s="4">
        <f t="shared" si="87"/>
        <v>16443.521612665118</v>
      </c>
      <c r="J76" s="4">
        <f t="shared" si="88"/>
        <v>6467.0901034590224</v>
      </c>
      <c r="K76" s="4">
        <f t="shared" si="89"/>
        <v>56075.647123198563</v>
      </c>
      <c r="L76" s="4">
        <f t="shared" si="90"/>
        <v>5861.57689418877</v>
      </c>
      <c r="M76" s="4">
        <f t="shared" si="91"/>
        <v>1655.897217722656</v>
      </c>
      <c r="N76" s="11">
        <f t="shared" si="92"/>
        <v>2.1852073889818913E-2</v>
      </c>
      <c r="O76" s="11">
        <f t="shared" si="93"/>
        <v>2.7270874153480174E-2</v>
      </c>
      <c r="P76" s="11">
        <f t="shared" si="94"/>
        <v>2.4890269658522479E-2</v>
      </c>
      <c r="Q76" s="4">
        <f t="shared" si="95"/>
        <v>7203.6613561927015</v>
      </c>
      <c r="R76" s="4">
        <f t="shared" si="96"/>
        <v>7712.9181645240969</v>
      </c>
      <c r="S76" s="4">
        <f t="shared" si="97"/>
        <v>3494.2585287224833</v>
      </c>
      <c r="T76" s="4">
        <f t="shared" si="98"/>
        <v>113.35722072117481</v>
      </c>
      <c r="U76" s="4">
        <f t="shared" si="99"/>
        <v>469.05512980768418</v>
      </c>
      <c r="V76" s="4">
        <f t="shared" si="100"/>
        <v>540.31387731145503</v>
      </c>
      <c r="W76" s="11">
        <f t="shared" si="101"/>
        <v>-1.0734613539272964E-2</v>
      </c>
      <c r="X76" s="11">
        <f t="shared" si="102"/>
        <v>-1.217998157191269E-2</v>
      </c>
      <c r="Y76" s="11">
        <f t="shared" si="103"/>
        <v>-9.7425357312937999E-3</v>
      </c>
      <c r="Z76" s="4">
        <f t="shared" si="123"/>
        <v>15187.411705480983</v>
      </c>
      <c r="AA76" s="4">
        <f t="shared" si="124"/>
        <v>21921.959364276274</v>
      </c>
      <c r="AB76" s="4">
        <f t="shared" si="125"/>
        <v>9764.3369157657144</v>
      </c>
      <c r="AC76" s="12">
        <f t="shared" si="107"/>
        <v>2.1343734805031023</v>
      </c>
      <c r="AD76" s="12">
        <f t="shared" si="108"/>
        <v>2.892554854532797</v>
      </c>
      <c r="AE76" s="12">
        <f t="shared" si="109"/>
        <v>2.8528428191077015</v>
      </c>
      <c r="AF76" s="11">
        <f t="shared" si="110"/>
        <v>-4.0504037456468023E-3</v>
      </c>
      <c r="AG76" s="11">
        <f t="shared" si="111"/>
        <v>2.9673830763510267E-4</v>
      </c>
      <c r="AH76" s="11">
        <f t="shared" si="112"/>
        <v>9.7937136394747881E-3</v>
      </c>
      <c r="AI76" s="1">
        <f t="shared" si="70"/>
        <v>100439.00869211467</v>
      </c>
      <c r="AJ76" s="1">
        <f t="shared" si="71"/>
        <v>24550.902591360304</v>
      </c>
      <c r="AK76" s="1">
        <f t="shared" si="72"/>
        <v>9543.2798376538813</v>
      </c>
      <c r="AL76" s="10">
        <f t="shared" si="113"/>
        <v>22.051976254685016</v>
      </c>
      <c r="AM76" s="10">
        <f t="shared" si="114"/>
        <v>3.736115565849587</v>
      </c>
      <c r="AN76" s="10">
        <f t="shared" si="115"/>
        <v>1.3810921954965329</v>
      </c>
      <c r="AO76" s="7">
        <f t="shared" si="116"/>
        <v>1.686615788953736E-2</v>
      </c>
      <c r="AP76" s="7">
        <f t="shared" si="117"/>
        <v>2.1246910550145669E-2</v>
      </c>
      <c r="AQ76" s="7">
        <f t="shared" si="118"/>
        <v>1.9273628682749722E-2</v>
      </c>
      <c r="AR76" s="1">
        <f t="shared" si="128"/>
        <v>63548.323700627545</v>
      </c>
      <c r="AS76" s="1">
        <f t="shared" si="126"/>
        <v>16443.521612665118</v>
      </c>
      <c r="AT76" s="1">
        <f t="shared" si="127"/>
        <v>6467.0901034590224</v>
      </c>
      <c r="AU76" s="1">
        <f t="shared" si="76"/>
        <v>12709.66474012551</v>
      </c>
      <c r="AV76" s="1">
        <f t="shared" si="77"/>
        <v>3288.7043225330235</v>
      </c>
      <c r="AW76" s="1">
        <f t="shared" si="78"/>
        <v>1293.4180206918045</v>
      </c>
      <c r="AX76">
        <v>0</v>
      </c>
      <c r="AY76">
        <v>0</v>
      </c>
      <c r="AZ76">
        <v>0</v>
      </c>
      <c r="BA76">
        <f t="shared" si="131"/>
        <v>0</v>
      </c>
      <c r="BB76">
        <f t="shared" si="143"/>
        <v>0</v>
      </c>
      <c r="BC76">
        <f t="shared" si="132"/>
        <v>0</v>
      </c>
      <c r="BD76">
        <f t="shared" si="133"/>
        <v>0</v>
      </c>
      <c r="BE76">
        <f t="shared" si="134"/>
        <v>0</v>
      </c>
      <c r="BF76">
        <f t="shared" si="135"/>
        <v>0</v>
      </c>
      <c r="BG76">
        <f t="shared" si="136"/>
        <v>0</v>
      </c>
      <c r="BH76">
        <f t="shared" si="144"/>
        <v>0</v>
      </c>
      <c r="BI76">
        <f t="shared" si="145"/>
        <v>0</v>
      </c>
      <c r="BJ76">
        <f t="shared" si="146"/>
        <v>0</v>
      </c>
      <c r="BK76" s="7">
        <f t="shared" si="147"/>
        <v>5.0943352625945487E-2</v>
      </c>
      <c r="BL76" s="13">
        <f t="shared" si="129"/>
        <v>0.45360137066880707</v>
      </c>
      <c r="BM76" s="13">
        <f t="shared" si="130"/>
        <v>0.48101709809096993</v>
      </c>
      <c r="BN76" s="8">
        <f>BN$3*temperature!$I186+BN$4*temperature!$I186^2+BN$5*temperature!$I186^6</f>
        <v>3.6892205153562232</v>
      </c>
      <c r="BO76" s="8">
        <f>BO$3*temperature!$I186+BO$4*temperature!$I186^2+BO$5*temperature!$I186^6</f>
        <v>1.6298447383651098</v>
      </c>
      <c r="BP76" s="8">
        <f>BP$3*temperature!$I186+BP$4*temperature!$I186^2+BP$5*temperature!$I186^6</f>
        <v>0.23118063480454376</v>
      </c>
      <c r="BQ76" s="8">
        <f>BQ$3*temperature!$M186+BQ$4*temperature!$M186^2+BQ$5*temperature!$M186^6</f>
        <v>3.6892193145839416</v>
      </c>
      <c r="BR76" s="8">
        <f>BR$3*temperature!$M186+BR$4*temperature!$M186^2+BR$5*temperature!$M186^6</f>
        <v>1.6298425490836888</v>
      </c>
      <c r="BS76" s="8">
        <f>BS$3*temperature!$M186+BS$4*temperature!$M186^2+BS$5*temperature!$M186^6</f>
        <v>0.23117785633015941</v>
      </c>
      <c r="BT76" s="15">
        <f t="shared" si="137"/>
        <v>-1.2007722816065325E-6</v>
      </c>
      <c r="BU76" s="15">
        <f t="shared" si="138"/>
        <v>-2.1892814210389133E-6</v>
      </c>
      <c r="BV76" s="15">
        <f t="shared" si="139"/>
        <v>-2.7784743843461968E-6</v>
      </c>
      <c r="BW76" s="15">
        <f t="shared" si="140"/>
        <v>-1.3027520619905229E-3</v>
      </c>
      <c r="BX76" s="15">
        <f t="shared" si="141"/>
        <v>-5.9093012096051584E-4</v>
      </c>
      <c r="BY76" s="15">
        <f t="shared" si="142"/>
        <v>-6.2664601639070869E-4</v>
      </c>
    </row>
    <row r="77" spans="1:77" x14ac:dyDescent="0.3">
      <c r="A77">
        <f t="shared" si="79"/>
        <v>2031</v>
      </c>
      <c r="B77" s="4">
        <f t="shared" si="80"/>
        <v>1134.8460925920244</v>
      </c>
      <c r="C77" s="4">
        <f t="shared" si="81"/>
        <v>2813.0386949826416</v>
      </c>
      <c r="D77" s="4">
        <f t="shared" si="82"/>
        <v>3927.4647013893245</v>
      </c>
      <c r="E77" s="11">
        <f t="shared" si="83"/>
        <v>1.3990192270432716E-3</v>
      </c>
      <c r="F77" s="11">
        <f t="shared" si="84"/>
        <v>2.7561616891819615E-3</v>
      </c>
      <c r="G77" s="11">
        <f t="shared" si="85"/>
        <v>5.6266060459001389E-3</v>
      </c>
      <c r="H77" s="4">
        <f t="shared" si="86"/>
        <v>65009.706745036128</v>
      </c>
      <c r="I77" s="4">
        <f t="shared" si="87"/>
        <v>16933.093250826849</v>
      </c>
      <c r="J77" s="4">
        <f t="shared" si="88"/>
        <v>6663.405286692202</v>
      </c>
      <c r="K77" s="4">
        <f t="shared" si="89"/>
        <v>57285.04258806751</v>
      </c>
      <c r="L77" s="4">
        <f t="shared" si="90"/>
        <v>6019.5024266921209</v>
      </c>
      <c r="M77" s="4">
        <f t="shared" si="91"/>
        <v>1696.6174856606731</v>
      </c>
      <c r="N77" s="11">
        <f t="shared" si="92"/>
        <v>2.1567213699948962E-2</v>
      </c>
      <c r="O77" s="11">
        <f t="shared" si="93"/>
        <v>2.6942499493595395E-2</v>
      </c>
      <c r="P77" s="11">
        <f t="shared" si="94"/>
        <v>2.4591060062302272E-2</v>
      </c>
      <c r="Q77" s="4">
        <f t="shared" si="95"/>
        <v>7290.2128777411499</v>
      </c>
      <c r="R77" s="4">
        <f t="shared" si="96"/>
        <v>7845.8140883790393</v>
      </c>
      <c r="S77" s="4">
        <f t="shared" si="97"/>
        <v>3565.2539995045831</v>
      </c>
      <c r="T77" s="4">
        <f t="shared" si="98"/>
        <v>112.14037476484694</v>
      </c>
      <c r="U77" s="4">
        <f t="shared" si="99"/>
        <v>463.34204697041548</v>
      </c>
      <c r="V77" s="4">
        <f t="shared" si="100"/>
        <v>535.04985005563424</v>
      </c>
      <c r="W77" s="11">
        <f t="shared" si="101"/>
        <v>-1.0734613539272964E-2</v>
      </c>
      <c r="X77" s="11">
        <f t="shared" si="102"/>
        <v>-1.217998157191269E-2</v>
      </c>
      <c r="Y77" s="11">
        <f t="shared" si="103"/>
        <v>-9.7425357312937999E-3</v>
      </c>
      <c r="Z77" s="4">
        <f t="shared" si="123"/>
        <v>15313.027573237961</v>
      </c>
      <c r="AA77" s="4">
        <f t="shared" si="124"/>
        <v>22316.659122588717</v>
      </c>
      <c r="AB77" s="4">
        <f t="shared" si="125"/>
        <v>10066.199675191991</v>
      </c>
      <c r="AC77" s="12">
        <f t="shared" si="107"/>
        <v>2.1257284061630632</v>
      </c>
      <c r="AD77" s="12">
        <f t="shared" si="108"/>
        <v>2.8934131863650729</v>
      </c>
      <c r="AE77" s="12">
        <f t="shared" si="109"/>
        <v>2.8807827447364742</v>
      </c>
      <c r="AF77" s="11">
        <f t="shared" si="110"/>
        <v>-4.0504037456468023E-3</v>
      </c>
      <c r="AG77" s="11">
        <f t="shared" si="111"/>
        <v>2.9673830763510267E-4</v>
      </c>
      <c r="AH77" s="11">
        <f t="shared" si="112"/>
        <v>9.7937136394747881E-3</v>
      </c>
      <c r="AI77" s="1">
        <f t="shared" si="70"/>
        <v>103104.77256302873</v>
      </c>
      <c r="AJ77" s="1">
        <f t="shared" si="71"/>
        <v>25384.516654757299</v>
      </c>
      <c r="AK77" s="1">
        <f t="shared" si="72"/>
        <v>9882.3698745802976</v>
      </c>
      <c r="AL77" s="10">
        <f t="shared" si="113"/>
        <v>22.42018904683998</v>
      </c>
      <c r="AM77" s="10">
        <f t="shared" si="114"/>
        <v>3.8147026699498738</v>
      </c>
      <c r="AN77" s="10">
        <f t="shared" si="115"/>
        <v>1.4074446670676504</v>
      </c>
      <c r="AO77" s="7">
        <f t="shared" si="116"/>
        <v>1.6697496310641987E-2</v>
      </c>
      <c r="AP77" s="7">
        <f t="shared" si="117"/>
        <v>2.1034441444644211E-2</v>
      </c>
      <c r="AQ77" s="7">
        <f t="shared" si="118"/>
        <v>1.9080892395922224E-2</v>
      </c>
      <c r="AR77" s="1">
        <f t="shared" si="128"/>
        <v>65009.706745036128</v>
      </c>
      <c r="AS77" s="1">
        <f t="shared" si="126"/>
        <v>16933.093250826849</v>
      </c>
      <c r="AT77" s="1">
        <f t="shared" si="127"/>
        <v>6663.405286692202</v>
      </c>
      <c r="AU77" s="1">
        <f t="shared" si="76"/>
        <v>13001.941349007226</v>
      </c>
      <c r="AV77" s="1">
        <f t="shared" si="77"/>
        <v>3386.6186501653701</v>
      </c>
      <c r="AW77" s="1">
        <f t="shared" si="78"/>
        <v>1332.6810573384405</v>
      </c>
      <c r="AX77">
        <v>0</v>
      </c>
      <c r="AY77">
        <v>0</v>
      </c>
      <c r="AZ77">
        <v>0</v>
      </c>
      <c r="BA77">
        <f t="shared" si="131"/>
        <v>0</v>
      </c>
      <c r="BB77">
        <f t="shared" si="143"/>
        <v>0</v>
      </c>
      <c r="BC77">
        <f t="shared" si="132"/>
        <v>0</v>
      </c>
      <c r="BD77">
        <f t="shared" si="133"/>
        <v>0</v>
      </c>
      <c r="BE77">
        <f t="shared" si="134"/>
        <v>0</v>
      </c>
      <c r="BF77">
        <f t="shared" si="135"/>
        <v>0</v>
      </c>
      <c r="BG77">
        <f t="shared" si="136"/>
        <v>0</v>
      </c>
      <c r="BH77">
        <f t="shared" si="144"/>
        <v>0</v>
      </c>
      <c r="BI77">
        <f t="shared" si="145"/>
        <v>0</v>
      </c>
      <c r="BJ77">
        <f t="shared" si="146"/>
        <v>0</v>
      </c>
      <c r="BK77" s="7">
        <f t="shared" si="147"/>
        <v>5.0763627743565881E-2</v>
      </c>
      <c r="BL77" s="13">
        <f t="shared" si="129"/>
        <v>0.43161353039192213</v>
      </c>
      <c r="BM77" s="13">
        <f t="shared" si="130"/>
        <v>0.45811152199139993</v>
      </c>
      <c r="BN77" s="8">
        <f>BN$3*temperature!$I187+BN$4*temperature!$I187^2+BN$5*temperature!$I187^6</f>
        <v>3.6661146846180754</v>
      </c>
      <c r="BO77" s="8">
        <f>BO$3*temperature!$I187+BO$4*temperature!$I187^2+BO$5*temperature!$I187^6</f>
        <v>1.5899333566910721</v>
      </c>
      <c r="BP77" s="8">
        <f>BP$3*temperature!$I187+BP$4*temperature!$I187^2+BP$5*temperature!$I187^6</f>
        <v>0.18132686811212118</v>
      </c>
      <c r="BQ77" s="8">
        <f>BQ$3*temperature!$M187+BQ$4*temperature!$M187^2+BQ$5*temperature!$M187^6</f>
        <v>3.6661132008111528</v>
      </c>
      <c r="BR77" s="8">
        <f>BR$3*temperature!$M187+BR$4*temperature!$M187^2+BR$5*temperature!$M187^6</f>
        <v>1.5899309128544421</v>
      </c>
      <c r="BS77" s="8">
        <f>BS$3*temperature!$M187+BS$4*temperature!$M187^2+BS$5*temperature!$M187^6</f>
        <v>0.1813238608406289</v>
      </c>
      <c r="BT77" s="15">
        <f t="shared" si="137"/>
        <v>-1.4838069226641437E-6</v>
      </c>
      <c r="BU77" s="15">
        <f t="shared" si="138"/>
        <v>-2.4438366299506242E-6</v>
      </c>
      <c r="BV77" s="15">
        <f t="shared" si="139"/>
        <v>-3.0072714922724231E-6</v>
      </c>
      <c r="BW77" s="15">
        <f t="shared" si="140"/>
        <v>-1.5788223521351764E-3</v>
      </c>
      <c r="BX77" s="15">
        <f t="shared" si="141"/>
        <v>-6.8144108926674197E-4</v>
      </c>
      <c r="BY77" s="15">
        <f t="shared" si="142"/>
        <v>-7.2327671069068763E-4</v>
      </c>
    </row>
    <row r="78" spans="1:77" x14ac:dyDescent="0.3">
      <c r="A78">
        <f t="shared" si="79"/>
        <v>2032</v>
      </c>
      <c r="B78" s="4">
        <f t="shared" si="80"/>
        <v>1136.3543805201318</v>
      </c>
      <c r="C78" s="4">
        <f t="shared" si="81"/>
        <v>2820.4042249898744</v>
      </c>
      <c r="D78" s="4">
        <f t="shared" si="82"/>
        <v>3948.4580831915264</v>
      </c>
      <c r="E78" s="11">
        <f t="shared" si="83"/>
        <v>1.3290682656911079E-3</v>
      </c>
      <c r="F78" s="11">
        <f t="shared" si="84"/>
        <v>2.6183536047228633E-3</v>
      </c>
      <c r="G78" s="11">
        <f t="shared" si="85"/>
        <v>5.3452757436051315E-3</v>
      </c>
      <c r="H78" s="4">
        <f t="shared" si="86"/>
        <v>66481.619629140172</v>
      </c>
      <c r="I78" s="4">
        <f t="shared" si="87"/>
        <v>17429.298650519395</v>
      </c>
      <c r="J78" s="4">
        <f t="shared" si="88"/>
        <v>6861.7602733304138</v>
      </c>
      <c r="K78" s="4">
        <f t="shared" si="89"/>
        <v>58504.301799505731</v>
      </c>
      <c r="L78" s="4">
        <f t="shared" si="90"/>
        <v>6179.7165442063433</v>
      </c>
      <c r="M78" s="4">
        <f t="shared" si="91"/>
        <v>1737.8328777354209</v>
      </c>
      <c r="N78" s="11">
        <f t="shared" si="92"/>
        <v>2.1284076197792601E-2</v>
      </c>
      <c r="O78" s="11">
        <f t="shared" si="93"/>
        <v>2.6615840672110869E-2</v>
      </c>
      <c r="P78" s="11">
        <f t="shared" si="94"/>
        <v>2.4292683779984836E-2</v>
      </c>
      <c r="Q78" s="4">
        <f t="shared" si="95"/>
        <v>7375.2442577553993</v>
      </c>
      <c r="R78" s="4">
        <f t="shared" si="96"/>
        <v>7977.364708998155</v>
      </c>
      <c r="S78" s="4">
        <f t="shared" si="97"/>
        <v>3635.6152174561016</v>
      </c>
      <c r="T78" s="4">
        <f t="shared" si="98"/>
        <v>110.93659117959707</v>
      </c>
      <c r="U78" s="4">
        <f t="shared" si="99"/>
        <v>457.69854937682351</v>
      </c>
      <c r="V78" s="4">
        <f t="shared" si="100"/>
        <v>529.83710777344379</v>
      </c>
      <c r="W78" s="11">
        <f t="shared" si="101"/>
        <v>-1.0734613539272964E-2</v>
      </c>
      <c r="X78" s="11">
        <f t="shared" si="102"/>
        <v>-1.217998157191269E-2</v>
      </c>
      <c r="Y78" s="11">
        <f t="shared" si="103"/>
        <v>-9.7425357312937999E-3</v>
      </c>
      <c r="Z78" s="4">
        <f t="shared" si="123"/>
        <v>15434.243443303936</v>
      </c>
      <c r="AA78" s="4">
        <f t="shared" si="124"/>
        <v>22707.918251395291</v>
      </c>
      <c r="AB78" s="4">
        <f t="shared" si="125"/>
        <v>10371.310714496167</v>
      </c>
      <c r="AC78" s="12">
        <f t="shared" si="107"/>
        <v>2.1171183478645124</v>
      </c>
      <c r="AD78" s="12">
        <f t="shared" si="108"/>
        <v>2.8942717728972842</v>
      </c>
      <c r="AE78" s="12">
        <f t="shared" si="109"/>
        <v>2.9089963059959634</v>
      </c>
      <c r="AF78" s="11">
        <f t="shared" si="110"/>
        <v>-4.0504037456468023E-3</v>
      </c>
      <c r="AG78" s="11">
        <f t="shared" si="111"/>
        <v>2.9673830763510267E-4</v>
      </c>
      <c r="AH78" s="11">
        <f t="shared" si="112"/>
        <v>9.7937136394747881E-3</v>
      </c>
      <c r="AI78" s="1">
        <f t="shared" si="70"/>
        <v>105796.23665573308</v>
      </c>
      <c r="AJ78" s="1">
        <f t="shared" si="71"/>
        <v>26232.683639446943</v>
      </c>
      <c r="AK78" s="1">
        <f t="shared" si="72"/>
        <v>10226.81394446071</v>
      </c>
      <c r="AL78" s="10">
        <f t="shared" si="113"/>
        <v>22.790806460494551</v>
      </c>
      <c r="AM78" s="10">
        <f t="shared" si="114"/>
        <v>3.8941404084902649</v>
      </c>
      <c r="AN78" s="10">
        <f t="shared" si="115"/>
        <v>1.4340314143107273</v>
      </c>
      <c r="AO78" s="7">
        <f t="shared" si="116"/>
        <v>1.6530521347535566E-2</v>
      </c>
      <c r="AP78" s="7">
        <f t="shared" si="117"/>
        <v>2.0824097030197768E-2</v>
      </c>
      <c r="AQ78" s="7">
        <f t="shared" si="118"/>
        <v>1.8890083471963002E-2</v>
      </c>
      <c r="AR78" s="1">
        <f t="shared" si="128"/>
        <v>66481.619629140172</v>
      </c>
      <c r="AS78" s="1">
        <f t="shared" si="126"/>
        <v>17429.298650519395</v>
      </c>
      <c r="AT78" s="1">
        <f t="shared" si="127"/>
        <v>6861.7602733304138</v>
      </c>
      <c r="AU78" s="1">
        <f t="shared" si="76"/>
        <v>13296.323925828035</v>
      </c>
      <c r="AV78" s="1">
        <f t="shared" si="77"/>
        <v>3485.859730103879</v>
      </c>
      <c r="AW78" s="1">
        <f t="shared" si="78"/>
        <v>1372.3520546660829</v>
      </c>
      <c r="AX78">
        <v>0</v>
      </c>
      <c r="AY78">
        <v>0</v>
      </c>
      <c r="AZ78">
        <v>0</v>
      </c>
      <c r="BA78">
        <f t="shared" si="131"/>
        <v>0</v>
      </c>
      <c r="BB78">
        <f t="shared" si="143"/>
        <v>0</v>
      </c>
      <c r="BC78">
        <f t="shared" si="132"/>
        <v>0</v>
      </c>
      <c r="BD78">
        <f t="shared" si="133"/>
        <v>0</v>
      </c>
      <c r="BE78">
        <f t="shared" si="134"/>
        <v>0</v>
      </c>
      <c r="BF78">
        <f t="shared" si="135"/>
        <v>0</v>
      </c>
      <c r="BG78">
        <f t="shared" si="136"/>
        <v>0</v>
      </c>
      <c r="BH78">
        <f t="shared" si="144"/>
        <v>0</v>
      </c>
      <c r="BI78">
        <f t="shared" si="145"/>
        <v>0</v>
      </c>
      <c r="BJ78">
        <f t="shared" si="146"/>
        <v>0</v>
      </c>
      <c r="BK78" s="7">
        <f t="shared" si="147"/>
        <v>5.0580040189792869E-2</v>
      </c>
      <c r="BL78" s="13">
        <f t="shared" si="129"/>
        <v>0.41076177267267899</v>
      </c>
      <c r="BM78" s="13">
        <f t="shared" si="130"/>
        <v>0.43629668761085705</v>
      </c>
      <c r="BN78" s="8">
        <f>BN$3*temperature!$I188+BN$4*temperature!$I188^2+BN$5*temperature!$I188^6</f>
        <v>3.6385125623170662</v>
      </c>
      <c r="BO78" s="8">
        <f>BO$3*temperature!$I188+BO$4*temperature!$I188^2+BO$5*temperature!$I188^6</f>
        <v>1.5463806268039835</v>
      </c>
      <c r="BP78" s="8">
        <f>BP$3*temperature!$I188+BP$4*temperature!$I188^2+BP$5*temperature!$I188^6</f>
        <v>0.1284943854146805</v>
      </c>
      <c r="BQ78" s="8">
        <f>BQ$3*temperature!$M188+BQ$4*temperature!$M188^2+BQ$5*temperature!$M188^6</f>
        <v>3.6385107801591676</v>
      </c>
      <c r="BR78" s="8">
        <f>BR$3*temperature!$M188+BR$4*temperature!$M188^2+BR$5*temperature!$M188^6</f>
        <v>1.5463779205622443</v>
      </c>
      <c r="BS78" s="8">
        <f>BS$3*temperature!$M188+BS$4*temperature!$M188^2+BS$5*temperature!$M188^6</f>
        <v>0.12849114662082117</v>
      </c>
      <c r="BT78" s="15">
        <f t="shared" si="137"/>
        <v>-1.7821578985888209E-6</v>
      </c>
      <c r="BU78" s="15">
        <f t="shared" si="138"/>
        <v>-2.7062417391476856E-6</v>
      </c>
      <c r="BV78" s="15">
        <f t="shared" si="139"/>
        <v>-3.2387938593281262E-6</v>
      </c>
      <c r="BW78" s="15">
        <f t="shared" si="140"/>
        <v>-1.8787246606259999E-3</v>
      </c>
      <c r="BX78" s="15">
        <f t="shared" si="141"/>
        <v>-7.7170827196261298E-4</v>
      </c>
      <c r="BY78" s="15">
        <f t="shared" si="142"/>
        <v>-8.1968134636395526E-4</v>
      </c>
    </row>
    <row r="79" spans="1:77" x14ac:dyDescent="0.3">
      <c r="A79">
        <f t="shared" si="79"/>
        <v>2033</v>
      </c>
      <c r="B79" s="4">
        <f t="shared" si="80"/>
        <v>1137.7891584385738</v>
      </c>
      <c r="C79" s="4">
        <f t="shared" si="81"/>
        <v>2827.4197997806882</v>
      </c>
      <c r="D79" s="4">
        <f t="shared" si="82"/>
        <v>3968.5084005474155</v>
      </c>
      <c r="E79" s="11">
        <f t="shared" si="83"/>
        <v>1.2626148524065525E-3</v>
      </c>
      <c r="F79" s="11">
        <f t="shared" si="84"/>
        <v>2.4874359244867199E-3</v>
      </c>
      <c r="G79" s="11">
        <f t="shared" si="85"/>
        <v>5.0780119564248745E-3</v>
      </c>
      <c r="H79" s="4">
        <f t="shared" si="86"/>
        <v>67963.603005424637</v>
      </c>
      <c r="I79" s="4">
        <f t="shared" si="87"/>
        <v>17932.024144411724</v>
      </c>
      <c r="J79" s="4">
        <f t="shared" si="88"/>
        <v>7062.0904047203148</v>
      </c>
      <c r="K79" s="4">
        <f t="shared" si="89"/>
        <v>59733.037972249062</v>
      </c>
      <c r="L79" s="4">
        <f t="shared" si="90"/>
        <v>6342.1866628374892</v>
      </c>
      <c r="M79" s="4">
        <f t="shared" si="91"/>
        <v>1779.5326838028543</v>
      </c>
      <c r="N79" s="11">
        <f t="shared" si="92"/>
        <v>2.1002492721889254E-2</v>
      </c>
      <c r="O79" s="11">
        <f t="shared" si="93"/>
        <v>2.6290869082574053E-2</v>
      </c>
      <c r="P79" s="11">
        <f t="shared" si="94"/>
        <v>2.3995291262858709E-2</v>
      </c>
      <c r="Q79" s="4">
        <f t="shared" si="95"/>
        <v>7458.7152079923135</v>
      </c>
      <c r="R79" s="4">
        <f t="shared" si="96"/>
        <v>8107.4947092168959</v>
      </c>
      <c r="S79" s="4">
        <f t="shared" si="97"/>
        <v>3705.3033481954258</v>
      </c>
      <c r="T79" s="4">
        <f t="shared" si="98"/>
        <v>109.74572974591977</v>
      </c>
      <c r="U79" s="4">
        <f t="shared" si="99"/>
        <v>452.12378947992261</v>
      </c>
      <c r="V79" s="4">
        <f t="shared" si="100"/>
        <v>524.67515081919566</v>
      </c>
      <c r="W79" s="11">
        <f t="shared" si="101"/>
        <v>-1.0734613539272964E-2</v>
      </c>
      <c r="X79" s="11">
        <f t="shared" si="102"/>
        <v>-1.217998157191269E-2</v>
      </c>
      <c r="Y79" s="11">
        <f t="shared" si="103"/>
        <v>-9.7425357312937999E-3</v>
      </c>
      <c r="Z79" s="4">
        <f t="shared" si="123"/>
        <v>15551.020860885636</v>
      </c>
      <c r="AA79" s="4">
        <f t="shared" si="124"/>
        <v>23095.512789699198</v>
      </c>
      <c r="AB79" s="4">
        <f t="shared" si="125"/>
        <v>10679.569467237185</v>
      </c>
      <c r="AC79" s="12">
        <f t="shared" si="107"/>
        <v>2.1085431637783443</v>
      </c>
      <c r="AD79" s="12">
        <f t="shared" si="108"/>
        <v>2.8951306142050099</v>
      </c>
      <c r="AE79" s="12">
        <f t="shared" si="109"/>
        <v>2.9374861827951779</v>
      </c>
      <c r="AF79" s="11">
        <f t="shared" si="110"/>
        <v>-4.0504037456468023E-3</v>
      </c>
      <c r="AG79" s="11">
        <f t="shared" si="111"/>
        <v>2.9673830763510267E-4</v>
      </c>
      <c r="AH79" s="11">
        <f t="shared" si="112"/>
        <v>9.7937136394747881E-3</v>
      </c>
      <c r="AI79" s="1">
        <f t="shared" si="70"/>
        <v>108512.93691598781</v>
      </c>
      <c r="AJ79" s="1">
        <f t="shared" si="71"/>
        <v>27095.275005606127</v>
      </c>
      <c r="AK79" s="1">
        <f t="shared" si="72"/>
        <v>10576.484604680722</v>
      </c>
      <c r="AL79" s="10">
        <f t="shared" si="113"/>
        <v>23.163782934090079</v>
      </c>
      <c r="AM79" s="10">
        <f t="shared" si="114"/>
        <v>3.9744214466287238</v>
      </c>
      <c r="AN79" s="10">
        <f t="shared" si="115"/>
        <v>1.4608494976972968</v>
      </c>
      <c r="AO79" s="7">
        <f t="shared" si="116"/>
        <v>1.6365216134060209E-2</v>
      </c>
      <c r="AP79" s="7">
        <f t="shared" si="117"/>
        <v>2.0615856059895788E-2</v>
      </c>
      <c r="AQ79" s="7">
        <f t="shared" si="118"/>
        <v>1.8701182637243373E-2</v>
      </c>
      <c r="AR79" s="1">
        <f t="shared" si="128"/>
        <v>67963.603005424637</v>
      </c>
      <c r="AS79" s="1">
        <f t="shared" si="126"/>
        <v>17932.024144411724</v>
      </c>
      <c r="AT79" s="1">
        <f t="shared" si="127"/>
        <v>7062.0904047203148</v>
      </c>
      <c r="AU79" s="1">
        <f t="shared" si="76"/>
        <v>13592.720601084928</v>
      </c>
      <c r="AV79" s="1">
        <f t="shared" si="77"/>
        <v>3586.4048288823451</v>
      </c>
      <c r="AW79" s="1">
        <f t="shared" si="78"/>
        <v>1412.4180809440631</v>
      </c>
      <c r="AX79">
        <v>0</v>
      </c>
      <c r="AY79">
        <v>0</v>
      </c>
      <c r="AZ79">
        <v>0</v>
      </c>
      <c r="BA79">
        <f t="shared" si="131"/>
        <v>0</v>
      </c>
      <c r="BB79">
        <f t="shared" si="143"/>
        <v>0</v>
      </c>
      <c r="BC79">
        <f t="shared" si="132"/>
        <v>0</v>
      </c>
      <c r="BD79">
        <f t="shared" si="133"/>
        <v>0</v>
      </c>
      <c r="BE79">
        <f t="shared" si="134"/>
        <v>0</v>
      </c>
      <c r="BF79">
        <f t="shared" si="135"/>
        <v>0</v>
      </c>
      <c r="BG79">
        <f t="shared" si="136"/>
        <v>0</v>
      </c>
      <c r="BH79">
        <f t="shared" si="144"/>
        <v>0</v>
      </c>
      <c r="BI79">
        <f t="shared" si="145"/>
        <v>0</v>
      </c>
      <c r="BJ79">
        <f t="shared" si="146"/>
        <v>0</v>
      </c>
      <c r="BK79" s="7">
        <f t="shared" si="147"/>
        <v>5.0392728327093489E-2</v>
      </c>
      <c r="BL79" s="13">
        <f t="shared" si="129"/>
        <v>0.39098570024086188</v>
      </c>
      <c r="BM79" s="13">
        <f t="shared" si="130"/>
        <v>0.41552065486748291</v>
      </c>
      <c r="BN79" s="8">
        <f>BN$3*temperature!$I189+BN$4*temperature!$I189^2+BN$5*temperature!$I189^6</f>
        <v>3.606245734134915</v>
      </c>
      <c r="BO79" s="8">
        <f>BO$3*temperature!$I189+BO$4*temperature!$I189^2+BO$5*temperature!$I189^6</f>
        <v>1.4990659865159865</v>
      </c>
      <c r="BP79" s="8">
        <f>BP$3*temperature!$I189+BP$4*temperature!$I189^2+BP$5*temperature!$I189^6</f>
        <v>7.2597410789675187E-2</v>
      </c>
      <c r="BQ79" s="8">
        <f>BQ$3*temperature!$M189+BQ$4*temperature!$M189^2+BQ$5*temperature!$M189^6</f>
        <v>3.6062436396447906</v>
      </c>
      <c r="BR79" s="8">
        <f>BR$3*temperature!$M189+BR$4*temperature!$M189^2+BR$5*temperature!$M189^6</f>
        <v>1.4990630108160339</v>
      </c>
      <c r="BS79" s="8">
        <f>BS$3*temperature!$M189+BS$4*temperature!$M189^2+BS$5*temperature!$M189^6</f>
        <v>7.2593938169134731E-2</v>
      </c>
      <c r="BT79" s="15">
        <f t="shared" si="137"/>
        <v>-2.0944901244490666E-6</v>
      </c>
      <c r="BU79" s="15">
        <f t="shared" si="138"/>
        <v>-2.9756999526675543E-6</v>
      </c>
      <c r="BV79" s="15">
        <f t="shared" si="139"/>
        <v>-3.4726205404567168E-6</v>
      </c>
      <c r="BW79" s="15">
        <f t="shared" si="140"/>
        <v>-2.2023337891259229E-3</v>
      </c>
      <c r="BX79" s="15">
        <f t="shared" si="141"/>
        <v>-8.6108101870550967E-4</v>
      </c>
      <c r="BY79" s="15">
        <f t="shared" si="142"/>
        <v>-9.1511517829438846E-4</v>
      </c>
    </row>
    <row r="80" spans="1:77" x14ac:dyDescent="0.3">
      <c r="A80">
        <f t="shared" si="79"/>
        <v>2034</v>
      </c>
      <c r="B80" s="4">
        <f t="shared" si="80"/>
        <v>1139.1539184544079</v>
      </c>
      <c r="C80" s="4">
        <f t="shared" si="81"/>
        <v>2834.1011740850886</v>
      </c>
      <c r="D80" s="4">
        <f t="shared" si="82"/>
        <v>3987.6529269992102</v>
      </c>
      <c r="E80" s="11">
        <f t="shared" si="83"/>
        <v>1.1994841097862248E-3</v>
      </c>
      <c r="F80" s="11">
        <f t="shared" si="84"/>
        <v>2.3630641282623836E-3</v>
      </c>
      <c r="G80" s="11">
        <f t="shared" si="85"/>
        <v>4.8241113586036301E-3</v>
      </c>
      <c r="H80" s="4">
        <f t="shared" si="86"/>
        <v>69455.176629201756</v>
      </c>
      <c r="I80" s="4">
        <f t="shared" si="87"/>
        <v>18441.149886393781</v>
      </c>
      <c r="J80" s="4">
        <f t="shared" si="88"/>
        <v>7264.3306510661541</v>
      </c>
      <c r="K80" s="4">
        <f t="shared" si="89"/>
        <v>60970.84468044302</v>
      </c>
      <c r="L80" s="4">
        <f t="shared" si="90"/>
        <v>6506.8777554658036</v>
      </c>
      <c r="M80" s="4">
        <f t="shared" si="91"/>
        <v>1821.7058465348211</v>
      </c>
      <c r="N80" s="11">
        <f t="shared" si="92"/>
        <v>2.0722312981452884E-2</v>
      </c>
      <c r="O80" s="11">
        <f t="shared" si="93"/>
        <v>2.5967556835457817E-2</v>
      </c>
      <c r="P80" s="11">
        <f t="shared" si="94"/>
        <v>2.3699009923123793E-2</v>
      </c>
      <c r="Q80" s="4">
        <f t="shared" si="95"/>
        <v>7540.5854284800098</v>
      </c>
      <c r="R80" s="4">
        <f t="shared" si="96"/>
        <v>8236.1297489606786</v>
      </c>
      <c r="S80" s="4">
        <f t="shared" si="97"/>
        <v>3774.2809450107447</v>
      </c>
      <c r="T80" s="4">
        <f t="shared" si="98"/>
        <v>108.56765174951184</v>
      </c>
      <c r="U80" s="4">
        <f t="shared" si="99"/>
        <v>446.61693005583379</v>
      </c>
      <c r="V80" s="4">
        <f t="shared" si="100"/>
        <v>519.56348441501768</v>
      </c>
      <c r="W80" s="11">
        <f t="shared" si="101"/>
        <v>-1.0734613539272964E-2</v>
      </c>
      <c r="X80" s="11">
        <f t="shared" si="102"/>
        <v>-1.217998157191269E-2</v>
      </c>
      <c r="Y80" s="11">
        <f t="shared" si="103"/>
        <v>-9.7425357312937999E-3</v>
      </c>
      <c r="Z80" s="4">
        <f t="shared" si="123"/>
        <v>15663.322169667059</v>
      </c>
      <c r="AA80" s="4">
        <f t="shared" si="124"/>
        <v>23479.221254721499</v>
      </c>
      <c r="AB80" s="4">
        <f t="shared" si="125"/>
        <v>10990.874884303264</v>
      </c>
      <c r="AC80" s="12">
        <f t="shared" si="107"/>
        <v>2.1000027126499186</v>
      </c>
      <c r="AD80" s="12">
        <f t="shared" si="108"/>
        <v>2.8959897103638519</v>
      </c>
      <c r="AE80" s="12">
        <f t="shared" si="109"/>
        <v>2.966255081289388</v>
      </c>
      <c r="AF80" s="11">
        <f t="shared" si="110"/>
        <v>-4.0504037456468023E-3</v>
      </c>
      <c r="AG80" s="11">
        <f t="shared" si="111"/>
        <v>2.9673830763510267E-4</v>
      </c>
      <c r="AH80" s="11">
        <f t="shared" si="112"/>
        <v>9.7937136394747881E-3</v>
      </c>
      <c r="AI80" s="1">
        <f t="shared" si="70"/>
        <v>111254.36382547396</v>
      </c>
      <c r="AJ80" s="1">
        <f t="shared" si="71"/>
        <v>27972.152333927857</v>
      </c>
      <c r="AK80" s="1">
        <f t="shared" si="72"/>
        <v>10931.254225156714</v>
      </c>
      <c r="AL80" s="10">
        <f t="shared" si="113"/>
        <v>23.539072445146928</v>
      </c>
      <c r="AM80" s="10">
        <f t="shared" si="114"/>
        <v>4.0555381860891337</v>
      </c>
      <c r="AN80" s="10">
        <f t="shared" si="115"/>
        <v>1.4878959148266395</v>
      </c>
      <c r="AO80" s="7">
        <f t="shared" si="116"/>
        <v>1.6201563972719608E-2</v>
      </c>
      <c r="AP80" s="7">
        <f t="shared" si="117"/>
        <v>2.0409697499296831E-2</v>
      </c>
      <c r="AQ80" s="7">
        <f t="shared" si="118"/>
        <v>1.851417081087094E-2</v>
      </c>
      <c r="AR80" s="1">
        <f t="shared" si="128"/>
        <v>69455.176629201756</v>
      </c>
      <c r="AS80" s="1">
        <f t="shared" si="126"/>
        <v>18441.149886393781</v>
      </c>
      <c r="AT80" s="1">
        <f t="shared" si="127"/>
        <v>7264.3306510661541</v>
      </c>
      <c r="AU80" s="1">
        <f t="shared" si="76"/>
        <v>13891.035325840352</v>
      </c>
      <c r="AV80" s="1">
        <f t="shared" si="77"/>
        <v>3688.2299772787565</v>
      </c>
      <c r="AW80" s="1">
        <f t="shared" si="78"/>
        <v>1452.8661302132309</v>
      </c>
      <c r="AX80">
        <v>0</v>
      </c>
      <c r="AY80">
        <v>0</v>
      </c>
      <c r="AZ80">
        <v>0</v>
      </c>
      <c r="BA80">
        <f t="shared" si="131"/>
        <v>0</v>
      </c>
      <c r="BB80">
        <f t="shared" si="143"/>
        <v>0</v>
      </c>
      <c r="BC80">
        <f t="shared" si="132"/>
        <v>0</v>
      </c>
      <c r="BD80">
        <f t="shared" si="133"/>
        <v>0</v>
      </c>
      <c r="BE80">
        <f t="shared" si="134"/>
        <v>0</v>
      </c>
      <c r="BF80">
        <f t="shared" si="135"/>
        <v>0</v>
      </c>
      <c r="BG80">
        <f t="shared" si="136"/>
        <v>0</v>
      </c>
      <c r="BH80">
        <f t="shared" si="144"/>
        <v>0</v>
      </c>
      <c r="BI80">
        <f t="shared" si="145"/>
        <v>0</v>
      </c>
      <c r="BJ80">
        <f t="shared" si="146"/>
        <v>0</v>
      </c>
      <c r="BK80" s="7">
        <f t="shared" si="147"/>
        <v>5.0201832533371488E-2</v>
      </c>
      <c r="BL80" s="13">
        <f t="shared" si="129"/>
        <v>0.37222811020746943</v>
      </c>
      <c r="BM80" s="13">
        <f t="shared" si="130"/>
        <v>0.39573395701665037</v>
      </c>
      <c r="BN80" s="8">
        <f>BN$3*temperature!$I190+BN$4*temperature!$I190^2+BN$5*temperature!$I190^6</f>
        <v>3.5691468837083757</v>
      </c>
      <c r="BO80" s="8">
        <f>BO$3*temperature!$I190+BO$4*temperature!$I190^2+BO$5*temperature!$I190^6</f>
        <v>1.4478700670289779</v>
      </c>
      <c r="BP80" s="8">
        <f>BP$3*temperature!$I190+BP$4*temperature!$I190^2+BP$5*temperature!$I190^6</f>
        <v>1.3551391432148119E-2</v>
      </c>
      <c r="BQ80" s="8">
        <f>BQ$3*temperature!$M190+BQ$4*temperature!$M190^2+BQ$5*temperature!$M190^6</f>
        <v>3.5691444641763503</v>
      </c>
      <c r="BR80" s="8">
        <f>BR$3*temperature!$M190+BR$4*temperature!$M190^2+BR$5*temperature!$M190^6</f>
        <v>1.4478668155778625</v>
      </c>
      <c r="BS80" s="8">
        <f>BS$3*temperature!$M190+BS$4*temperature!$M190^2+BS$5*temperature!$M190^6</f>
        <v>1.3547683083606543E-2</v>
      </c>
      <c r="BT80" s="15">
        <f t="shared" si="137"/>
        <v>-2.4195320253994623E-6</v>
      </c>
      <c r="BU80" s="15">
        <f t="shared" si="138"/>
        <v>-3.2514511154602133E-6</v>
      </c>
      <c r="BV80" s="15">
        <f t="shared" si="139"/>
        <v>-3.7083485415756456E-6</v>
      </c>
      <c r="BW80" s="15">
        <f t="shared" si="140"/>
        <v>-2.5494819152801838E-3</v>
      </c>
      <c r="BX80" s="15">
        <f t="shared" si="141"/>
        <v>-9.4898883533286245E-4</v>
      </c>
      <c r="BY80" s="15">
        <f t="shared" si="142"/>
        <v>-1.0089165666762158E-3</v>
      </c>
    </row>
    <row r="81" spans="1:77" x14ac:dyDescent="0.3">
      <c r="A81">
        <f t="shared" si="79"/>
        <v>2035</v>
      </c>
      <c r="B81" s="4">
        <f t="shared" si="80"/>
        <v>1140.4519956270053</v>
      </c>
      <c r="C81" s="4">
        <f t="shared" si="81"/>
        <v>2840.4634787644177</v>
      </c>
      <c r="D81" s="4">
        <f t="shared" si="82"/>
        <v>4005.9279646895507</v>
      </c>
      <c r="E81" s="11">
        <f t="shared" si="83"/>
        <v>1.1395099042969135E-3</v>
      </c>
      <c r="F81" s="11">
        <f t="shared" si="84"/>
        <v>2.2449109218492642E-3</v>
      </c>
      <c r="G81" s="11">
        <f t="shared" si="85"/>
        <v>4.5829057906734486E-3</v>
      </c>
      <c r="H81" s="4">
        <f t="shared" si="86"/>
        <v>70955.839673087306</v>
      </c>
      <c r="I81" s="4">
        <f t="shared" si="87"/>
        <v>18956.54979569541</v>
      </c>
      <c r="J81" s="4">
        <f t="shared" si="88"/>
        <v>7468.4155652610061</v>
      </c>
      <c r="K81" s="4">
        <f t="shared" si="89"/>
        <v>62217.2962519801</v>
      </c>
      <c r="L81" s="4">
        <f t="shared" si="90"/>
        <v>6673.7523426780272</v>
      </c>
      <c r="M81" s="4">
        <f t="shared" si="91"/>
        <v>1864.3409544783938</v>
      </c>
      <c r="N81" s="11">
        <f t="shared" si="92"/>
        <v>2.0443403368772595E-2</v>
      </c>
      <c r="O81" s="11">
        <f t="shared" si="93"/>
        <v>2.5645877098589676E-2</v>
      </c>
      <c r="P81" s="11">
        <f t="shared" si="94"/>
        <v>2.3403947473008113E-2</v>
      </c>
      <c r="Q81" s="4">
        <f t="shared" si="95"/>
        <v>7620.814700378317</v>
      </c>
      <c r="R81" s="4">
        <f t="shared" si="96"/>
        <v>8363.1965004382346</v>
      </c>
      <c r="S81" s="4">
        <f t="shared" si="97"/>
        <v>3842.5118967298295</v>
      </c>
      <c r="T81" s="4">
        <f t="shared" si="98"/>
        <v>107.40221996511445</v>
      </c>
      <c r="U81" s="4">
        <f t="shared" si="99"/>
        <v>441.17714407804954</v>
      </c>
      <c r="V81" s="4">
        <f t="shared" si="100"/>
        <v>514.50161860342882</v>
      </c>
      <c r="W81" s="11">
        <f t="shared" si="101"/>
        <v>-1.0734613539272964E-2</v>
      </c>
      <c r="X81" s="11">
        <f t="shared" si="102"/>
        <v>-1.217998157191269E-2</v>
      </c>
      <c r="Y81" s="11">
        <f t="shared" si="103"/>
        <v>-9.7425357312937999E-3</v>
      </c>
      <c r="Z81" s="4">
        <f t="shared" si="123"/>
        <v>15771.110699451428</v>
      </c>
      <c r="AA81" s="4">
        <f t="shared" si="124"/>
        <v>23858.824733252502</v>
      </c>
      <c r="AB81" s="4">
        <f t="shared" si="125"/>
        <v>11305.125356835353</v>
      </c>
      <c r="AC81" s="12">
        <f t="shared" si="107"/>
        <v>2.0914968537967327</v>
      </c>
      <c r="AD81" s="12">
        <f t="shared" si="108"/>
        <v>2.896849061449434</v>
      </c>
      <c r="AE81" s="12">
        <f t="shared" si="109"/>
        <v>2.9953057341371734</v>
      </c>
      <c r="AF81" s="11">
        <f t="shared" si="110"/>
        <v>-4.0504037456468023E-3</v>
      </c>
      <c r="AG81" s="11">
        <f t="shared" si="111"/>
        <v>2.9673830763510267E-4</v>
      </c>
      <c r="AH81" s="11">
        <f t="shared" si="112"/>
        <v>9.7937136394747881E-3</v>
      </c>
      <c r="AI81" s="1">
        <f t="shared" si="70"/>
        <v>114019.96276876691</v>
      </c>
      <c r="AJ81" s="1">
        <f t="shared" si="71"/>
        <v>28863.167077813829</v>
      </c>
      <c r="AK81" s="1">
        <f t="shared" si="72"/>
        <v>11290.994932854273</v>
      </c>
      <c r="AL81" s="10">
        <f t="shared" si="113"/>
        <v>23.916628535344675</v>
      </c>
      <c r="AM81" s="10">
        <f t="shared" si="114"/>
        <v>4.1374827705883108</v>
      </c>
      <c r="AN81" s="10">
        <f t="shared" si="115"/>
        <v>1.515167602351378</v>
      </c>
      <c r="AO81" s="7">
        <f t="shared" si="116"/>
        <v>1.6039548332992412E-2</v>
      </c>
      <c r="AP81" s="7">
        <f t="shared" si="117"/>
        <v>2.0205600524303861E-2</v>
      </c>
      <c r="AQ81" s="7">
        <f t="shared" si="118"/>
        <v>1.8329029102762229E-2</v>
      </c>
      <c r="AR81" s="1">
        <f t="shared" si="128"/>
        <v>70955.839673087306</v>
      </c>
      <c r="AS81" s="1">
        <f t="shared" si="126"/>
        <v>18956.54979569541</v>
      </c>
      <c r="AT81" s="1">
        <f t="shared" si="127"/>
        <v>7468.4155652610061</v>
      </c>
      <c r="AU81" s="1">
        <f t="shared" si="76"/>
        <v>14191.167934617462</v>
      </c>
      <c r="AV81" s="1">
        <f t="shared" si="77"/>
        <v>3791.3099591390819</v>
      </c>
      <c r="AW81" s="1">
        <f t="shared" si="78"/>
        <v>1493.6831130522014</v>
      </c>
      <c r="AX81">
        <v>0</v>
      </c>
      <c r="AY81">
        <v>0</v>
      </c>
      <c r="AZ81">
        <v>0</v>
      </c>
      <c r="BA81">
        <f t="shared" si="131"/>
        <v>0</v>
      </c>
      <c r="BB81">
        <f t="shared" si="143"/>
        <v>0</v>
      </c>
      <c r="BC81">
        <f t="shared" si="132"/>
        <v>0</v>
      </c>
      <c r="BD81">
        <f t="shared" si="133"/>
        <v>0</v>
      </c>
      <c r="BE81">
        <f t="shared" si="134"/>
        <v>0</v>
      </c>
      <c r="BF81">
        <f t="shared" si="135"/>
        <v>0</v>
      </c>
      <c r="BG81">
        <f t="shared" si="136"/>
        <v>0</v>
      </c>
      <c r="BH81">
        <f t="shared" si="144"/>
        <v>0</v>
      </c>
      <c r="BI81">
        <f t="shared" si="145"/>
        <v>0</v>
      </c>
      <c r="BJ81">
        <f t="shared" si="146"/>
        <v>0</v>
      </c>
      <c r="BK81" s="7">
        <f t="shared" si="147"/>
        <v>5.0007494392267454E-2</v>
      </c>
      <c r="BL81" s="13">
        <f t="shared" si="129"/>
        <v>0.35443483212132121</v>
      </c>
      <c r="BM81" s="13">
        <f t="shared" si="130"/>
        <v>0.37688948287300034</v>
      </c>
      <c r="BN81" s="8">
        <f>BN$3*temperature!$I191+BN$4*temperature!$I191^2+BN$5*temperature!$I191^6</f>
        <v>3.527050209029098</v>
      </c>
      <c r="BO81" s="8">
        <f>BO$3*temperature!$I191+BO$4*temperature!$I191^2+BO$5*temperature!$I191^6</f>
        <v>1.3926749793310353</v>
      </c>
      <c r="BP81" s="8">
        <f>BP$3*temperature!$I191+BP$4*temperature!$I191^2+BP$5*temperature!$I191^6</f>
        <v>-4.8726809317536368E-2</v>
      </c>
      <c r="BQ81" s="8">
        <f>BQ$3*temperature!$M191+BQ$4*temperature!$M191^2+BQ$5*temperature!$M191^6</f>
        <v>3.527047452956543</v>
      </c>
      <c r="BR81" s="8">
        <f>BR$3*temperature!$M191+BR$4*temperature!$M191^2+BR$5*temperature!$M191^6</f>
        <v>1.3926714465608239</v>
      </c>
      <c r="BS81" s="8">
        <f>BS$3*temperature!$M191+BS$4*temperature!$M191^2+BS$5*temperature!$M191^6</f>
        <v>-4.8730754909892315E-2</v>
      </c>
      <c r="BT81" s="15">
        <f t="shared" si="137"/>
        <v>-2.7560725550657139E-6</v>
      </c>
      <c r="BU81" s="15">
        <f t="shared" si="138"/>
        <v>-3.5327702114784643E-6</v>
      </c>
      <c r="BV81" s="15">
        <f t="shared" si="139"/>
        <v>-3.9455923559472694E-6</v>
      </c>
      <c r="BW81" s="15">
        <f t="shared" si="140"/>
        <v>-2.9199590014061124E-3</v>
      </c>
      <c r="BX81" s="15">
        <f t="shared" si="141"/>
        <v>-1.0349351784645162E-3</v>
      </c>
      <c r="BY81" s="15">
        <f t="shared" si="142"/>
        <v>-1.1005018380503121E-3</v>
      </c>
    </row>
    <row r="82" spans="1:77" x14ac:dyDescent="0.3">
      <c r="A82">
        <f t="shared" si="79"/>
        <v>2036</v>
      </c>
      <c r="B82" s="4">
        <f t="shared" si="80"/>
        <v>1141.6865741541778</v>
      </c>
      <c r="C82" s="4">
        <f t="shared" si="81"/>
        <v>2846.5212368766802</v>
      </c>
      <c r="D82" s="4">
        <f t="shared" si="82"/>
        <v>4023.368815632627</v>
      </c>
      <c r="E82" s="11">
        <f t="shared" si="83"/>
        <v>1.0825344090820677E-3</v>
      </c>
      <c r="F82" s="11">
        <f t="shared" si="84"/>
        <v>2.1326653757568008E-3</v>
      </c>
      <c r="G82" s="11">
        <f t="shared" si="85"/>
        <v>4.3537605011397763E-3</v>
      </c>
      <c r="H82" s="4">
        <f t="shared" si="86"/>
        <v>72465.071083413874</v>
      </c>
      <c r="I82" s="4">
        <f t="shared" si="87"/>
        <v>19478.091515918368</v>
      </c>
      <c r="J82" s="4">
        <f t="shared" si="88"/>
        <v>7674.2792405662758</v>
      </c>
      <c r="K82" s="4">
        <f t="shared" si="89"/>
        <v>63471.948189545677</v>
      </c>
      <c r="L82" s="4">
        <f t="shared" si="90"/>
        <v>6842.7704889672723</v>
      </c>
      <c r="M82" s="4">
        <f t="shared" si="91"/>
        <v>1907.4262371245195</v>
      </c>
      <c r="N82" s="11">
        <f t="shared" si="92"/>
        <v>2.016564545788424E-2</v>
      </c>
      <c r="O82" s="11">
        <f t="shared" si="93"/>
        <v>2.5325804376705729E-2</v>
      </c>
      <c r="P82" s="11">
        <f t="shared" si="94"/>
        <v>2.311019480778409E-2</v>
      </c>
      <c r="Q82" s="4">
        <f t="shared" si="95"/>
        <v>7699.3629785488001</v>
      </c>
      <c r="R82" s="4">
        <f t="shared" si="96"/>
        <v>8488.6226880149479</v>
      </c>
      <c r="S82" s="4">
        <f t="shared" si="97"/>
        <v>3909.9613793856047</v>
      </c>
      <c r="T82" s="4">
        <f t="shared" si="98"/>
        <v>106.24929864052896</v>
      </c>
      <c r="U82" s="4">
        <f t="shared" si="99"/>
        <v>435.80361459322984</v>
      </c>
      <c r="V82" s="4">
        <f t="shared" si="100"/>
        <v>509.48906820037644</v>
      </c>
      <c r="W82" s="11">
        <f t="shared" si="101"/>
        <v>-1.0734613539272964E-2</v>
      </c>
      <c r="X82" s="11">
        <f t="shared" si="102"/>
        <v>-1.217998157191269E-2</v>
      </c>
      <c r="Y82" s="11">
        <f t="shared" si="103"/>
        <v>-9.7425357312937999E-3</v>
      </c>
      <c r="Z82" s="4">
        <f t="shared" si="123"/>
        <v>15874.35094856833</v>
      </c>
      <c r="AA82" s="4">
        <f t="shared" si="124"/>
        <v>24234.106987638348</v>
      </c>
      <c r="AB82" s="4">
        <f t="shared" si="125"/>
        <v>11622.218644505887</v>
      </c>
      <c r="AC82" s="12">
        <f t="shared" si="107"/>
        <v>2.083025447106106</v>
      </c>
      <c r="AD82" s="12">
        <f t="shared" si="108"/>
        <v>2.8977086675374029</v>
      </c>
      <c r="AE82" s="12">
        <f t="shared" si="109"/>
        <v>3.0246409007599895</v>
      </c>
      <c r="AF82" s="11">
        <f t="shared" si="110"/>
        <v>-4.0504037456468023E-3</v>
      </c>
      <c r="AG82" s="11">
        <f t="shared" si="111"/>
        <v>2.9673830763510267E-4</v>
      </c>
      <c r="AH82" s="11">
        <f t="shared" si="112"/>
        <v>9.7937136394747881E-3</v>
      </c>
      <c r="AI82" s="1">
        <f t="shared" si="70"/>
        <v>116809.13442650769</v>
      </c>
      <c r="AJ82" s="1">
        <f t="shared" si="71"/>
        <v>29768.160329171529</v>
      </c>
      <c r="AK82" s="1">
        <f t="shared" si="72"/>
        <v>11655.578552621049</v>
      </c>
      <c r="AL82" s="10">
        <f t="shared" si="113"/>
        <v>24.296404335506011</v>
      </c>
      <c r="AM82" s="10">
        <f t="shared" si="114"/>
        <v>4.2202470913866206</v>
      </c>
      <c r="AN82" s="10">
        <f t="shared" si="115"/>
        <v>1.5426614379196482</v>
      </c>
      <c r="AO82" s="7">
        <f t="shared" si="116"/>
        <v>1.5879152849662487E-2</v>
      </c>
      <c r="AP82" s="7">
        <f t="shared" si="117"/>
        <v>2.0003544519060824E-2</v>
      </c>
      <c r="AQ82" s="7">
        <f t="shared" si="118"/>
        <v>1.8145738811734608E-2</v>
      </c>
      <c r="AR82" s="1">
        <f t="shared" si="128"/>
        <v>72465.071083413874</v>
      </c>
      <c r="AS82" s="1">
        <f t="shared" si="126"/>
        <v>19478.091515918368</v>
      </c>
      <c r="AT82" s="1">
        <f t="shared" si="127"/>
        <v>7674.2792405662758</v>
      </c>
      <c r="AU82" s="1">
        <f t="shared" si="76"/>
        <v>14493.014216682775</v>
      </c>
      <c r="AV82" s="1">
        <f t="shared" si="77"/>
        <v>3895.6183031836736</v>
      </c>
      <c r="AW82" s="1">
        <f t="shared" si="78"/>
        <v>1534.8558481132552</v>
      </c>
      <c r="AX82">
        <v>0</v>
      </c>
      <c r="AY82">
        <v>0</v>
      </c>
      <c r="AZ82">
        <v>0</v>
      </c>
      <c r="BA82">
        <f t="shared" si="131"/>
        <v>0</v>
      </c>
      <c r="BB82">
        <f t="shared" si="143"/>
        <v>0</v>
      </c>
      <c r="BC82">
        <f t="shared" si="132"/>
        <v>0</v>
      </c>
      <c r="BD82">
        <f t="shared" si="133"/>
        <v>0</v>
      </c>
      <c r="BE82">
        <f t="shared" si="134"/>
        <v>0</v>
      </c>
      <c r="BF82">
        <f t="shared" si="135"/>
        <v>0</v>
      </c>
      <c r="BG82">
        <f t="shared" si="136"/>
        <v>0</v>
      </c>
      <c r="BH82">
        <f t="shared" si="144"/>
        <v>0</v>
      </c>
      <c r="BI82">
        <f t="shared" si="145"/>
        <v>0</v>
      </c>
      <c r="BJ82">
        <f t="shared" si="146"/>
        <v>0</v>
      </c>
      <c r="BK82" s="7">
        <f t="shared" si="147"/>
        <v>4.9809856018183191E-2</v>
      </c>
      <c r="BL82" s="13">
        <f t="shared" si="129"/>
        <v>0.33755457367136615</v>
      </c>
      <c r="BM82" s="13">
        <f t="shared" si="130"/>
        <v>0.35894236464095269</v>
      </c>
      <c r="BN82" s="8">
        <f>BN$3*temperature!$I192+BN$4*temperature!$I192^2+BN$5*temperature!$I192^6</f>
        <v>3.4797918279606082</v>
      </c>
      <c r="BO82" s="8">
        <f>BO$3*temperature!$I192+BO$4*temperature!$I192^2+BO$5*temperature!$I192^6</f>
        <v>1.3333645930317779</v>
      </c>
      <c r="BP82" s="8">
        <f>BP$3*temperature!$I192+BP$4*temperature!$I192^2+BP$5*temperature!$I192^6</f>
        <v>-0.11431872411459132</v>
      </c>
      <c r="BQ82" s="8">
        <f>BQ$3*temperature!$M192+BQ$4*temperature!$M192^2+BQ$5*temperature!$M192^6</f>
        <v>3.4797887250021606</v>
      </c>
      <c r="BR82" s="8">
        <f>BR$3*temperature!$M192+BR$4*temperature!$M192^2+BR$5*temperature!$M192^6</f>
        <v>1.3333607740658309</v>
      </c>
      <c r="BS82" s="8">
        <f>BS$3*temperature!$M192+BS$4*temperature!$M192^2+BS$5*temperature!$M192^6</f>
        <v>-0.11432290809804835</v>
      </c>
      <c r="BT82" s="15">
        <f t="shared" si="137"/>
        <v>-3.1029584475206207E-6</v>
      </c>
      <c r="BU82" s="15">
        <f t="shared" si="138"/>
        <v>-3.8189659470333481E-6</v>
      </c>
      <c r="BV82" s="15">
        <f t="shared" si="139"/>
        <v>-4.1839834570289725E-6</v>
      </c>
      <c r="BW82" s="15">
        <f t="shared" si="140"/>
        <v>-3.3135133006810284E-3</v>
      </c>
      <c r="BX82" s="15">
        <f t="shared" si="141"/>
        <v>-1.1184915695657859E-3</v>
      </c>
      <c r="BY82" s="15">
        <f t="shared" si="142"/>
        <v>-1.1893602994156964E-3</v>
      </c>
    </row>
    <row r="83" spans="1:77" x14ac:dyDescent="0.3">
      <c r="A83">
        <f t="shared" si="79"/>
        <v>2037</v>
      </c>
      <c r="B83" s="4">
        <f t="shared" si="80"/>
        <v>1142.8606934050413</v>
      </c>
      <c r="C83" s="4">
        <f t="shared" si="81"/>
        <v>2852.2883802957613</v>
      </c>
      <c r="D83" s="4">
        <f t="shared" si="82"/>
        <v>4040.0097606520953</v>
      </c>
      <c r="E83" s="11">
        <f t="shared" si="83"/>
        <v>1.0284076886279642E-3</v>
      </c>
      <c r="F83" s="11">
        <f t="shared" si="84"/>
        <v>2.0260321069689607E-3</v>
      </c>
      <c r="G83" s="11">
        <f t="shared" si="85"/>
        <v>4.1360724760827871E-3</v>
      </c>
      <c r="H83" s="4">
        <f t="shared" si="86"/>
        <v>73982.329979651608</v>
      </c>
      <c r="I83" s="4">
        <f t="shared" si="87"/>
        <v>20005.636389378131</v>
      </c>
      <c r="J83" s="4">
        <f t="shared" si="88"/>
        <v>7881.8552724912824</v>
      </c>
      <c r="K83" s="4">
        <f t="shared" si="89"/>
        <v>64734.337620124563</v>
      </c>
      <c r="L83" s="4">
        <f t="shared" si="90"/>
        <v>7013.8898042643541</v>
      </c>
      <c r="M83" s="4">
        <f t="shared" si="91"/>
        <v>1950.9495618691469</v>
      </c>
      <c r="N83" s="11">
        <f t="shared" si="92"/>
        <v>1.9888934664633595E-2</v>
      </c>
      <c r="O83" s="11">
        <f t="shared" si="93"/>
        <v>2.500731473793838E-2</v>
      </c>
      <c r="P83" s="11">
        <f t="shared" si="94"/>
        <v>2.2817828494505532E-2</v>
      </c>
      <c r="Q83" s="4">
        <f t="shared" si="95"/>
        <v>7776.1904837667016</v>
      </c>
      <c r="R83" s="4">
        <f t="shared" si="96"/>
        <v>8612.3371324287709</v>
      </c>
      <c r="S83" s="4">
        <f t="shared" si="97"/>
        <v>3976.5958116681072</v>
      </c>
      <c r="T83" s="4">
        <f t="shared" si="98"/>
        <v>105.10875348080408</v>
      </c>
      <c r="U83" s="4">
        <f t="shared" si="99"/>
        <v>430.49553459851137</v>
      </c>
      <c r="V83" s="4">
        <f t="shared" si="100"/>
        <v>504.52535274873071</v>
      </c>
      <c r="W83" s="11">
        <f t="shared" si="101"/>
        <v>-1.0734613539272964E-2</v>
      </c>
      <c r="X83" s="11">
        <f t="shared" si="102"/>
        <v>-1.217998157191269E-2</v>
      </c>
      <c r="Y83" s="11">
        <f t="shared" si="103"/>
        <v>-9.7425357312937999E-3</v>
      </c>
      <c r="Z83" s="4">
        <f t="shared" si="123"/>
        <v>15973.008761069806</v>
      </c>
      <c r="AA83" s="4">
        <f t="shared" si="124"/>
        <v>24604.85457551802</v>
      </c>
      <c r="AB83" s="4">
        <f t="shared" si="125"/>
        <v>11942.051809804938</v>
      </c>
      <c r="AC83" s="12">
        <f t="shared" si="107"/>
        <v>2.0745883530328699</v>
      </c>
      <c r="AD83" s="12">
        <f t="shared" si="108"/>
        <v>2.8985685287034273</v>
      </c>
      <c r="AE83" s="12">
        <f t="shared" si="109"/>
        <v>3.0542633676042761</v>
      </c>
      <c r="AF83" s="11">
        <f t="shared" si="110"/>
        <v>-4.0504037456468023E-3</v>
      </c>
      <c r="AG83" s="11">
        <f t="shared" si="111"/>
        <v>2.9673830763510267E-4</v>
      </c>
      <c r="AH83" s="11">
        <f t="shared" si="112"/>
        <v>9.7937136394747881E-3</v>
      </c>
      <c r="AI83" s="1">
        <f t="shared" si="70"/>
        <v>119621.2352005397</v>
      </c>
      <c r="AJ83" s="1">
        <f t="shared" si="71"/>
        <v>30686.962599438051</v>
      </c>
      <c r="AK83" s="1">
        <f t="shared" si="72"/>
        <v>12024.8765454722</v>
      </c>
      <c r="AL83" s="10">
        <f t="shared" si="113"/>
        <v>24.678352590465305</v>
      </c>
      <c r="AM83" s="10">
        <f t="shared" si="114"/>
        <v>4.30382279295487</v>
      </c>
      <c r="AN83" s="10">
        <f t="shared" si="115"/>
        <v>1.5703742421317985</v>
      </c>
      <c r="AO83" s="7">
        <f t="shared" si="116"/>
        <v>1.5720361321165863E-2</v>
      </c>
      <c r="AP83" s="7">
        <f t="shared" si="117"/>
        <v>1.9803509073870216E-2</v>
      </c>
      <c r="AQ83" s="7">
        <f t="shared" si="118"/>
        <v>1.7964281423617261E-2</v>
      </c>
      <c r="AR83" s="1">
        <f t="shared" si="128"/>
        <v>73982.329979651608</v>
      </c>
      <c r="AS83" s="1">
        <f t="shared" si="126"/>
        <v>20005.636389378131</v>
      </c>
      <c r="AT83" s="1">
        <f t="shared" si="127"/>
        <v>7881.8552724912824</v>
      </c>
      <c r="AU83" s="1">
        <f t="shared" si="76"/>
        <v>14796.465995930323</v>
      </c>
      <c r="AV83" s="1">
        <f t="shared" si="77"/>
        <v>4001.1272778756265</v>
      </c>
      <c r="AW83" s="1">
        <f t="shared" si="78"/>
        <v>1576.3710544982566</v>
      </c>
      <c r="AX83">
        <v>0</v>
      </c>
      <c r="AY83">
        <v>0</v>
      </c>
      <c r="AZ83">
        <v>0</v>
      </c>
      <c r="BA83">
        <f t="shared" si="131"/>
        <v>0</v>
      </c>
      <c r="BB83">
        <f t="shared" si="143"/>
        <v>0</v>
      </c>
      <c r="BC83">
        <f t="shared" si="132"/>
        <v>0</v>
      </c>
      <c r="BD83">
        <f t="shared" si="133"/>
        <v>0</v>
      </c>
      <c r="BE83">
        <f t="shared" si="134"/>
        <v>0</v>
      </c>
      <c r="BF83">
        <f t="shared" si="135"/>
        <v>0</v>
      </c>
      <c r="BG83">
        <f t="shared" si="136"/>
        <v>0</v>
      </c>
      <c r="BH83">
        <f t="shared" si="144"/>
        <v>0</v>
      </c>
      <c r="BI83">
        <f t="shared" si="145"/>
        <v>0</v>
      </c>
      <c r="BJ83">
        <f t="shared" si="146"/>
        <v>0</v>
      </c>
      <c r="BK83" s="7">
        <f t="shared" si="147"/>
        <v>4.9609059495147684E-2</v>
      </c>
      <c r="BL83" s="13">
        <f t="shared" si="129"/>
        <v>0.32153877365152073</v>
      </c>
      <c r="BM83" s="13">
        <f t="shared" si="130"/>
        <v>0.34184987108662163</v>
      </c>
      <c r="BN83" s="8">
        <f>BN$3*temperature!$I193+BN$4*temperature!$I193^2+BN$5*temperature!$I193^6</f>
        <v>3.4272101720564034</v>
      </c>
      <c r="BO83" s="8">
        <f>BO$3*temperature!$I193+BO$4*temperature!$I193^2+BO$5*temperature!$I193^6</f>
        <v>1.2698248070586766</v>
      </c>
      <c r="BP83" s="8">
        <f>BP$3*temperature!$I193+BP$4*temperature!$I193^2+BP$5*temperature!$I193^6</f>
        <v>-0.18330409932486669</v>
      </c>
      <c r="BQ83" s="8">
        <f>BQ$3*temperature!$M193+BQ$4*temperature!$M193^2+BQ$5*temperature!$M193^6</f>
        <v>3.4272067129647006</v>
      </c>
      <c r="BR83" s="8">
        <f>BR$3*temperature!$M193+BR$4*temperature!$M193^2+BR$5*temperature!$M193^6</f>
        <v>1.2698206976792354</v>
      </c>
      <c r="BS83" s="8">
        <f>BS$3*temperature!$M193+BS$4*temperature!$M193^2+BS$5*temperature!$M193^6</f>
        <v>-0.18330852249467133</v>
      </c>
      <c r="BT83" s="15">
        <f t="shared" si="137"/>
        <v>-3.4590917028509693E-6</v>
      </c>
      <c r="BU83" s="15">
        <f t="shared" si="138"/>
        <v>-4.109379441175065E-6</v>
      </c>
      <c r="BV83" s="15">
        <f t="shared" si="139"/>
        <v>-4.4231698046459655E-6</v>
      </c>
      <c r="BW83" s="15">
        <f t="shared" si="140"/>
        <v>-3.7298519892220265E-3</v>
      </c>
      <c r="BX83" s="15">
        <f t="shared" si="141"/>
        <v>-1.1992920345161354E-3</v>
      </c>
      <c r="BY83" s="15">
        <f t="shared" si="142"/>
        <v>-1.2750494216877289E-3</v>
      </c>
    </row>
    <row r="84" spans="1:77" x14ac:dyDescent="0.3">
      <c r="A84">
        <f t="shared" si="79"/>
        <v>2038</v>
      </c>
      <c r="B84" s="4">
        <f t="shared" si="80"/>
        <v>1143.9772537929632</v>
      </c>
      <c r="C84" s="4">
        <f t="shared" si="81"/>
        <v>2857.7782667407346</v>
      </c>
      <c r="D84" s="4">
        <f t="shared" si="82"/>
        <v>4055.8840451675278</v>
      </c>
      <c r="E84" s="11">
        <f t="shared" si="83"/>
        <v>9.7698730419656585E-4</v>
      </c>
      <c r="F84" s="11">
        <f t="shared" si="84"/>
        <v>1.9247305016205126E-3</v>
      </c>
      <c r="G84" s="11">
        <f t="shared" si="85"/>
        <v>3.9292688522786475E-3</v>
      </c>
      <c r="H84" s="4">
        <f t="shared" si="86"/>
        <v>75507.056097565001</v>
      </c>
      <c r="I84" s="4">
        <f t="shared" si="87"/>
        <v>20539.039447084277</v>
      </c>
      <c r="J84" s="4">
        <f t="shared" si="88"/>
        <v>8091.0767251622865</v>
      </c>
      <c r="K84" s="4">
        <f t="shared" si="89"/>
        <v>66003.983774340202</v>
      </c>
      <c r="L84" s="4">
        <f t="shared" si="90"/>
        <v>7187.0654508506814</v>
      </c>
      <c r="M84" s="4">
        <f t="shared" si="91"/>
        <v>1994.8984327603196</v>
      </c>
      <c r="N84" s="11">
        <f t="shared" si="92"/>
        <v>1.9613179046740203E-2</v>
      </c>
      <c r="O84" s="11">
        <f t="shared" si="93"/>
        <v>2.4690385993951347E-2</v>
      </c>
      <c r="P84" s="11">
        <f t="shared" si="94"/>
        <v>2.2526912919812458E-2</v>
      </c>
      <c r="Q84" s="4">
        <f t="shared" si="95"/>
        <v>7851.2577944723398</v>
      </c>
      <c r="R84" s="4">
        <f t="shared" si="96"/>
        <v>8734.2697989919634</v>
      </c>
      <c r="S84" s="4">
        <f t="shared" si="97"/>
        <v>4042.3828141148933</v>
      </c>
      <c r="T84" s="4">
        <f t="shared" si="98"/>
        <v>103.98045163259295</v>
      </c>
      <c r="U84" s="4">
        <f t="shared" si="99"/>
        <v>425.25210692031078</v>
      </c>
      <c r="V84" s="4">
        <f t="shared" si="100"/>
        <v>499.60999647223258</v>
      </c>
      <c r="W84" s="11">
        <f t="shared" si="101"/>
        <v>-1.0734613539272964E-2</v>
      </c>
      <c r="X84" s="11">
        <f t="shared" si="102"/>
        <v>-1.217998157191269E-2</v>
      </c>
      <c r="Y84" s="11">
        <f t="shared" si="103"/>
        <v>-9.7425357312937999E-3</v>
      </c>
      <c r="Z84" s="4">
        <f t="shared" si="123"/>
        <v>16067.051498658726</v>
      </c>
      <c r="AA84" s="4">
        <f t="shared" si="124"/>
        <v>24970.856982360936</v>
      </c>
      <c r="AB84" s="4">
        <f t="shared" si="125"/>
        <v>12264.52115887933</v>
      </c>
      <c r="AC84" s="12">
        <f t="shared" si="107"/>
        <v>2.0661854325970705</v>
      </c>
      <c r="AD84" s="12">
        <f t="shared" si="108"/>
        <v>2.8994286450231992</v>
      </c>
      <c r="AE84" s="12">
        <f t="shared" si="109"/>
        <v>3.0841759484061302</v>
      </c>
      <c r="AF84" s="11">
        <f t="shared" si="110"/>
        <v>-4.0504037456468023E-3</v>
      </c>
      <c r="AG84" s="11">
        <f t="shared" si="111"/>
        <v>2.9673830763510267E-4</v>
      </c>
      <c r="AH84" s="11">
        <f t="shared" si="112"/>
        <v>9.7937136394747881E-3</v>
      </c>
      <c r="AI84" s="1">
        <f t="shared" si="70"/>
        <v>122455.57767641605</v>
      </c>
      <c r="AJ84" s="1">
        <f t="shared" si="71"/>
        <v>31619.393617369875</v>
      </c>
      <c r="AK84" s="1">
        <f t="shared" si="72"/>
        <v>12398.759945423237</v>
      </c>
      <c r="AL84" s="10">
        <f t="shared" si="113"/>
        <v>25.06242568380322</v>
      </c>
      <c r="AM84" s="10">
        <f t="shared" si="114"/>
        <v>4.388201278750155</v>
      </c>
      <c r="AN84" s="10">
        <f t="shared" si="115"/>
        <v>1.5983027805095935</v>
      </c>
      <c r="AO84" s="7">
        <f t="shared" si="116"/>
        <v>1.5563157707954205E-2</v>
      </c>
      <c r="AP84" s="7">
        <f t="shared" si="117"/>
        <v>1.9605473983131512E-2</v>
      </c>
      <c r="AQ84" s="7">
        <f t="shared" si="118"/>
        <v>1.7784638609381089E-2</v>
      </c>
      <c r="AR84" s="1">
        <f t="shared" si="128"/>
        <v>75507.056097565001</v>
      </c>
      <c r="AS84" s="1">
        <f t="shared" si="126"/>
        <v>20539.039447084277</v>
      </c>
      <c r="AT84" s="1">
        <f t="shared" si="127"/>
        <v>8091.0767251622865</v>
      </c>
      <c r="AU84" s="1">
        <f t="shared" si="76"/>
        <v>15101.411219513</v>
      </c>
      <c r="AV84" s="1">
        <f t="shared" si="77"/>
        <v>4107.8078894168557</v>
      </c>
      <c r="AW84" s="1">
        <f t="shared" si="78"/>
        <v>1618.2153450324574</v>
      </c>
      <c r="AX84">
        <v>0</v>
      </c>
      <c r="AY84">
        <v>0</v>
      </c>
      <c r="AZ84">
        <v>0</v>
      </c>
      <c r="BA84">
        <f t="shared" si="131"/>
        <v>0</v>
      </c>
      <c r="BB84">
        <f t="shared" si="143"/>
        <v>0</v>
      </c>
      <c r="BC84">
        <f t="shared" si="132"/>
        <v>0</v>
      </c>
      <c r="BD84">
        <f t="shared" si="133"/>
        <v>0</v>
      </c>
      <c r="BE84">
        <f t="shared" si="134"/>
        <v>0</v>
      </c>
      <c r="BF84">
        <f t="shared" si="135"/>
        <v>0</v>
      </c>
      <c r="BG84">
        <f t="shared" si="136"/>
        <v>0</v>
      </c>
      <c r="BH84">
        <f t="shared" si="144"/>
        <v>0</v>
      </c>
      <c r="BI84">
        <f t="shared" si="145"/>
        <v>0</v>
      </c>
      <c r="BJ84">
        <f t="shared" si="146"/>
        <v>0</v>
      </c>
      <c r="BK84" s="7">
        <f t="shared" si="147"/>
        <v>4.9405246411692721E-2</v>
      </c>
      <c r="BL84" s="13">
        <f t="shared" si="129"/>
        <v>0.30634146184502059</v>
      </c>
      <c r="BM84" s="13">
        <f t="shared" si="130"/>
        <v>0.32557130579678251</v>
      </c>
      <c r="BN84" s="8">
        <f>BN$3*temperature!$I194+BN$4*temperature!$I194^2+BN$5*temperature!$I194^6</f>
        <v>3.3691463679195603</v>
      </c>
      <c r="BO84" s="8">
        <f>BO$3*temperature!$I194+BO$4*temperature!$I194^2+BO$5*temperature!$I194^6</f>
        <v>1.2019438116674834</v>
      </c>
      <c r="BP84" s="8">
        <f>BP$3*temperature!$I194+BP$4*temperature!$I194^2+BP$5*temperature!$I194^6</f>
        <v>-0.25576071870592232</v>
      </c>
      <c r="BQ84" s="8">
        <f>BQ$3*temperature!$M194+BQ$4*temperature!$M194^2+BQ$5*temperature!$M194^6</f>
        <v>3.3691425444923002</v>
      </c>
      <c r="BR84" s="8">
        <f>BR$3*temperature!$M194+BR$4*temperature!$M194^2+BR$5*temperature!$M194^6</f>
        <v>1.2019394082845061</v>
      </c>
      <c r="BS84" s="8">
        <f>BS$3*temperature!$M194+BS$4*temperature!$M194^2+BS$5*temperature!$M194^6</f>
        <v>-0.25576538152128014</v>
      </c>
      <c r="BT84" s="15">
        <f t="shared" si="137"/>
        <v>-3.8234272601300745E-6</v>
      </c>
      <c r="BU84" s="15">
        <f t="shared" si="138"/>
        <v>-4.4033829773582056E-6</v>
      </c>
      <c r="BV84" s="15">
        <f t="shared" si="139"/>
        <v>-4.6628153578254228E-6</v>
      </c>
      <c r="BW84" s="15">
        <f t="shared" si="140"/>
        <v>-4.1686419010361093E-3</v>
      </c>
      <c r="BX84" s="15">
        <f t="shared" si="141"/>
        <v>-1.2770278538718073E-3</v>
      </c>
      <c r="BY84" s="15">
        <f t="shared" si="142"/>
        <v>-1.3571901871195079E-3</v>
      </c>
    </row>
    <row r="85" spans="1:77" x14ac:dyDescent="0.3">
      <c r="A85">
        <f t="shared" si="79"/>
        <v>2039</v>
      </c>
      <c r="B85" s="4">
        <f t="shared" si="80"/>
        <v>1145.0390224835462</v>
      </c>
      <c r="C85" s="4">
        <f t="shared" si="81"/>
        <v>2863.003697087755</v>
      </c>
      <c r="D85" s="4">
        <f t="shared" si="82"/>
        <v>4071.0238710723024</v>
      </c>
      <c r="E85" s="11">
        <f t="shared" si="83"/>
        <v>9.2813793898673753E-4</v>
      </c>
      <c r="F85" s="11">
        <f t="shared" si="84"/>
        <v>1.8284939765394869E-3</v>
      </c>
      <c r="G85" s="11">
        <f t="shared" si="85"/>
        <v>3.732805409664715E-3</v>
      </c>
      <c r="H85" s="4">
        <f t="shared" si="86"/>
        <v>77038.670276519319</v>
      </c>
      <c r="I85" s="4">
        <f t="shared" si="87"/>
        <v>21078.149414620828</v>
      </c>
      <c r="J85" s="4">
        <f t="shared" si="88"/>
        <v>8301.876102413873</v>
      </c>
      <c r="K85" s="4">
        <f t="shared" si="89"/>
        <v>67280.388496651722</v>
      </c>
      <c r="L85" s="4">
        <f t="shared" si="90"/>
        <v>7362.2501556884135</v>
      </c>
      <c r="M85" s="4">
        <f t="shared" si="91"/>
        <v>2039.259990933723</v>
      </c>
      <c r="N85" s="11">
        <f t="shared" si="92"/>
        <v>1.9338298225685779E-2</v>
      </c>
      <c r="O85" s="11">
        <f t="shared" si="93"/>
        <v>2.437499783962549E-2</v>
      </c>
      <c r="P85" s="11">
        <f t="shared" si="94"/>
        <v>2.2237502142913979E-2</v>
      </c>
      <c r="Q85" s="4">
        <f t="shared" si="95"/>
        <v>7924.5259379308891</v>
      </c>
      <c r="R85" s="4">
        <f t="shared" si="96"/>
        <v>8854.3518494059663</v>
      </c>
      <c r="S85" s="4">
        <f t="shared" si="97"/>
        <v>4107.2911719595477</v>
      </c>
      <c r="T85" s="4">
        <f t="shared" si="98"/>
        <v>102.864261668678</v>
      </c>
      <c r="U85" s="4">
        <f t="shared" si="99"/>
        <v>420.07254409460432</v>
      </c>
      <c r="V85" s="4">
        <f t="shared" si="100"/>
        <v>494.7425282298903</v>
      </c>
      <c r="W85" s="11">
        <f t="shared" si="101"/>
        <v>-1.0734613539272964E-2</v>
      </c>
      <c r="X85" s="11">
        <f t="shared" si="102"/>
        <v>-1.217998157191269E-2</v>
      </c>
      <c r="Y85" s="11">
        <f t="shared" si="103"/>
        <v>-9.7425357312937999E-3</v>
      </c>
      <c r="Z85" s="4">
        <f t="shared" si="123"/>
        <v>16156.448207224563</v>
      </c>
      <c r="AA85" s="4">
        <f t="shared" si="124"/>
        <v>25331.906765796695</v>
      </c>
      <c r="AB85" s="4">
        <f t="shared" si="125"/>
        <v>12589.522189372974</v>
      </c>
      <c r="AC85" s="12">
        <f t="shared" si="107"/>
        <v>2.0578165473816785</v>
      </c>
      <c r="AD85" s="12">
        <f t="shared" si="108"/>
        <v>2.9002890165724322</v>
      </c>
      <c r="AE85" s="12">
        <f t="shared" si="109"/>
        <v>3.1143814844585753</v>
      </c>
      <c r="AF85" s="11">
        <f t="shared" si="110"/>
        <v>-4.0504037456468023E-3</v>
      </c>
      <c r="AG85" s="11">
        <f t="shared" si="111"/>
        <v>2.9673830763510267E-4</v>
      </c>
      <c r="AH85" s="11">
        <f t="shared" si="112"/>
        <v>9.7937136394747881E-3</v>
      </c>
      <c r="AI85" s="1">
        <f t="shared" si="70"/>
        <v>125311.43112828746</v>
      </c>
      <c r="AJ85" s="1">
        <f t="shared" si="71"/>
        <v>32565.262145049746</v>
      </c>
      <c r="AK85" s="1">
        <f t="shared" si="72"/>
        <v>12777.099295913371</v>
      </c>
      <c r="AL85" s="10">
        <f t="shared" si="113"/>
        <v>25.448575662429519</v>
      </c>
      <c r="AM85" s="10">
        <f t="shared" si="114"/>
        <v>4.473373717093402</v>
      </c>
      <c r="AN85" s="10">
        <f t="shared" si="115"/>
        <v>1.6264437654759281</v>
      </c>
      <c r="AO85" s="7">
        <f t="shared" si="116"/>
        <v>1.5407526130874663E-2</v>
      </c>
      <c r="AP85" s="7">
        <f t="shared" si="117"/>
        <v>1.9409419243300197E-2</v>
      </c>
      <c r="AQ85" s="7">
        <f t="shared" si="118"/>
        <v>1.7606792223287277E-2</v>
      </c>
      <c r="AR85" s="1">
        <f t="shared" si="128"/>
        <v>77038.670276519319</v>
      </c>
      <c r="AS85" s="1">
        <f t="shared" si="126"/>
        <v>21078.149414620828</v>
      </c>
      <c r="AT85" s="1">
        <f t="shared" si="127"/>
        <v>8301.876102413873</v>
      </c>
      <c r="AU85" s="1">
        <f t="shared" si="76"/>
        <v>15407.734055303865</v>
      </c>
      <c r="AV85" s="1">
        <f t="shared" si="77"/>
        <v>4215.6298829241659</v>
      </c>
      <c r="AW85" s="1">
        <f t="shared" si="78"/>
        <v>1660.3752204827747</v>
      </c>
      <c r="AX85">
        <v>0</v>
      </c>
      <c r="AY85">
        <v>0</v>
      </c>
      <c r="AZ85">
        <v>0</v>
      </c>
      <c r="BA85">
        <f t="shared" si="131"/>
        <v>0</v>
      </c>
      <c r="BB85">
        <f t="shared" si="143"/>
        <v>0</v>
      </c>
      <c r="BC85">
        <f t="shared" si="132"/>
        <v>0</v>
      </c>
      <c r="BD85">
        <f t="shared" si="133"/>
        <v>0</v>
      </c>
      <c r="BE85">
        <f t="shared" si="134"/>
        <v>0</v>
      </c>
      <c r="BF85">
        <f t="shared" si="135"/>
        <v>0</v>
      </c>
      <c r="BG85">
        <f t="shared" si="136"/>
        <v>0</v>
      </c>
      <c r="BH85">
        <f t="shared" si="144"/>
        <v>0</v>
      </c>
      <c r="BI85">
        <f t="shared" si="145"/>
        <v>0</v>
      </c>
      <c r="BJ85">
        <f t="shared" si="146"/>
        <v>0</v>
      </c>
      <c r="BK85" s="7">
        <f t="shared" si="147"/>
        <v>4.9198557476697519E-2</v>
      </c>
      <c r="BL85" s="13">
        <f t="shared" si="129"/>
        <v>0.29191912551658772</v>
      </c>
      <c r="BM85" s="13">
        <f t="shared" si="130"/>
        <v>0.31006791028265002</v>
      </c>
      <c r="BN85" s="8">
        <f>BN$3*temperature!$I195+BN$4*temperature!$I195^2+BN$5*temperature!$I195^6</f>
        <v>3.3054446053991624</v>
      </c>
      <c r="BO85" s="8">
        <f>BO$3*temperature!$I195+BO$4*temperature!$I195^2+BO$5*temperature!$I195^6</f>
        <v>1.1296123412538606</v>
      </c>
      <c r="BP85" s="8">
        <f>BP$3*temperature!$I195+BP$4*temperature!$I195^2+BP$5*temperature!$I195^6</f>
        <v>-0.33176423342682515</v>
      </c>
      <c r="BQ85" s="8">
        <f>BQ$3*temperature!$M195+BQ$4*temperature!$M195^2+BQ$5*temperature!$M195^6</f>
        <v>3.3054404104283259</v>
      </c>
      <c r="BR85" s="8">
        <f>BR$3*temperature!$M195+BR$4*temperature!$M195^2+BR$5*temperature!$M195^6</f>
        <v>1.129607640875002</v>
      </c>
      <c r="BS85" s="8">
        <f>BS$3*temperature!$M195+BS$4*temperature!$M195^2+BS$5*temperature!$M195^6</f>
        <v>-0.33176913602643943</v>
      </c>
      <c r="BT85" s="15">
        <f t="shared" si="137"/>
        <v>-4.1949708364796834E-6</v>
      </c>
      <c r="BU85" s="15">
        <f t="shared" si="138"/>
        <v>-4.7003788585797679E-6</v>
      </c>
      <c r="BV85" s="15">
        <f t="shared" si="139"/>
        <v>-4.9025996142759709E-6</v>
      </c>
      <c r="BW85" s="15">
        <f t="shared" si="140"/>
        <v>-4.6295103755510311E-3</v>
      </c>
      <c r="BX85" s="15">
        <f t="shared" si="141"/>
        <v>-1.3514426204008266E-3</v>
      </c>
      <c r="BY85" s="15">
        <f t="shared" si="142"/>
        <v>-1.4354626077789545E-3</v>
      </c>
    </row>
    <row r="86" spans="1:77" x14ac:dyDescent="0.3">
      <c r="A86">
        <f t="shared" si="79"/>
        <v>2040</v>
      </c>
      <c r="B86" s="4">
        <f t="shared" si="80"/>
        <v>1146.0486389340142</v>
      </c>
      <c r="C86" s="4">
        <f t="shared" si="81"/>
        <v>2867.9769328519437</v>
      </c>
      <c r="D86" s="4">
        <f t="shared" si="82"/>
        <v>4085.4603940046745</v>
      </c>
      <c r="E86" s="11">
        <f t="shared" si="83"/>
        <v>8.8173104203740065E-4</v>
      </c>
      <c r="F86" s="11">
        <f t="shared" si="84"/>
        <v>1.7370692777125124E-3</v>
      </c>
      <c r="G86" s="11">
        <f t="shared" si="85"/>
        <v>3.5461651391814793E-3</v>
      </c>
      <c r="H86" s="4">
        <f t="shared" si="86"/>
        <v>78576.57499104178</v>
      </c>
      <c r="I86" s="4">
        <f t="shared" si="87"/>
        <v>21622.808734121267</v>
      </c>
      <c r="J86" s="4">
        <f t="shared" si="88"/>
        <v>8514.1853237833511</v>
      </c>
      <c r="K86" s="4">
        <f t="shared" si="89"/>
        <v>68563.036787102683</v>
      </c>
      <c r="L86" s="4">
        <f t="shared" si="90"/>
        <v>7539.3942281883483</v>
      </c>
      <c r="M86" s="4">
        <f t="shared" si="91"/>
        <v>2084.0210166466759</v>
      </c>
      <c r="N86" s="11">
        <f t="shared" si="92"/>
        <v>1.9064222414750143E-2</v>
      </c>
      <c r="O86" s="11">
        <f t="shared" si="93"/>
        <v>2.4061131957471504E-2</v>
      </c>
      <c r="P86" s="11">
        <f t="shared" si="94"/>
        <v>2.194964149346057E-2</v>
      </c>
      <c r="Q86" s="4">
        <f t="shared" si="95"/>
        <v>7995.9564806447115</v>
      </c>
      <c r="R86" s="4">
        <f t="shared" si="96"/>
        <v>8972.5156968038664</v>
      </c>
      <c r="S86" s="4">
        <f t="shared" si="97"/>
        <v>4171.2908015303765</v>
      </c>
      <c r="T86" s="4">
        <f t="shared" si="98"/>
        <v>101.76005357266209</v>
      </c>
      <c r="U86" s="4">
        <f t="shared" si="99"/>
        <v>414.95606824866559</v>
      </c>
      <c r="V86" s="4">
        <f t="shared" si="100"/>
        <v>489.92248147081995</v>
      </c>
      <c r="W86" s="11">
        <f t="shared" si="101"/>
        <v>-1.0734613539272964E-2</v>
      </c>
      <c r="X86" s="11">
        <f t="shared" si="102"/>
        <v>-1.217998157191269E-2</v>
      </c>
      <c r="Y86" s="11">
        <f t="shared" si="103"/>
        <v>-9.7425357312937999E-3</v>
      </c>
      <c r="Z86" s="4">
        <f t="shared" si="123"/>
        <v>16241.169777808989</v>
      </c>
      <c r="AA86" s="4">
        <f t="shared" si="124"/>
        <v>25687.799710680101</v>
      </c>
      <c r="AB86" s="4">
        <f t="shared" si="125"/>
        <v>12916.949545628588</v>
      </c>
      <c r="AC86" s="12">
        <f t="shared" si="107"/>
        <v>2.0494815595303097</v>
      </c>
      <c r="AD86" s="12">
        <f t="shared" si="108"/>
        <v>2.9011496434268627</v>
      </c>
      <c r="AE86" s="12">
        <f t="shared" si="109"/>
        <v>3.1448828448814452</v>
      </c>
      <c r="AF86" s="11">
        <f t="shared" si="110"/>
        <v>-4.0504037456468023E-3</v>
      </c>
      <c r="AG86" s="11">
        <f t="shared" si="111"/>
        <v>2.9673830763510267E-4</v>
      </c>
      <c r="AH86" s="11">
        <f t="shared" si="112"/>
        <v>9.7937136394747881E-3</v>
      </c>
      <c r="AI86" s="1">
        <f t="shared" si="70"/>
        <v>128188.02207076258</v>
      </c>
      <c r="AJ86" s="1">
        <f t="shared" si="71"/>
        <v>33524.365813468939</v>
      </c>
      <c r="AK86" s="1">
        <f t="shared" si="72"/>
        <v>13159.764586804808</v>
      </c>
      <c r="AL86" s="10">
        <f t="shared" si="113"/>
        <v>25.836754260996816</v>
      </c>
      <c r="AM86" s="10">
        <f t="shared" si="114"/>
        <v>4.5593310471413577</v>
      </c>
      <c r="AN86" s="10">
        <f t="shared" si="115"/>
        <v>1.6547938583431077</v>
      </c>
      <c r="AO86" s="7">
        <f t="shared" si="116"/>
        <v>1.5253450869565916E-2</v>
      </c>
      <c r="AP86" s="7">
        <f t="shared" si="117"/>
        <v>1.9215325050867194E-2</v>
      </c>
      <c r="AQ86" s="7">
        <f t="shared" si="118"/>
        <v>1.7430724301054405E-2</v>
      </c>
      <c r="AR86" s="1">
        <f t="shared" si="128"/>
        <v>78576.57499104178</v>
      </c>
      <c r="AS86" s="1">
        <f t="shared" si="126"/>
        <v>21622.808734121267</v>
      </c>
      <c r="AT86" s="1">
        <f t="shared" si="127"/>
        <v>8514.1853237833511</v>
      </c>
      <c r="AU86" s="1">
        <f t="shared" si="76"/>
        <v>15715.314998208356</v>
      </c>
      <c r="AV86" s="1">
        <f t="shared" si="77"/>
        <v>4324.5617468242535</v>
      </c>
      <c r="AW86" s="1">
        <f t="shared" si="78"/>
        <v>1702.8370647566703</v>
      </c>
      <c r="AX86">
        <v>0</v>
      </c>
      <c r="AY86">
        <v>0</v>
      </c>
      <c r="AZ86">
        <v>0</v>
      </c>
      <c r="BA86">
        <f t="shared" si="131"/>
        <v>0</v>
      </c>
      <c r="BB86">
        <f t="shared" si="143"/>
        <v>0</v>
      </c>
      <c r="BC86">
        <f t="shared" si="132"/>
        <v>0</v>
      </c>
      <c r="BD86">
        <f t="shared" si="133"/>
        <v>0</v>
      </c>
      <c r="BE86">
        <f t="shared" si="134"/>
        <v>0</v>
      </c>
      <c r="BF86">
        <f t="shared" si="135"/>
        <v>0</v>
      </c>
      <c r="BG86">
        <f t="shared" si="136"/>
        <v>0</v>
      </c>
      <c r="BH86">
        <f t="shared" si="144"/>
        <v>0</v>
      </c>
      <c r="BI86">
        <f t="shared" si="145"/>
        <v>0</v>
      </c>
      <c r="BJ86">
        <f t="shared" si="146"/>
        <v>0</v>
      </c>
      <c r="BK86" s="7">
        <f t="shared" si="147"/>
        <v>4.8989132203351299E-2</v>
      </c>
      <c r="BL86" s="13">
        <f t="shared" si="129"/>
        <v>0.27823058222520591</v>
      </c>
      <c r="BM86" s="13">
        <f t="shared" si="130"/>
        <v>0.29530277169776192</v>
      </c>
      <c r="BN86" s="8">
        <f>BN$3*temperature!$I196+BN$4*temperature!$I196^2+BN$5*temperature!$I196^6</f>
        <v>3.2359524919738707</v>
      </c>
      <c r="BO86" s="8">
        <f>BO$3*temperature!$I196+BO$4*temperature!$I196^2+BO$5*temperature!$I196^6</f>
        <v>1.0527239174895859</v>
      </c>
      <c r="BP86" s="8">
        <f>BP$3*temperature!$I196+BP$4*temperature!$I196^2+BP$5*temperature!$I196^6</f>
        <v>-0.41138799877633581</v>
      </c>
      <c r="BQ86" s="8">
        <f>BQ$3*temperature!$M196+BQ$4*temperature!$M196^2+BQ$5*temperature!$M196^6</f>
        <v>3.235947919196982</v>
      </c>
      <c r="BR86" s="8">
        <f>BR$3*temperature!$M196+BR$4*temperature!$M196^2+BR$5*temperature!$M196^6</f>
        <v>1.0527189176912763</v>
      </c>
      <c r="BS86" s="8">
        <f>BS$3*temperature!$M196+BS$4*temperature!$M196^2+BS$5*temperature!$M196^6</f>
        <v>-0.41139314099350521</v>
      </c>
      <c r="BT86" s="15">
        <f t="shared" si="137"/>
        <v>-4.5727768887005027E-6</v>
      </c>
      <c r="BU86" s="15">
        <f t="shared" si="138"/>
        <v>-4.9997983095906307E-6</v>
      </c>
      <c r="BV86" s="15">
        <f t="shared" si="139"/>
        <v>-5.1422171694071039E-6</v>
      </c>
      <c r="BW86" s="15">
        <f t="shared" si="140"/>
        <v>-5.1120461862521165E-3</v>
      </c>
      <c r="BX86" s="15">
        <f t="shared" si="141"/>
        <v>-1.4223275867630697E-3</v>
      </c>
      <c r="BY86" s="15">
        <f t="shared" si="142"/>
        <v>-1.5096014078472232E-3</v>
      </c>
    </row>
    <row r="87" spans="1:77" x14ac:dyDescent="0.3">
      <c r="A87">
        <f t="shared" si="79"/>
        <v>2041</v>
      </c>
      <c r="B87" s="4">
        <f t="shared" si="80"/>
        <v>1147.0086202616155</v>
      </c>
      <c r="C87" s="4">
        <f t="shared" si="81"/>
        <v>2872.709713740227</v>
      </c>
      <c r="D87" s="4">
        <f t="shared" si="82"/>
        <v>4099.2237253700641</v>
      </c>
      <c r="E87" s="11">
        <f t="shared" si="83"/>
        <v>8.3764448993553053E-4</v>
      </c>
      <c r="F87" s="11">
        <f t="shared" si="84"/>
        <v>1.6502158138268868E-3</v>
      </c>
      <c r="G87" s="11">
        <f t="shared" si="85"/>
        <v>3.3688568822224053E-3</v>
      </c>
      <c r="H87" s="4">
        <f t="shared" si="86"/>
        <v>80120.154926458723</v>
      </c>
      <c r="I87" s="4">
        <f t="shared" si="87"/>
        <v>22172.8536024651</v>
      </c>
      <c r="J87" s="4">
        <f t="shared" si="88"/>
        <v>8727.9357055422624</v>
      </c>
      <c r="K87" s="4">
        <f t="shared" si="89"/>
        <v>69851.397375012326</v>
      </c>
      <c r="L87" s="4">
        <f t="shared" si="90"/>
        <v>7718.4455834196915</v>
      </c>
      <c r="M87" s="4">
        <f t="shared" si="91"/>
        <v>2129.167932827168</v>
      </c>
      <c r="N87" s="11">
        <f t="shared" si="92"/>
        <v>1.8790891539856469E-2</v>
      </c>
      <c r="O87" s="11">
        <f t="shared" si="93"/>
        <v>2.3748772091251702E-2</v>
      </c>
      <c r="P87" s="11">
        <f t="shared" si="94"/>
        <v>2.1663368948714457E-2</v>
      </c>
      <c r="Q87" s="4">
        <f t="shared" si="95"/>
        <v>8065.511617842837</v>
      </c>
      <c r="R87" s="4">
        <f t="shared" si="96"/>
        <v>9088.6950636243128</v>
      </c>
      <c r="S87" s="4">
        <f t="shared" si="97"/>
        <v>4234.352720068965</v>
      </c>
      <c r="T87" s="4">
        <f t="shared" si="98"/>
        <v>100.66769872382385</v>
      </c>
      <c r="U87" s="4">
        <f t="shared" si="99"/>
        <v>409.9019109842435</v>
      </c>
      <c r="V87" s="4">
        <f t="shared" si="100"/>
        <v>485.14939418952633</v>
      </c>
      <c r="W87" s="11">
        <f t="shared" si="101"/>
        <v>-1.0734613539272964E-2</v>
      </c>
      <c r="X87" s="11">
        <f t="shared" si="102"/>
        <v>-1.217998157191269E-2</v>
      </c>
      <c r="Y87" s="11">
        <f t="shared" si="103"/>
        <v>-9.7425357312937999E-3</v>
      </c>
      <c r="Z87" s="4">
        <f t="shared" si="123"/>
        <v>16321.189101780586</v>
      </c>
      <c r="AA87" s="4">
        <f t="shared" si="124"/>
        <v>26038.334993794571</v>
      </c>
      <c r="AB87" s="4">
        <f t="shared" si="125"/>
        <v>13246.696981529634</v>
      </c>
      <c r="AC87" s="12">
        <f t="shared" si="107"/>
        <v>2.0411803317449539</v>
      </c>
      <c r="AD87" s="12">
        <f t="shared" si="108"/>
        <v>2.9020105256622495</v>
      </c>
      <c r="AE87" s="12">
        <f t="shared" si="109"/>
        <v>3.1756829268939111</v>
      </c>
      <c r="AF87" s="11">
        <f t="shared" si="110"/>
        <v>-4.0504037456468023E-3</v>
      </c>
      <c r="AG87" s="11">
        <f t="shared" si="111"/>
        <v>2.9673830763510267E-4</v>
      </c>
      <c r="AH87" s="11">
        <f t="shared" si="112"/>
        <v>9.7937136394747881E-3</v>
      </c>
      <c r="AI87" s="1">
        <f t="shared" si="70"/>
        <v>131084.53486189467</v>
      </c>
      <c r="AJ87" s="1">
        <f t="shared" si="71"/>
        <v>34496.490978946298</v>
      </c>
      <c r="AK87" s="1">
        <f t="shared" si="72"/>
        <v>13546.625192880996</v>
      </c>
      <c r="AL87" s="10">
        <f t="shared" si="113"/>
        <v>26.226912926128485</v>
      </c>
      <c r="AM87" s="10">
        <f t="shared" si="114"/>
        <v>4.6460639849458367</v>
      </c>
      <c r="AN87" s="10">
        <f t="shared" si="115"/>
        <v>1.6833496713077658</v>
      </c>
      <c r="AO87" s="7">
        <f t="shared" si="116"/>
        <v>1.5100916360870256E-2</v>
      </c>
      <c r="AP87" s="7">
        <f t="shared" si="117"/>
        <v>1.9023171800358521E-2</v>
      </c>
      <c r="AQ87" s="7">
        <f t="shared" si="118"/>
        <v>1.7256417058043861E-2</v>
      </c>
      <c r="AR87" s="1">
        <f t="shared" si="128"/>
        <v>80120.154926458723</v>
      </c>
      <c r="AS87" s="1">
        <f t="shared" si="126"/>
        <v>22172.8536024651</v>
      </c>
      <c r="AT87" s="1">
        <f t="shared" si="127"/>
        <v>8727.9357055422624</v>
      </c>
      <c r="AU87" s="1">
        <f t="shared" si="76"/>
        <v>16024.030985291745</v>
      </c>
      <c r="AV87" s="1">
        <f t="shared" si="77"/>
        <v>4434.5707204930204</v>
      </c>
      <c r="AW87" s="1">
        <f t="shared" si="78"/>
        <v>1745.5871411084527</v>
      </c>
      <c r="AX87">
        <v>0</v>
      </c>
      <c r="AY87">
        <v>0</v>
      </c>
      <c r="AZ87">
        <v>0</v>
      </c>
      <c r="BA87">
        <f t="shared" si="131"/>
        <v>0</v>
      </c>
      <c r="BB87">
        <f t="shared" si="143"/>
        <v>0</v>
      </c>
      <c r="BC87">
        <f t="shared" si="132"/>
        <v>0</v>
      </c>
      <c r="BD87">
        <f t="shared" si="133"/>
        <v>0</v>
      </c>
      <c r="BE87">
        <f t="shared" si="134"/>
        <v>0</v>
      </c>
      <c r="BF87">
        <f t="shared" si="135"/>
        <v>0</v>
      </c>
      <c r="BG87">
        <f t="shared" si="136"/>
        <v>0</v>
      </c>
      <c r="BH87">
        <f t="shared" si="144"/>
        <v>0</v>
      </c>
      <c r="BI87">
        <f t="shared" si="145"/>
        <v>0</v>
      </c>
      <c r="BJ87">
        <f t="shared" si="146"/>
        <v>0</v>
      </c>
      <c r="BK87" s="7">
        <f t="shared" si="147"/>
        <v>4.8777108650424256E-2</v>
      </c>
      <c r="BL87" s="13">
        <f t="shared" si="129"/>
        <v>0.26523685868965668</v>
      </c>
      <c r="BM87" s="13">
        <f t="shared" si="130"/>
        <v>0.28124073495024943</v>
      </c>
      <c r="BN87" s="8">
        <f>BN$3*temperature!$I197+BN$4*temperature!$I197^2+BN$5*temperature!$I197^6</f>
        <v>3.1605213927286</v>
      </c>
      <c r="BO87" s="8">
        <f>BO$3*temperature!$I197+BO$4*temperature!$I197^2+BO$5*temperature!$I197^6</f>
        <v>0.97117508234496785</v>
      </c>
      <c r="BP87" s="8">
        <f>BP$3*temperature!$I197+BP$4*temperature!$I197^2+BP$5*temperature!$I197^6</f>
        <v>-0.49470291788343257</v>
      </c>
      <c r="BQ87" s="8">
        <f>BQ$3*temperature!$M197+BQ$4*temperature!$M197^2+BQ$5*temperature!$M197^6</f>
        <v>3.1605164367818759</v>
      </c>
      <c r="BR87" s="8">
        <f>BR$3*temperature!$M197+BR$4*temperature!$M197^2+BR$5*temperature!$M197^6</f>
        <v>0.97116978124451236</v>
      </c>
      <c r="BS87" s="8">
        <f>BS$3*temperature!$M197+BS$4*temperature!$M197^2+BS$5*temperature!$M197^6</f>
        <v>-0.49470829926072923</v>
      </c>
      <c r="BT87" s="15">
        <f t="shared" si="137"/>
        <v>-4.9559467241166999E-6</v>
      </c>
      <c r="BU87" s="15">
        <f t="shared" si="138"/>
        <v>-5.3011004554903707E-6</v>
      </c>
      <c r="BV87" s="15">
        <f t="shared" si="139"/>
        <v>-5.3813772966648799E-6</v>
      </c>
      <c r="BW87" s="15">
        <f t="shared" si="140"/>
        <v>-5.6158005872761051E-3</v>
      </c>
      <c r="BX87" s="15">
        <f t="shared" si="141"/>
        <v>-1.4895173067966433E-3</v>
      </c>
      <c r="BY87" s="15">
        <f t="shared" si="142"/>
        <v>-1.5793918844995741E-3</v>
      </c>
    </row>
    <row r="88" spans="1:77" x14ac:dyDescent="0.3">
      <c r="A88">
        <f t="shared" si="79"/>
        <v>2042</v>
      </c>
      <c r="B88" s="4">
        <f t="shared" si="80"/>
        <v>1147.9213664397525</v>
      </c>
      <c r="C88" s="4">
        <f t="shared" si="81"/>
        <v>2877.2132751884678</v>
      </c>
      <c r="D88" s="4">
        <f t="shared" si="82"/>
        <v>4112.342938526097</v>
      </c>
      <c r="E88" s="11">
        <f t="shared" si="83"/>
        <v>7.9576226543875397E-4</v>
      </c>
      <c r="F88" s="11">
        <f t="shared" si="84"/>
        <v>1.5677050231355423E-3</v>
      </c>
      <c r="G88" s="11">
        <f t="shared" si="85"/>
        <v>3.2004140381112849E-3</v>
      </c>
      <c r="H88" s="4">
        <f t="shared" si="86"/>
        <v>81668.777598156041</v>
      </c>
      <c r="I88" s="4">
        <f t="shared" si="87"/>
        <v>22728.114025758216</v>
      </c>
      <c r="J88" s="4">
        <f t="shared" si="88"/>
        <v>8943.0579468548131</v>
      </c>
      <c r="K88" s="4">
        <f t="shared" si="89"/>
        <v>71144.923324713061</v>
      </c>
      <c r="L88" s="4">
        <f t="shared" si="90"/>
        <v>7899.349770749769</v>
      </c>
      <c r="M88" s="4">
        <f t="shared" si="91"/>
        <v>2174.6868100596907</v>
      </c>
      <c r="N88" s="11">
        <f t="shared" si="92"/>
        <v>1.8518254441728166E-2</v>
      </c>
      <c r="O88" s="11">
        <f t="shared" si="93"/>
        <v>2.3437904092850737E-2</v>
      </c>
      <c r="P88" s="11">
        <f t="shared" si="94"/>
        <v>2.1378716319516267E-2</v>
      </c>
      <c r="Q88" s="4">
        <f t="shared" si="95"/>
        <v>8133.1542618561589</v>
      </c>
      <c r="R88" s="4">
        <f t="shared" si="96"/>
        <v>9202.8250419139076</v>
      </c>
      <c r="S88" s="4">
        <f t="shared" si="97"/>
        <v>4296.4490188190766</v>
      </c>
      <c r="T88" s="4">
        <f t="shared" si="98"/>
        <v>99.587069882135637</v>
      </c>
      <c r="U88" s="4">
        <f t="shared" si="99"/>
        <v>404.90931326216361</v>
      </c>
      <c r="V88" s="4">
        <f t="shared" si="100"/>
        <v>480.42280888161935</v>
      </c>
      <c r="W88" s="11">
        <f t="shared" si="101"/>
        <v>-1.0734613539272964E-2</v>
      </c>
      <c r="X88" s="11">
        <f t="shared" si="102"/>
        <v>-1.217998157191269E-2</v>
      </c>
      <c r="Y88" s="11">
        <f t="shared" si="103"/>
        <v>-9.7425357312937999E-3</v>
      </c>
      <c r="Z88" s="4">
        <f t="shared" si="123"/>
        <v>16396.481219967362</v>
      </c>
      <c r="AA88" s="4">
        <f t="shared" si="124"/>
        <v>26383.315357063795</v>
      </c>
      <c r="AB88" s="4">
        <f t="shared" si="125"/>
        <v>13578.657331188755</v>
      </c>
      <c r="AC88" s="12">
        <f t="shared" si="107"/>
        <v>2.0329127272837137</v>
      </c>
      <c r="AD88" s="12">
        <f t="shared" si="108"/>
        <v>2.9028716633543739</v>
      </c>
      <c r="AE88" s="12">
        <f t="shared" si="109"/>
        <v>3.2067846560896793</v>
      </c>
      <c r="AF88" s="11">
        <f t="shared" si="110"/>
        <v>-4.0504037456468023E-3</v>
      </c>
      <c r="AG88" s="11">
        <f t="shared" si="111"/>
        <v>2.9673830763510267E-4</v>
      </c>
      <c r="AH88" s="11">
        <f t="shared" si="112"/>
        <v>9.7937136394747881E-3</v>
      </c>
      <c r="AI88" s="1">
        <f t="shared" si="70"/>
        <v>134000.11236099695</v>
      </c>
      <c r="AJ88" s="1">
        <f t="shared" si="71"/>
        <v>35481.412601544689</v>
      </c>
      <c r="AK88" s="1">
        <f t="shared" si="72"/>
        <v>13937.54981470135</v>
      </c>
      <c r="AL88" s="10">
        <f t="shared" si="113"/>
        <v>26.619002840444768</v>
      </c>
      <c r="AM88" s="10">
        <f t="shared" si="114"/>
        <v>4.7335630295931095</v>
      </c>
      <c r="AN88" s="10">
        <f t="shared" si="115"/>
        <v>1.7121077694505478</v>
      </c>
      <c r="AO88" s="7">
        <f t="shared" si="116"/>
        <v>1.4949907197261553E-2</v>
      </c>
      <c r="AP88" s="7">
        <f t="shared" si="117"/>
        <v>1.8832940082354935E-2</v>
      </c>
      <c r="AQ88" s="7">
        <f t="shared" si="118"/>
        <v>1.7083852887463422E-2</v>
      </c>
      <c r="AR88" s="1">
        <f t="shared" si="128"/>
        <v>81668.777598156041</v>
      </c>
      <c r="AS88" s="1">
        <f t="shared" si="126"/>
        <v>22728.114025758216</v>
      </c>
      <c r="AT88" s="1">
        <f t="shared" si="127"/>
        <v>8943.0579468548131</v>
      </c>
      <c r="AU88" s="1">
        <f t="shared" si="76"/>
        <v>16333.75551963121</v>
      </c>
      <c r="AV88" s="1">
        <f t="shared" si="77"/>
        <v>4545.6228051516437</v>
      </c>
      <c r="AW88" s="1">
        <f t="shared" si="78"/>
        <v>1788.6115893709627</v>
      </c>
      <c r="AX88">
        <v>0</v>
      </c>
      <c r="AY88">
        <v>0</v>
      </c>
      <c r="AZ88">
        <v>0</v>
      </c>
      <c r="BA88">
        <f t="shared" si="131"/>
        <v>0</v>
      </c>
      <c r="BB88">
        <f t="shared" si="143"/>
        <v>0</v>
      </c>
      <c r="BC88">
        <f t="shared" si="132"/>
        <v>0</v>
      </c>
      <c r="BD88">
        <f t="shared" si="133"/>
        <v>0</v>
      </c>
      <c r="BE88">
        <f t="shared" si="134"/>
        <v>0</v>
      </c>
      <c r="BF88">
        <f t="shared" si="135"/>
        <v>0</v>
      </c>
      <c r="BG88">
        <f t="shared" si="136"/>
        <v>0</v>
      </c>
      <c r="BH88">
        <f t="shared" si="144"/>
        <v>0</v>
      </c>
      <c r="BI88">
        <f t="shared" si="145"/>
        <v>0</v>
      </c>
      <c r="BJ88">
        <f t="shared" si="146"/>
        <v>0</v>
      </c>
      <c r="BK88" s="7">
        <f t="shared" si="147"/>
        <v>4.8562623211622052E-2</v>
      </c>
      <c r="BL88" s="13">
        <f t="shared" si="129"/>
        <v>0.25290107545440788</v>
      </c>
      <c r="BM88" s="13">
        <f t="shared" si="130"/>
        <v>0.26784831900023753</v>
      </c>
      <c r="BN88" s="8">
        <f>BN$3*temperature!$I198+BN$4*temperature!$I198^2+BN$5*temperature!$I198^6</f>
        <v>3.0790067553867937</v>
      </c>
      <c r="BO88" s="8">
        <f>BO$3*temperature!$I198+BO$4*temperature!$I198^2+BO$5*temperature!$I198^6</f>
        <v>0.88486562059887142</v>
      </c>
      <c r="BP88" s="8">
        <f>BP$3*temperature!$I198+BP$4*temperature!$I198^2+BP$5*temperature!$I198^6</f>
        <v>-0.58177729274645529</v>
      </c>
      <c r="BQ88" s="8">
        <f>BQ$3*temperature!$M198+BQ$4*temperature!$M198^2+BQ$5*temperature!$M198^6</f>
        <v>3.0790014117601006</v>
      </c>
      <c r="BR88" s="8">
        <f>BR$3*temperature!$M198+BR$4*temperature!$M198^2+BR$5*temperature!$M198^6</f>
        <v>0.8848600168275107</v>
      </c>
      <c r="BS88" s="8">
        <f>BS$3*temperature!$M198+BS$4*temperature!$M198^2+BS$5*temperature!$M198^6</f>
        <v>-0.58178291255001024</v>
      </c>
      <c r="BT88" s="15">
        <f t="shared" si="137"/>
        <v>-5.3436266931328191E-6</v>
      </c>
      <c r="BU88" s="15">
        <f t="shared" si="138"/>
        <v>-5.6037713607182127E-6</v>
      </c>
      <c r="BV88" s="15">
        <f t="shared" si="139"/>
        <v>-5.6198035549570591E-6</v>
      </c>
      <c r="BW88" s="15">
        <f t="shared" si="140"/>
        <v>-6.1402884327163773E-3</v>
      </c>
      <c r="BX88" s="15">
        <f t="shared" si="141"/>
        <v>-1.5528855482342325E-3</v>
      </c>
      <c r="BY88" s="15">
        <f t="shared" si="142"/>
        <v>-1.6446659348796847E-3</v>
      </c>
    </row>
    <row r="89" spans="1:77" x14ac:dyDescent="0.3">
      <c r="A89">
        <f t="shared" si="79"/>
        <v>2043</v>
      </c>
      <c r="B89" s="4">
        <f t="shared" si="80"/>
        <v>1148.7891653215011</v>
      </c>
      <c r="C89" s="4">
        <f t="shared" si="81"/>
        <v>2881.4983658074057</v>
      </c>
      <c r="D89" s="4">
        <f t="shared" si="82"/>
        <v>4124.8460785925845</v>
      </c>
      <c r="E89" s="11">
        <f t="shared" si="83"/>
        <v>7.5597415216681623E-4</v>
      </c>
      <c r="F89" s="11">
        <f t="shared" si="84"/>
        <v>1.489319771978765E-3</v>
      </c>
      <c r="G89" s="11">
        <f t="shared" si="85"/>
        <v>3.0403933362057206E-3</v>
      </c>
      <c r="H89" s="4">
        <f t="shared" si="86"/>
        <v>83221.794013754086</v>
      </c>
      <c r="I89" s="4">
        <f t="shared" si="87"/>
        <v>23288.413890093285</v>
      </c>
      <c r="J89" s="4">
        <f t="shared" si="88"/>
        <v>9159.4821211139351</v>
      </c>
      <c r="K89" s="4">
        <f t="shared" si="89"/>
        <v>72443.052673171376</v>
      </c>
      <c r="L89" s="4">
        <f t="shared" si="90"/>
        <v>8082.0500078846271</v>
      </c>
      <c r="M89" s="4">
        <f t="shared" si="91"/>
        <v>2220.5633729341944</v>
      </c>
      <c r="N89" s="11">
        <f t="shared" si="92"/>
        <v>1.82462681494997E-2</v>
      </c>
      <c r="O89" s="11">
        <f t="shared" si="93"/>
        <v>2.3128515945878503E-2</v>
      </c>
      <c r="P89" s="11">
        <f t="shared" si="94"/>
        <v>2.1095710270687018E-2</v>
      </c>
      <c r="Q89" s="4">
        <f t="shared" si="95"/>
        <v>8198.848129174763</v>
      </c>
      <c r="R89" s="4">
        <f t="shared" si="96"/>
        <v>9314.8421556499907</v>
      </c>
      <c r="S89" s="4">
        <f t="shared" si="97"/>
        <v>4357.5528392215119</v>
      </c>
      <c r="T89" s="4">
        <f t="shared" si="98"/>
        <v>98.518041173442342</v>
      </c>
      <c r="U89" s="4">
        <f t="shared" si="99"/>
        <v>399.97752528833462</v>
      </c>
      <c r="V89" s="4">
        <f t="shared" si="100"/>
        <v>475.74227249996164</v>
      </c>
      <c r="W89" s="11">
        <f t="shared" si="101"/>
        <v>-1.0734613539272964E-2</v>
      </c>
      <c r="X89" s="11">
        <f t="shared" si="102"/>
        <v>-1.217998157191269E-2</v>
      </c>
      <c r="Y89" s="11">
        <f t="shared" si="103"/>
        <v>-9.7425357312937999E-3</v>
      </c>
      <c r="Z89" s="4">
        <f t="shared" si="123"/>
        <v>16467.02346547339</v>
      </c>
      <c r="AA89" s="4">
        <f t="shared" si="124"/>
        <v>26722.5472881188</v>
      </c>
      <c r="AB89" s="4">
        <f t="shared" si="125"/>
        <v>13912.722487619938</v>
      </c>
      <c r="AC89" s="12">
        <f t="shared" si="107"/>
        <v>2.0246786099585505</v>
      </c>
      <c r="AD89" s="12">
        <f t="shared" si="108"/>
        <v>2.9037330565790396</v>
      </c>
      <c r="AE89" s="12">
        <f t="shared" si="109"/>
        <v>3.2381909867148835</v>
      </c>
      <c r="AF89" s="11">
        <f t="shared" si="110"/>
        <v>-4.0504037456468023E-3</v>
      </c>
      <c r="AG89" s="11">
        <f t="shared" si="111"/>
        <v>2.9673830763510267E-4</v>
      </c>
      <c r="AH89" s="11">
        <f t="shared" si="112"/>
        <v>9.7937136394747881E-3</v>
      </c>
      <c r="AI89" s="1">
        <f t="shared" si="70"/>
        <v>136933.85664452848</v>
      </c>
      <c r="AJ89" s="1">
        <f t="shared" si="71"/>
        <v>36478.894146541861</v>
      </c>
      <c r="AK89" s="1">
        <f t="shared" si="72"/>
        <v>14332.406422602178</v>
      </c>
      <c r="AL89" s="10">
        <f t="shared" si="113"/>
        <v>27.012974946371578</v>
      </c>
      <c r="AM89" s="10">
        <f t="shared" si="114"/>
        <v>4.8218184694163639</v>
      </c>
      <c r="AN89" s="10">
        <f t="shared" si="115"/>
        <v>1.7410646727387162</v>
      </c>
      <c r="AO89" s="7">
        <f t="shared" si="116"/>
        <v>1.4800408125288936E-2</v>
      </c>
      <c r="AP89" s="7">
        <f t="shared" si="117"/>
        <v>1.8644610681531386E-2</v>
      </c>
      <c r="AQ89" s="7">
        <f t="shared" si="118"/>
        <v>1.6913014358588788E-2</v>
      </c>
      <c r="AR89" s="1">
        <f t="shared" si="128"/>
        <v>83221.794013754086</v>
      </c>
      <c r="AS89" s="1">
        <f t="shared" si="126"/>
        <v>23288.413890093285</v>
      </c>
      <c r="AT89" s="1">
        <f t="shared" si="127"/>
        <v>9159.4821211139351</v>
      </c>
      <c r="AU89" s="1">
        <f t="shared" si="76"/>
        <v>16644.358802750819</v>
      </c>
      <c r="AV89" s="1">
        <f t="shared" si="77"/>
        <v>4657.6827780186568</v>
      </c>
      <c r="AW89" s="1">
        <f t="shared" si="78"/>
        <v>1831.8964242227871</v>
      </c>
      <c r="AX89">
        <v>0</v>
      </c>
      <c r="AY89">
        <v>0</v>
      </c>
      <c r="AZ89">
        <v>0</v>
      </c>
      <c r="BA89">
        <f t="shared" si="131"/>
        <v>0</v>
      </c>
      <c r="BB89">
        <f t="shared" si="143"/>
        <v>0</v>
      </c>
      <c r="BC89">
        <f t="shared" si="132"/>
        <v>0</v>
      </c>
      <c r="BD89">
        <f t="shared" si="133"/>
        <v>0</v>
      </c>
      <c r="BE89">
        <f t="shared" si="134"/>
        <v>0</v>
      </c>
      <c r="BF89">
        <f t="shared" si="135"/>
        <v>0</v>
      </c>
      <c r="BG89">
        <f t="shared" si="136"/>
        <v>0</v>
      </c>
      <c r="BH89">
        <f t="shared" si="144"/>
        <v>0</v>
      </c>
      <c r="BI89">
        <f t="shared" si="145"/>
        <v>0</v>
      </c>
      <c r="BJ89">
        <f t="shared" si="146"/>
        <v>0</v>
      </c>
      <c r="BK89" s="7">
        <f t="shared" si="147"/>
        <v>4.8345810445236975E-2</v>
      </c>
      <c r="BL89" s="13">
        <f t="shared" si="129"/>
        <v>0.2411883371160056</v>
      </c>
      <c r="BM89" s="13">
        <f t="shared" si="130"/>
        <v>0.25509363714308336</v>
      </c>
      <c r="BN89" s="8">
        <f>BN$3*temperature!$I199+BN$4*temperature!$I199^2+BN$5*temperature!$I199^6</f>
        <v>2.9912684199179242</v>
      </c>
      <c r="BO89" s="8">
        <f>BO$3*temperature!$I199+BO$4*temperature!$I199^2+BO$5*temperature!$I199^6</f>
        <v>0.79369877147849088</v>
      </c>
      <c r="BP89" s="8">
        <f>BP$3*temperature!$I199+BP$4*temperature!$I199^2+BP$5*temperature!$I199^6</f>
        <v>-0.67267668283827575</v>
      </c>
      <c r="BQ89" s="8">
        <f>BQ$3*temperature!$M199+BQ$4*temperature!$M199^2+BQ$5*temperature!$M199^6</f>
        <v>2.9912626849114146</v>
      </c>
      <c r="BR89" s="8">
        <f>BR$3*temperature!$M199+BR$4*temperature!$M199^2+BR$5*temperature!$M199^6</f>
        <v>0.79369286415538642</v>
      </c>
      <c r="BS89" s="8">
        <f>BS$3*temperature!$M199+BS$4*temperature!$M199^2+BS$5*temperature!$M199^6</f>
        <v>-0.67268254007168249</v>
      </c>
      <c r="BT89" s="15">
        <f t="shared" si="137"/>
        <v>-5.7350065096883895E-6</v>
      </c>
      <c r="BU89" s="15">
        <f t="shared" si="138"/>
        <v>-5.9073231044592944E-6</v>
      </c>
      <c r="BV89" s="15">
        <f t="shared" si="139"/>
        <v>-5.857233406736384E-6</v>
      </c>
      <c r="BW89" s="15">
        <f t="shared" si="140"/>
        <v>-6.6849894052417791E-3</v>
      </c>
      <c r="BX89" s="15">
        <f t="shared" si="141"/>
        <v>-1.61234147828838E-3</v>
      </c>
      <c r="BY89" s="15">
        <f t="shared" si="142"/>
        <v>-1.7052982616461031E-3</v>
      </c>
    </row>
    <row r="90" spans="1:77" x14ac:dyDescent="0.3">
      <c r="A90">
        <f t="shared" si="79"/>
        <v>2044</v>
      </c>
      <c r="B90" s="4">
        <f t="shared" si="80"/>
        <v>1149.6141974910097</v>
      </c>
      <c r="C90" s="4">
        <f t="shared" si="81"/>
        <v>2885.5752646720712</v>
      </c>
      <c r="D90" s="4">
        <f t="shared" si="82"/>
        <v>4136.7601753962999</v>
      </c>
      <c r="E90" s="11">
        <f t="shared" si="83"/>
        <v>7.1817544455847536E-4</v>
      </c>
      <c r="F90" s="11">
        <f t="shared" si="84"/>
        <v>1.4148537833798267E-3</v>
      </c>
      <c r="G90" s="11">
        <f t="shared" si="85"/>
        <v>2.8883736693954346E-3</v>
      </c>
      <c r="H90" s="4">
        <f t="shared" si="86"/>
        <v>84778.539377247653</v>
      </c>
      <c r="I90" s="4">
        <f t="shared" si="87"/>
        <v>23853.571048522619</v>
      </c>
      <c r="J90" s="4">
        <f t="shared" si="88"/>
        <v>9377.1376724689999</v>
      </c>
      <c r="K90" s="4">
        <f t="shared" si="89"/>
        <v>73745.209099081825</v>
      </c>
      <c r="L90" s="4">
        <f t="shared" si="90"/>
        <v>8266.4872202643583</v>
      </c>
      <c r="M90" s="4">
        <f t="shared" si="91"/>
        <v>2266.7830076880573</v>
      </c>
      <c r="N90" s="11">
        <f t="shared" si="92"/>
        <v>1.7974897217337915E-2</v>
      </c>
      <c r="O90" s="11">
        <f t="shared" si="93"/>
        <v>2.2820597769105611E-2</v>
      </c>
      <c r="P90" s="11">
        <f t="shared" si="94"/>
        <v>2.0814373197910463E-2</v>
      </c>
      <c r="Q90" s="4">
        <f t="shared" si="95"/>
        <v>8262.5578259751437</v>
      </c>
      <c r="R90" s="4">
        <f t="shared" si="96"/>
        <v>9424.6844246735</v>
      </c>
      <c r="S90" s="4">
        <f t="shared" si="97"/>
        <v>4417.6383520384015</v>
      </c>
      <c r="T90" s="4">
        <f t="shared" si="98"/>
        <v>97.460488074799258</v>
      </c>
      <c r="U90" s="4">
        <f t="shared" si="99"/>
        <v>395.10580640114347</v>
      </c>
      <c r="V90" s="4">
        <f t="shared" si="100"/>
        <v>471.10733641124386</v>
      </c>
      <c r="W90" s="11">
        <f t="shared" si="101"/>
        <v>-1.0734613539272964E-2</v>
      </c>
      <c r="X90" s="11">
        <f t="shared" si="102"/>
        <v>-1.217998157191269E-2</v>
      </c>
      <c r="Y90" s="11">
        <f t="shared" si="103"/>
        <v>-9.7425357312937999E-3</v>
      </c>
      <c r="Z90" s="4">
        <f t="shared" si="123"/>
        <v>16532.795599892564</v>
      </c>
      <c r="AA90" s="4">
        <f t="shared" si="124"/>
        <v>27055.841207050144</v>
      </c>
      <c r="AB90" s="4">
        <f t="shared" si="125"/>
        <v>14248.783389470886</v>
      </c>
      <c r="AC90" s="12">
        <f t="shared" si="107"/>
        <v>2.0164778441330435</v>
      </c>
      <c r="AD90" s="12">
        <f t="shared" si="108"/>
        <v>2.9045947054120731</v>
      </c>
      <c r="AE90" s="12">
        <f t="shared" si="109"/>
        <v>3.2699049019486974</v>
      </c>
      <c r="AF90" s="11">
        <f t="shared" si="110"/>
        <v>-4.0504037456468023E-3</v>
      </c>
      <c r="AG90" s="11">
        <f t="shared" si="111"/>
        <v>2.9673830763510267E-4</v>
      </c>
      <c r="AH90" s="11">
        <f t="shared" si="112"/>
        <v>9.7937136394747881E-3</v>
      </c>
      <c r="AI90" s="1">
        <f t="shared" si="70"/>
        <v>139884.82978282645</v>
      </c>
      <c r="AJ90" s="1">
        <f t="shared" si="71"/>
        <v>37488.687509906333</v>
      </c>
      <c r="AK90" s="1">
        <f t="shared" si="72"/>
        <v>14731.062204564747</v>
      </c>
      <c r="AL90" s="10">
        <f t="shared" si="113"/>
        <v>27.408779969717241</v>
      </c>
      <c r="AM90" s="10">
        <f t="shared" si="114"/>
        <v>4.9108203882742574</v>
      </c>
      <c r="AN90" s="10">
        <f t="shared" si="115"/>
        <v>1.7702168580298854</v>
      </c>
      <c r="AO90" s="7">
        <f t="shared" si="116"/>
        <v>1.4652404044036046E-2</v>
      </c>
      <c r="AP90" s="7">
        <f t="shared" si="117"/>
        <v>1.8458164574716072E-2</v>
      </c>
      <c r="AQ90" s="7">
        <f t="shared" si="118"/>
        <v>1.6743884215002898E-2</v>
      </c>
      <c r="AR90" s="1">
        <f t="shared" si="128"/>
        <v>84778.539377247653</v>
      </c>
      <c r="AS90" s="1">
        <f t="shared" si="126"/>
        <v>23853.571048522619</v>
      </c>
      <c r="AT90" s="1">
        <f t="shared" si="127"/>
        <v>9377.1376724689999</v>
      </c>
      <c r="AU90" s="1">
        <f t="shared" si="76"/>
        <v>16955.707875449531</v>
      </c>
      <c r="AV90" s="1">
        <f t="shared" si="77"/>
        <v>4770.7142097045244</v>
      </c>
      <c r="AW90" s="1">
        <f t="shared" si="78"/>
        <v>1875.4275344938001</v>
      </c>
      <c r="AX90">
        <v>0</v>
      </c>
      <c r="AY90">
        <v>0</v>
      </c>
      <c r="AZ90">
        <v>0</v>
      </c>
      <c r="BA90">
        <f t="shared" si="131"/>
        <v>0</v>
      </c>
      <c r="BB90">
        <f t="shared" si="143"/>
        <v>0</v>
      </c>
      <c r="BC90">
        <f t="shared" si="132"/>
        <v>0</v>
      </c>
      <c r="BD90">
        <f t="shared" si="133"/>
        <v>0</v>
      </c>
      <c r="BE90">
        <f t="shared" si="134"/>
        <v>0</v>
      </c>
      <c r="BF90">
        <f t="shared" si="135"/>
        <v>0</v>
      </c>
      <c r="BG90">
        <f t="shared" si="136"/>
        <v>0</v>
      </c>
      <c r="BH90">
        <f t="shared" si="144"/>
        <v>0</v>
      </c>
      <c r="BI90">
        <f t="shared" si="145"/>
        <v>0</v>
      </c>
      <c r="BJ90">
        <f t="shared" si="146"/>
        <v>0</v>
      </c>
      <c r="BK90" s="7">
        <f t="shared" si="147"/>
        <v>4.8126802937522334E-2</v>
      </c>
      <c r="BL90" s="13">
        <f t="shared" si="129"/>
        <v>0.23006562788052912</v>
      </c>
      <c r="BM90" s="13">
        <f t="shared" si="130"/>
        <v>0.2429463210886508</v>
      </c>
      <c r="BN90" s="8">
        <f>BN$3*temperature!$I200+BN$4*temperature!$I200^2+BN$5*temperature!$I200^6</f>
        <v>2.8971709122974012</v>
      </c>
      <c r="BO90" s="8">
        <f>BO$3*temperature!$I200+BO$4*temperature!$I200^2+BO$5*temperature!$I200^6</f>
        <v>0.69758142911248999</v>
      </c>
      <c r="BP90" s="8">
        <f>BP$3*temperature!$I200+BP$4*temperature!$I200^2+BP$5*temperature!$I200^6</f>
        <v>-0.76746377152521239</v>
      </c>
      <c r="BQ90" s="8">
        <f>BQ$3*temperature!$M200+BQ$4*temperature!$M200^2+BQ$5*temperature!$M200^6</f>
        <v>2.89716478297977</v>
      </c>
      <c r="BR90" s="8">
        <f>BR$3*temperature!$M200+BR$4*temperature!$M200^2+BR$5*temperature!$M200^6</f>
        <v>0.69757521781957355</v>
      </c>
      <c r="BS90" s="8">
        <f>BS$3*temperature!$M200+BS$4*temperature!$M200^2+BS$5*temperature!$M200^6</f>
        <v>-0.76746986494306757</v>
      </c>
      <c r="BT90" s="15">
        <f t="shared" si="137"/>
        <v>-6.1293176312204878E-6</v>
      </c>
      <c r="BU90" s="15">
        <f t="shared" si="138"/>
        <v>-6.2112929164470643E-6</v>
      </c>
      <c r="BV90" s="15">
        <f t="shared" si="139"/>
        <v>-6.0934178551796947E-6</v>
      </c>
      <c r="BW90" s="15">
        <f t="shared" si="140"/>
        <v>-7.2493493116364063E-3</v>
      </c>
      <c r="BX90" s="15">
        <f t="shared" si="141"/>
        <v>-1.6678261011069113E-3</v>
      </c>
      <c r="BY90" s="15">
        <f t="shared" si="142"/>
        <v>-1.761202745548608E-3</v>
      </c>
    </row>
    <row r="91" spans="1:77" x14ac:dyDescent="0.3">
      <c r="A91">
        <f t="shared" si="79"/>
        <v>2045</v>
      </c>
      <c r="B91" s="4">
        <f t="shared" si="80"/>
        <v>1150.3985409439958</v>
      </c>
      <c r="C91" s="4">
        <f t="shared" si="81"/>
        <v>2889.4537983984969</v>
      </c>
      <c r="D91" s="4">
        <f t="shared" si="82"/>
        <v>4148.1112591051569</v>
      </c>
      <c r="E91" s="11">
        <f t="shared" si="83"/>
        <v>6.8226667233055153E-4</v>
      </c>
      <c r="F91" s="11">
        <f t="shared" si="84"/>
        <v>1.3441110942108354E-3</v>
      </c>
      <c r="G91" s="11">
        <f t="shared" si="85"/>
        <v>2.7439549859256626E-3</v>
      </c>
      <c r="H91" s="4">
        <f t="shared" si="86"/>
        <v>86338.333833934084</v>
      </c>
      <c r="I91" s="4">
        <f t="shared" si="87"/>
        <v>24423.397424113893</v>
      </c>
      <c r="J91" s="4">
        <f t="shared" si="88"/>
        <v>9595.9534175258395</v>
      </c>
      <c r="K91" s="4">
        <f t="shared" si="89"/>
        <v>75050.802622790565</v>
      </c>
      <c r="L91" s="4">
        <f t="shared" si="90"/>
        <v>8452.600085750033</v>
      </c>
      <c r="M91" s="4">
        <f t="shared" si="91"/>
        <v>2313.3307710738472</v>
      </c>
      <c r="N91" s="11">
        <f t="shared" si="92"/>
        <v>1.7704113116752795E-2</v>
      </c>
      <c r="O91" s="11">
        <f t="shared" si="93"/>
        <v>2.2514141802510768E-2</v>
      </c>
      <c r="P91" s="11">
        <f t="shared" si="94"/>
        <v>2.0534723980159431E-2</v>
      </c>
      <c r="Q91" s="4">
        <f t="shared" si="95"/>
        <v>8324.2489318992466</v>
      </c>
      <c r="R91" s="4">
        <f t="shared" si="96"/>
        <v>9532.2914298220712</v>
      </c>
      <c r="S91" s="4">
        <f t="shared" si="97"/>
        <v>4476.6807392212077</v>
      </c>
      <c r="T91" s="4">
        <f t="shared" si="98"/>
        <v>96.414287399967364</v>
      </c>
      <c r="U91" s="4">
        <f t="shared" si="99"/>
        <v>390.29342496022184</v>
      </c>
      <c r="V91" s="4">
        <f t="shared" si="100"/>
        <v>466.51755635298269</v>
      </c>
      <c r="W91" s="11">
        <f t="shared" si="101"/>
        <v>-1.0734613539272964E-2</v>
      </c>
      <c r="X91" s="11">
        <f t="shared" si="102"/>
        <v>-1.217998157191269E-2</v>
      </c>
      <c r="Y91" s="11">
        <f t="shared" si="103"/>
        <v>-9.7425357312937999E-3</v>
      </c>
      <c r="Z91" s="4">
        <f t="shared" si="123"/>
        <v>16593.77994262645</v>
      </c>
      <c r="AA91" s="4">
        <f t="shared" si="124"/>
        <v>27383.01165816556</v>
      </c>
      <c r="AB91" s="4">
        <f t="shared" si="125"/>
        <v>14586.730015834848</v>
      </c>
      <c r="AC91" s="12">
        <f t="shared" si="107"/>
        <v>2.0083102947201534</v>
      </c>
      <c r="AD91" s="12">
        <f t="shared" si="108"/>
        <v>2.9054566099293231</v>
      </c>
      <c r="AE91" s="12">
        <f t="shared" si="109"/>
        <v>3.3019294141866977</v>
      </c>
      <c r="AF91" s="11">
        <f t="shared" si="110"/>
        <v>-4.0504037456468023E-3</v>
      </c>
      <c r="AG91" s="11">
        <f t="shared" si="111"/>
        <v>2.9673830763510267E-4</v>
      </c>
      <c r="AH91" s="11">
        <f t="shared" si="112"/>
        <v>9.7937136394747881E-3</v>
      </c>
      <c r="AI91" s="1">
        <f t="shared" si="70"/>
        <v>142852.05467999334</v>
      </c>
      <c r="AJ91" s="1">
        <f t="shared" si="71"/>
        <v>38510.532968620224</v>
      </c>
      <c r="AK91" s="1">
        <f t="shared" si="72"/>
        <v>15133.383518602071</v>
      </c>
      <c r="AL91" s="10">
        <f t="shared" si="113"/>
        <v>27.806368443002917</v>
      </c>
      <c r="AM91" s="10">
        <f t="shared" si="114"/>
        <v>5.0005586718886583</v>
      </c>
      <c r="AN91" s="10">
        <f t="shared" si="115"/>
        <v>1.7995607610751212</v>
      </c>
      <c r="AO91" s="7">
        <f t="shared" si="116"/>
        <v>1.4505880003595685E-2</v>
      </c>
      <c r="AP91" s="7">
        <f t="shared" si="117"/>
        <v>1.8273582928968912E-2</v>
      </c>
      <c r="AQ91" s="7">
        <f t="shared" si="118"/>
        <v>1.6576445372852869E-2</v>
      </c>
      <c r="AR91" s="1">
        <f t="shared" si="128"/>
        <v>86338.333833934084</v>
      </c>
      <c r="AS91" s="1">
        <f t="shared" si="126"/>
        <v>24423.397424113893</v>
      </c>
      <c r="AT91" s="1">
        <f t="shared" si="127"/>
        <v>9595.9534175258395</v>
      </c>
      <c r="AU91" s="1">
        <f t="shared" si="76"/>
        <v>17267.666766786817</v>
      </c>
      <c r="AV91" s="1">
        <f t="shared" si="77"/>
        <v>4884.6794848227792</v>
      </c>
      <c r="AW91" s="1">
        <f t="shared" si="78"/>
        <v>1919.190683505168</v>
      </c>
      <c r="AX91">
        <v>0</v>
      </c>
      <c r="AY91">
        <v>0</v>
      </c>
      <c r="AZ91">
        <v>0</v>
      </c>
      <c r="BA91">
        <f t="shared" si="131"/>
        <v>0</v>
      </c>
      <c r="BB91">
        <f t="shared" si="143"/>
        <v>0</v>
      </c>
      <c r="BC91">
        <f t="shared" si="132"/>
        <v>0</v>
      </c>
      <c r="BD91">
        <f t="shared" si="133"/>
        <v>0</v>
      </c>
      <c r="BE91">
        <f t="shared" si="134"/>
        <v>0</v>
      </c>
      <c r="BF91">
        <f t="shared" si="135"/>
        <v>0</v>
      </c>
      <c r="BG91">
        <f t="shared" si="136"/>
        <v>0</v>
      </c>
      <c r="BH91">
        <f t="shared" si="144"/>
        <v>0</v>
      </c>
      <c r="BI91">
        <f t="shared" si="145"/>
        <v>0</v>
      </c>
      <c r="BJ91">
        <f t="shared" si="146"/>
        <v>0</v>
      </c>
      <c r="BK91" s="7">
        <f t="shared" si="147"/>
        <v>4.7905731194194584E-2</v>
      </c>
      <c r="BL91" s="13">
        <f t="shared" si="129"/>
        <v>0.2195017122315143</v>
      </c>
      <c r="BM91" s="13">
        <f t="shared" si="130"/>
        <v>0.23137744865585791</v>
      </c>
      <c r="BN91" s="8">
        <f>BN$3*temperature!$I201+BN$4*temperature!$I201^2+BN$5*temperature!$I201^6</f>
        <v>2.7965837220536383</v>
      </c>
      <c r="BO91" s="8">
        <f>BO$3*temperature!$I201+BO$4*temperature!$I201^2+BO$5*temperature!$I201^6</f>
        <v>0.59642433152277352</v>
      </c>
      <c r="BP91" s="8">
        <f>BP$3*temperature!$I201+BP$4*temperature!$I201^2+BP$5*temperature!$I201^6</f>
        <v>-0.86619824050730498</v>
      </c>
      <c r="BQ91" s="8">
        <f>BQ$3*temperature!$M201+BQ$4*temperature!$M201^2+BQ$5*temperature!$M201^6</f>
        <v>2.7965771962219019</v>
      </c>
      <c r="BR91" s="8">
        <f>BR$3*temperature!$M201+BR$4*temperature!$M201^2+BR$5*temperature!$M201^6</f>
        <v>0.59641781628042789</v>
      </c>
      <c r="BS91" s="8">
        <f>BS$3*temperature!$M201+BS$4*temperature!$M201^2+BS$5*temperature!$M201^6</f>
        <v>-0.86620456862840589</v>
      </c>
      <c r="BT91" s="15">
        <f t="shared" si="137"/>
        <v>-6.5258317363259266E-6</v>
      </c>
      <c r="BU91" s="15">
        <f t="shared" si="138"/>
        <v>-6.5152423456282804E-6</v>
      </c>
      <c r="BV91" s="15">
        <f t="shared" si="139"/>
        <v>-6.3281211009069693E-6</v>
      </c>
      <c r="BW91" s="15">
        <f t="shared" si="140"/>
        <v>-7.8327814742145067E-3</v>
      </c>
      <c r="BX91" s="15">
        <f t="shared" si="141"/>
        <v>-1.7193089451253689E-3</v>
      </c>
      <c r="BY91" s="15">
        <f t="shared" si="142"/>
        <v>-1.812328993382622E-3</v>
      </c>
    </row>
    <row r="92" spans="1:77" x14ac:dyDescent="0.3">
      <c r="A92">
        <f t="shared" si="79"/>
        <v>2046</v>
      </c>
      <c r="B92" s="4">
        <f t="shared" si="80"/>
        <v>1151.1441755991602</v>
      </c>
      <c r="C92" s="4">
        <f t="shared" si="81"/>
        <v>2893.1433579598024</v>
      </c>
      <c r="D92" s="4">
        <f t="shared" si="82"/>
        <v>4158.9243781481728</v>
      </c>
      <c r="E92" s="11">
        <f t="shared" si="83"/>
        <v>6.481533387140239E-4</v>
      </c>
      <c r="F92" s="11">
        <f t="shared" si="84"/>
        <v>1.2769055395002935E-3</v>
      </c>
      <c r="G92" s="11">
        <f t="shared" si="85"/>
        <v>2.6067572366293792E-3</v>
      </c>
      <c r="H92" s="4">
        <f t="shared" si="86"/>
        <v>87900.483254741121</v>
      </c>
      <c r="I92" s="4">
        <f t="shared" si="87"/>
        <v>24997.69912889722</v>
      </c>
      <c r="J92" s="4">
        <f t="shared" si="88"/>
        <v>9815.8575521693074</v>
      </c>
      <c r="K92" s="4">
        <f t="shared" si="89"/>
        <v>76359.230336191133</v>
      </c>
      <c r="L92" s="4">
        <f t="shared" si="90"/>
        <v>8640.3250845216298</v>
      </c>
      <c r="M92" s="4">
        <f t="shared" si="91"/>
        <v>2360.1914003879951</v>
      </c>
      <c r="N92" s="11">
        <f t="shared" si="92"/>
        <v>1.7433893678350021E-2</v>
      </c>
      <c r="O92" s="11">
        <f t="shared" si="93"/>
        <v>2.2209142378340596E-2</v>
      </c>
      <c r="P92" s="11">
        <f t="shared" si="94"/>
        <v>2.0256778624180516E-2</v>
      </c>
      <c r="Q92" s="4">
        <f t="shared" si="95"/>
        <v>8383.8880818644357</v>
      </c>
      <c r="R92" s="4">
        <f t="shared" si="96"/>
        <v>9637.6043788555799</v>
      </c>
      <c r="S92" s="4">
        <f t="shared" si="97"/>
        <v>4534.6561783300658</v>
      </c>
      <c r="T92" s="4">
        <f t="shared" si="98"/>
        <v>95.379317285064317</v>
      </c>
      <c r="U92" s="4">
        <f t="shared" si="99"/>
        <v>385.53965823656767</v>
      </c>
      <c r="V92" s="4">
        <f t="shared" si="100"/>
        <v>461.97249239093787</v>
      </c>
      <c r="W92" s="11">
        <f t="shared" si="101"/>
        <v>-1.0734613539272964E-2</v>
      </c>
      <c r="X92" s="11">
        <f t="shared" si="102"/>
        <v>-1.217998157191269E-2</v>
      </c>
      <c r="Y92" s="11">
        <f t="shared" si="103"/>
        <v>-9.7425357312937999E-3</v>
      </c>
      <c r="Z92" s="4">
        <f t="shared" si="123"/>
        <v>16649.96149301379</v>
      </c>
      <c r="AA92" s="4">
        <f t="shared" si="124"/>
        <v>27703.877505571974</v>
      </c>
      <c r="AB92" s="4">
        <f t="shared" si="125"/>
        <v>14926.451389109374</v>
      </c>
      <c r="AC92" s="12">
        <f t="shared" si="107"/>
        <v>2.0001758271799979</v>
      </c>
      <c r="AD92" s="12">
        <f t="shared" si="108"/>
        <v>2.9063187702066609</v>
      </c>
      <c r="AE92" s="12">
        <f t="shared" si="109"/>
        <v>3.3342675653270009</v>
      </c>
      <c r="AF92" s="11">
        <f t="shared" si="110"/>
        <v>-4.0504037456468023E-3</v>
      </c>
      <c r="AG92" s="11">
        <f t="shared" si="111"/>
        <v>2.9673830763510267E-4</v>
      </c>
      <c r="AH92" s="11">
        <f t="shared" si="112"/>
        <v>9.7937136394747881E-3</v>
      </c>
      <c r="AI92" s="1">
        <f t="shared" si="70"/>
        <v>145834.51597878081</v>
      </c>
      <c r="AJ92" s="1">
        <f t="shared" si="71"/>
        <v>39544.159156580979</v>
      </c>
      <c r="AK92" s="1">
        <f t="shared" si="72"/>
        <v>15539.235850247032</v>
      </c>
      <c r="AL92" s="10">
        <f t="shared" si="113"/>
        <v>28.205690728533188</v>
      </c>
      <c r="AM92" s="10">
        <f t="shared" si="114"/>
        <v>5.0910230142347714</v>
      </c>
      <c r="AN92" s="10">
        <f t="shared" si="115"/>
        <v>1.8290927785197013</v>
      </c>
      <c r="AO92" s="7">
        <f t="shared" si="116"/>
        <v>1.4360821203559727E-2</v>
      </c>
      <c r="AP92" s="7">
        <f t="shared" si="117"/>
        <v>1.8090847099679223E-2</v>
      </c>
      <c r="AQ92" s="7">
        <f t="shared" si="118"/>
        <v>1.641068091912434E-2</v>
      </c>
      <c r="AR92" s="1">
        <f t="shared" si="128"/>
        <v>87900.483254741121</v>
      </c>
      <c r="AS92" s="1">
        <f t="shared" si="126"/>
        <v>24997.69912889722</v>
      </c>
      <c r="AT92" s="1">
        <f t="shared" si="127"/>
        <v>9815.8575521693074</v>
      </c>
      <c r="AU92" s="1">
        <f t="shared" si="76"/>
        <v>17580.096650948224</v>
      </c>
      <c r="AV92" s="1">
        <f t="shared" si="77"/>
        <v>4999.5398257794441</v>
      </c>
      <c r="AW92" s="1">
        <f t="shared" si="78"/>
        <v>1963.1715104338616</v>
      </c>
      <c r="AX92">
        <v>0</v>
      </c>
      <c r="AY92">
        <v>0</v>
      </c>
      <c r="AZ92">
        <v>0</v>
      </c>
      <c r="BA92">
        <f t="shared" si="131"/>
        <v>0</v>
      </c>
      <c r="BB92">
        <f t="shared" si="143"/>
        <v>0</v>
      </c>
      <c r="BC92">
        <f t="shared" si="132"/>
        <v>0</v>
      </c>
      <c r="BD92">
        <f t="shared" si="133"/>
        <v>0</v>
      </c>
      <c r="BE92">
        <f t="shared" si="134"/>
        <v>0</v>
      </c>
      <c r="BF92">
        <f t="shared" si="135"/>
        <v>0</v>
      </c>
      <c r="BG92">
        <f t="shared" si="136"/>
        <v>0</v>
      </c>
      <c r="BH92">
        <f t="shared" si="144"/>
        <v>0</v>
      </c>
      <c r="BI92">
        <f t="shared" si="145"/>
        <v>0</v>
      </c>
      <c r="BJ92">
        <f t="shared" si="146"/>
        <v>0</v>
      </c>
      <c r="BK92" s="7">
        <f t="shared" si="147"/>
        <v>4.7682723555377587E-2</v>
      </c>
      <c r="BL92" s="13">
        <f t="shared" si="129"/>
        <v>0.20946704049549369</v>
      </c>
      <c r="BM92" s="13">
        <f t="shared" si="130"/>
        <v>0.22035947491034086</v>
      </c>
      <c r="BN92" s="8">
        <f>BN$3*temperature!$I202+BN$4*temperature!$I202^2+BN$5*temperature!$I202^6</f>
        <v>2.6893815632943934</v>
      </c>
      <c r="BO92" s="8">
        <f>BO$3*temperature!$I202+BO$4*temperature!$I202^2+BO$5*temperature!$I202^6</f>
        <v>0.49014223792183831</v>
      </c>
      <c r="BP92" s="8">
        <f>BP$3*temperature!$I202+BP$4*temperature!$I202^2+BP$5*temperature!$I202^6</f>
        <v>-0.96893665245736793</v>
      </c>
      <c r="BQ92" s="8">
        <f>BQ$3*temperature!$M202+BQ$4*temperature!$M202^2+BQ$5*temperature!$M202^6</f>
        <v>2.6893746394351314</v>
      </c>
      <c r="BR92" s="8">
        <f>BR$3*temperature!$M202+BR$4*temperature!$M202^2+BR$5*temperature!$M202^6</f>
        <v>0.49013541916537573</v>
      </c>
      <c r="BS92" s="8">
        <f>BS$3*temperature!$M202+BS$4*temperature!$M202^2+BS$5*temperature!$M202^6</f>
        <v>-0.96894321357756619</v>
      </c>
      <c r="BT92" s="15">
        <f t="shared" si="137"/>
        <v>-6.9238592619313977E-6</v>
      </c>
      <c r="BU92" s="15">
        <f t="shared" si="138"/>
        <v>-6.81875646257879E-6</v>
      </c>
      <c r="BV92" s="15">
        <f t="shared" si="139"/>
        <v>-6.5611201982562761E-6</v>
      </c>
      <c r="BW92" s="15">
        <f t="shared" si="140"/>
        <v>-8.4346681884509764E-3</v>
      </c>
      <c r="BX92" s="15">
        <f t="shared" si="141"/>
        <v>-1.766784982996313E-3</v>
      </c>
      <c r="BY92" s="15">
        <f t="shared" si="142"/>
        <v>-1.8586590530500131E-3</v>
      </c>
    </row>
    <row r="93" spans="1:77" x14ac:dyDescent="0.3">
      <c r="A93">
        <f t="shared" si="79"/>
        <v>2047</v>
      </c>
      <c r="B93" s="4">
        <f t="shared" si="80"/>
        <v>1151.8529876428784</v>
      </c>
      <c r="C93" s="4">
        <f t="shared" si="81"/>
        <v>2896.6529152011326</v>
      </c>
      <c r="D93" s="4">
        <f t="shared" si="82"/>
        <v>4169.2236190565382</v>
      </c>
      <c r="E93" s="11">
        <f t="shared" si="83"/>
        <v>6.1574567177832265E-4</v>
      </c>
      <c r="F93" s="11">
        <f t="shared" si="84"/>
        <v>1.2130602625252788E-3</v>
      </c>
      <c r="G93" s="11">
        <f t="shared" si="85"/>
        <v>2.4764193747979103E-3</v>
      </c>
      <c r="H93" s="4">
        <f t="shared" si="86"/>
        <v>89464.280058367818</v>
      </c>
      <c r="I93" s="4">
        <f t="shared" si="87"/>
        <v>25576.276598453082</v>
      </c>
      <c r="J93" s="4">
        <f t="shared" si="88"/>
        <v>10036.777663430512</v>
      </c>
      <c r="K93" s="4">
        <f t="shared" si="89"/>
        <v>77669.877161533572</v>
      </c>
      <c r="L93" s="4">
        <f t="shared" si="90"/>
        <v>8829.5965540894504</v>
      </c>
      <c r="M93" s="4">
        <f t="shared" si="91"/>
        <v>2407.3493245972145</v>
      </c>
      <c r="N93" s="11">
        <f t="shared" si="92"/>
        <v>1.7164222577571664E-2</v>
      </c>
      <c r="O93" s="11">
        <f t="shared" si="93"/>
        <v>2.1905595879359252E-2</v>
      </c>
      <c r="P93" s="11">
        <f t="shared" si="94"/>
        <v>1.9980550815271503E-2</v>
      </c>
      <c r="Q93" s="4">
        <f t="shared" si="95"/>
        <v>8441.4430456831196</v>
      </c>
      <c r="R93" s="4">
        <f t="shared" si="96"/>
        <v>9740.5661727710431</v>
      </c>
      <c r="S93" s="4">
        <f t="shared" si="97"/>
        <v>4591.5418293074999</v>
      </c>
      <c r="T93" s="4">
        <f t="shared" si="98"/>
        <v>94.355457174369448</v>
      </c>
      <c r="U93" s="4">
        <f t="shared" si="99"/>
        <v>380.84379230400475</v>
      </c>
      <c r="V93" s="4">
        <f t="shared" si="100"/>
        <v>457.47170887694432</v>
      </c>
      <c r="W93" s="11">
        <f t="shared" si="101"/>
        <v>-1.0734613539272964E-2</v>
      </c>
      <c r="X93" s="11">
        <f t="shared" si="102"/>
        <v>-1.217998157191269E-2</v>
      </c>
      <c r="Y93" s="11">
        <f t="shared" si="103"/>
        <v>-9.7425357312937999E-3</v>
      </c>
      <c r="Z93" s="4">
        <f t="shared" si="123"/>
        <v>16701.328044985457</v>
      </c>
      <c r="AA93" s="4">
        <f t="shared" si="124"/>
        <v>28018.262131403997</v>
      </c>
      <c r="AB93" s="4">
        <f t="shared" si="125"/>
        <v>15267.835585822073</v>
      </c>
      <c r="AC93" s="12">
        <f t="shared" si="107"/>
        <v>1.9920743075176359</v>
      </c>
      <c r="AD93" s="12">
        <f t="shared" si="108"/>
        <v>2.9071811863199799</v>
      </c>
      <c r="AE93" s="12">
        <f t="shared" si="109"/>
        <v>3.3669224270592024</v>
      </c>
      <c r="AF93" s="11">
        <f t="shared" si="110"/>
        <v>-4.0504037456468023E-3</v>
      </c>
      <c r="AG93" s="11">
        <f t="shared" si="111"/>
        <v>2.9673830763510267E-4</v>
      </c>
      <c r="AH93" s="11">
        <f t="shared" si="112"/>
        <v>9.7937136394747881E-3</v>
      </c>
      <c r="AI93" s="1">
        <f t="shared" si="70"/>
        <v>148831.16103185096</v>
      </c>
      <c r="AJ93" s="1">
        <f t="shared" si="71"/>
        <v>40589.28306670233</v>
      </c>
      <c r="AK93" s="1">
        <f t="shared" si="72"/>
        <v>15948.483775656192</v>
      </c>
      <c r="AL93" s="10">
        <f t="shared" si="113"/>
        <v>28.606697041193801</v>
      </c>
      <c r="AM93" s="10">
        <f t="shared" si="114"/>
        <v>5.1822029239769263</v>
      </c>
      <c r="AN93" s="10">
        <f t="shared" si="115"/>
        <v>1.8588092698998651</v>
      </c>
      <c r="AO93" s="7">
        <f t="shared" si="116"/>
        <v>1.421721299152413E-2</v>
      </c>
      <c r="AP93" s="7">
        <f t="shared" si="117"/>
        <v>1.7909938628682429E-2</v>
      </c>
      <c r="AQ93" s="7">
        <f t="shared" si="118"/>
        <v>1.6246574109933097E-2</v>
      </c>
      <c r="AR93" s="1">
        <f t="shared" si="128"/>
        <v>89464.280058367818</v>
      </c>
      <c r="AS93" s="1">
        <f t="shared" si="126"/>
        <v>25576.276598453082</v>
      </c>
      <c r="AT93" s="1">
        <f t="shared" si="127"/>
        <v>10036.777663430512</v>
      </c>
      <c r="AU93" s="1">
        <f t="shared" si="76"/>
        <v>17892.856011673564</v>
      </c>
      <c r="AV93" s="1">
        <f t="shared" si="77"/>
        <v>5115.2553196906165</v>
      </c>
      <c r="AW93" s="1">
        <f t="shared" si="78"/>
        <v>2007.3555326861024</v>
      </c>
      <c r="AX93">
        <v>0</v>
      </c>
      <c r="AY93">
        <v>0</v>
      </c>
      <c r="AZ93">
        <v>0</v>
      </c>
      <c r="BA93">
        <f t="shared" si="131"/>
        <v>0</v>
      </c>
      <c r="BB93">
        <f t="shared" si="143"/>
        <v>0</v>
      </c>
      <c r="BC93">
        <f t="shared" si="132"/>
        <v>0</v>
      </c>
      <c r="BD93">
        <f t="shared" si="133"/>
        <v>0</v>
      </c>
      <c r="BE93">
        <f t="shared" si="134"/>
        <v>0</v>
      </c>
      <c r="BF93">
        <f t="shared" si="135"/>
        <v>0</v>
      </c>
      <c r="BG93">
        <f t="shared" si="136"/>
        <v>0</v>
      </c>
      <c r="BH93">
        <f t="shared" si="144"/>
        <v>0</v>
      </c>
      <c r="BI93">
        <f t="shared" si="145"/>
        <v>0</v>
      </c>
      <c r="BJ93">
        <f t="shared" si="146"/>
        <v>0</v>
      </c>
      <c r="BK93" s="7">
        <f t="shared" si="147"/>
        <v>4.7457906130004196E-2</v>
      </c>
      <c r="BL93" s="13">
        <f t="shared" si="129"/>
        <v>0.19993365909924909</v>
      </c>
      <c r="BM93" s="13">
        <f t="shared" si="130"/>
        <v>0.20986616658127699</v>
      </c>
      <c r="BN93" s="8">
        <f>BN$3*temperature!$I203+BN$4*temperature!$I203^2+BN$5*temperature!$I203^6</f>
        <v>2.5754446189611713</v>
      </c>
      <c r="BO93" s="8">
        <f>BO$3*temperature!$I203+BO$4*temperature!$I203^2+BO$5*temperature!$I203^6</f>
        <v>0.37865409412399664</v>
      </c>
      <c r="BP93" s="8">
        <f>BP$3*temperature!$I203+BP$4*temperature!$I203^2+BP$5*temperature!$I203^6</f>
        <v>-1.0757323420061433</v>
      </c>
      <c r="BQ93" s="8">
        <f>BQ$3*temperature!$M203+BQ$4*temperature!$M203^2+BQ$5*temperature!$M203^6</f>
        <v>2.5754372962131509</v>
      </c>
      <c r="BR93" s="8">
        <f>BR$3*temperature!$M203+BR$4*temperature!$M203^2+BR$5*temperature!$M203^6</f>
        <v>0.37864697268090008</v>
      </c>
      <c r="BS93" s="8">
        <f>BS$3*temperature!$M203+BS$4*temperature!$M203^2+BS$5*temperature!$M203^6</f>
        <v>-1.0757391342108744</v>
      </c>
      <c r="BT93" s="15">
        <f t="shared" si="137"/>
        <v>-7.322748020399672E-6</v>
      </c>
      <c r="BU93" s="15">
        <f t="shared" si="138"/>
        <v>-7.1214430965582665E-6</v>
      </c>
      <c r="BV93" s="15">
        <f t="shared" si="139"/>
        <v>-6.79220473109865E-6</v>
      </c>
      <c r="BW93" s="15">
        <f t="shared" si="140"/>
        <v>-9.0543622684215123E-3</v>
      </c>
      <c r="BX93" s="15">
        <f t="shared" si="141"/>
        <v>-1.8102717791356904E-3</v>
      </c>
      <c r="BY93" s="15">
        <f t="shared" si="142"/>
        <v>-1.900204300111778E-3</v>
      </c>
    </row>
    <row r="94" spans="1:77" x14ac:dyDescent="0.3">
      <c r="A94">
        <f t="shared" si="79"/>
        <v>2048</v>
      </c>
      <c r="B94" s="4">
        <f t="shared" si="80"/>
        <v>1152.5267737099612</v>
      </c>
      <c r="C94" s="4">
        <f t="shared" si="81"/>
        <v>2899.9910390196028</v>
      </c>
      <c r="D94" s="4">
        <f t="shared" si="82"/>
        <v>4179.0321278972297</v>
      </c>
      <c r="E94" s="11">
        <f t="shared" si="83"/>
        <v>5.8495838818940651E-4</v>
      </c>
      <c r="F94" s="11">
        <f t="shared" si="84"/>
        <v>1.1524072493990149E-3</v>
      </c>
      <c r="G94" s="11">
        <f t="shared" si="85"/>
        <v>2.3525984060580145E-3</v>
      </c>
      <c r="H94" s="4">
        <f t="shared" si="86"/>
        <v>91029.004069468472</v>
      </c>
      <c r="I94" s="4">
        <f t="shared" si="87"/>
        <v>26158.924741833038</v>
      </c>
      <c r="J94" s="4">
        <f t="shared" si="88"/>
        <v>10258.640746295931</v>
      </c>
      <c r="K94" s="4">
        <f t="shared" si="89"/>
        <v>78982.116637904983</v>
      </c>
      <c r="L94" s="4">
        <f t="shared" si="90"/>
        <v>9020.3467493046319</v>
      </c>
      <c r="M94" s="4">
        <f t="shared" si="91"/>
        <v>2454.7886765009839</v>
      </c>
      <c r="N94" s="11">
        <f t="shared" si="92"/>
        <v>1.6895088859768537E-2</v>
      </c>
      <c r="O94" s="11">
        <f t="shared" si="93"/>
        <v>2.1603500686204535E-2</v>
      </c>
      <c r="P94" s="11">
        <f t="shared" si="94"/>
        <v>1.9706052386770478E-2</v>
      </c>
      <c r="Q94" s="4">
        <f t="shared" si="95"/>
        <v>8496.8828052726876</v>
      </c>
      <c r="R94" s="4">
        <f t="shared" si="96"/>
        <v>9841.1214721103843</v>
      </c>
      <c r="S94" s="4">
        <f t="shared" si="97"/>
        <v>4647.3158234072962</v>
      </c>
      <c r="T94" s="4">
        <f t="shared" si="98"/>
        <v>93.342587806281173</v>
      </c>
      <c r="U94" s="4">
        <f t="shared" si="99"/>
        <v>376.20512193196464</v>
      </c>
      <c r="V94" s="4">
        <f t="shared" si="100"/>
        <v>453.01477440715468</v>
      </c>
      <c r="W94" s="11">
        <f t="shared" si="101"/>
        <v>-1.0734613539272964E-2</v>
      </c>
      <c r="X94" s="11">
        <f t="shared" si="102"/>
        <v>-1.217998157191269E-2</v>
      </c>
      <c r="Y94" s="11">
        <f t="shared" si="103"/>
        <v>-9.7425357312937999E-3</v>
      </c>
      <c r="Z94" s="4">
        <f t="shared" si="123"/>
        <v>16747.870293970111</v>
      </c>
      <c r="AA94" s="4">
        <f t="shared" si="124"/>
        <v>28325.993635531817</v>
      </c>
      <c r="AB94" s="4">
        <f t="shared" si="125"/>
        <v>15610.769755299756</v>
      </c>
      <c r="AC94" s="12">
        <f t="shared" si="107"/>
        <v>1.9840056022808596</v>
      </c>
      <c r="AD94" s="12">
        <f t="shared" si="108"/>
        <v>2.9080438583451973</v>
      </c>
      <c r="AE94" s="12">
        <f t="shared" si="109"/>
        <v>3.3998971011561459</v>
      </c>
      <c r="AF94" s="11">
        <f t="shared" si="110"/>
        <v>-4.0504037456468023E-3</v>
      </c>
      <c r="AG94" s="11">
        <f t="shared" si="111"/>
        <v>2.9673830763510267E-4</v>
      </c>
      <c r="AH94" s="11">
        <f t="shared" si="112"/>
        <v>9.7937136394747881E-3</v>
      </c>
      <c r="AI94" s="1">
        <f t="shared" si="70"/>
        <v>151840.90094033946</v>
      </c>
      <c r="AJ94" s="1">
        <f t="shared" si="71"/>
        <v>41645.610079722712</v>
      </c>
      <c r="AK94" s="1">
        <f t="shared" si="72"/>
        <v>16360.990930776676</v>
      </c>
      <c r="AL94" s="10">
        <f t="shared" si="113"/>
        <v>29.009337470964269</v>
      </c>
      <c r="AM94" s="10">
        <f t="shared" si="114"/>
        <v>5.2740877309434335</v>
      </c>
      <c r="AN94" s="10">
        <f t="shared" si="115"/>
        <v>1.888706559633927</v>
      </c>
      <c r="AO94" s="7">
        <f t="shared" si="116"/>
        <v>1.4075040861608889E-2</v>
      </c>
      <c r="AP94" s="7">
        <f t="shared" si="117"/>
        <v>1.7730839242395605E-2</v>
      </c>
      <c r="AQ94" s="7">
        <f t="shared" si="118"/>
        <v>1.6084108368833765E-2</v>
      </c>
      <c r="AR94" s="1">
        <f t="shared" si="128"/>
        <v>91029.004069468472</v>
      </c>
      <c r="AS94" s="1">
        <f t="shared" si="126"/>
        <v>26158.924741833038</v>
      </c>
      <c r="AT94" s="1">
        <f t="shared" si="127"/>
        <v>10258.640746295931</v>
      </c>
      <c r="AU94" s="1">
        <f t="shared" si="76"/>
        <v>18205.800813893697</v>
      </c>
      <c r="AV94" s="1">
        <f t="shared" si="77"/>
        <v>5231.7849483666078</v>
      </c>
      <c r="AW94" s="1">
        <f t="shared" si="78"/>
        <v>2051.728149259186</v>
      </c>
      <c r="AX94">
        <v>0</v>
      </c>
      <c r="AY94">
        <v>0</v>
      </c>
      <c r="AZ94">
        <v>0</v>
      </c>
      <c r="BA94">
        <f t="shared" si="131"/>
        <v>0</v>
      </c>
      <c r="BB94">
        <f t="shared" si="143"/>
        <v>0</v>
      </c>
      <c r="BC94">
        <f t="shared" si="132"/>
        <v>0</v>
      </c>
      <c r="BD94">
        <f t="shared" si="133"/>
        <v>0</v>
      </c>
      <c r="BE94">
        <f t="shared" si="134"/>
        <v>0</v>
      </c>
      <c r="BF94">
        <f t="shared" si="135"/>
        <v>0</v>
      </c>
      <c r="BG94">
        <f t="shared" si="136"/>
        <v>0</v>
      </c>
      <c r="BH94">
        <f t="shared" si="144"/>
        <v>0</v>
      </c>
      <c r="BI94">
        <f t="shared" si="145"/>
        <v>0</v>
      </c>
      <c r="BJ94">
        <f t="shared" si="146"/>
        <v>0</v>
      </c>
      <c r="BK94" s="7">
        <f t="shared" si="147"/>
        <v>4.7231402746349821E-2</v>
      </c>
      <c r="BL94" s="13">
        <f t="shared" si="129"/>
        <v>0.19087512531929329</v>
      </c>
      <c r="BM94" s="13">
        <f t="shared" si="130"/>
        <v>0.19987253960121618</v>
      </c>
      <c r="BN94" s="8">
        <f>BN$3*temperature!$I204+BN$4*temperature!$I204^2+BN$5*temperature!$I204^6</f>
        <v>2.4546587681164027</v>
      </c>
      <c r="BO94" s="8">
        <f>BO$3*temperature!$I204+BO$4*temperature!$I204^2+BO$5*temperature!$I204^6</f>
        <v>0.26188318591954562</v>
      </c>
      <c r="BP94" s="8">
        <f>BP$3*temperature!$I204+BP$4*temperature!$I204^2+BP$5*temperature!$I204^6</f>
        <v>-1.1866353151911277</v>
      </c>
      <c r="BQ94" s="8">
        <f>BQ$3*temperature!$M204+BQ$4*temperature!$M204^2+BQ$5*temperature!$M204^6</f>
        <v>2.4546510462345594</v>
      </c>
      <c r="BR94" s="8">
        <f>BR$3*temperature!$M204+BR$4*temperature!$M204^2+BR$5*temperature!$M204^6</f>
        <v>0.26187576298744819</v>
      </c>
      <c r="BS94" s="8">
        <f>BS$3*temperature!$M204+BS$4*temperature!$M204^2+BS$5*temperature!$M204^6</f>
        <v>-1.1866423363676128</v>
      </c>
      <c r="BT94" s="15">
        <f t="shared" si="137"/>
        <v>-7.7218818432811531E-6</v>
      </c>
      <c r="BU94" s="15">
        <f t="shared" si="138"/>
        <v>-7.422932097433943E-6</v>
      </c>
      <c r="BV94" s="15">
        <f t="shared" si="139"/>
        <v>-7.0211764851002556E-6</v>
      </c>
      <c r="BW94" s="15">
        <f t="shared" si="140"/>
        <v>-9.6911886301349042E-3</v>
      </c>
      <c r="BX94" s="15">
        <f t="shared" si="141"/>
        <v>-1.8498068442699101E-3</v>
      </c>
      <c r="BY94" s="15">
        <f t="shared" si="142"/>
        <v>-1.9370024832594947E-3</v>
      </c>
    </row>
    <row r="95" spans="1:77" x14ac:dyDescent="0.3">
      <c r="A95">
        <f t="shared" si="79"/>
        <v>2049</v>
      </c>
      <c r="B95" s="4">
        <f t="shared" si="80"/>
        <v>1153.167244903661</v>
      </c>
      <c r="C95" s="4">
        <f t="shared" si="81"/>
        <v>2903.1659111813333</v>
      </c>
      <c r="D95" s="4">
        <f t="shared" si="82"/>
        <v>4188.3721330040389</v>
      </c>
      <c r="E95" s="11">
        <f t="shared" si="83"/>
        <v>5.5571046877993615E-4</v>
      </c>
      <c r="F95" s="11">
        <f t="shared" si="84"/>
        <v>1.0947868869290642E-3</v>
      </c>
      <c r="G95" s="11">
        <f t="shared" si="85"/>
        <v>2.2349684857551136E-3</v>
      </c>
      <c r="H95" s="4">
        <f t="shared" si="86"/>
        <v>92593.92341094077</v>
      </c>
      <c r="I95" s="4">
        <f t="shared" si="87"/>
        <v>26745.433106449836</v>
      </c>
      <c r="J95" s="4">
        <f t="shared" si="88"/>
        <v>10481.373225331701</v>
      </c>
      <c r="K95" s="4">
        <f t="shared" si="89"/>
        <v>80295.31173396825</v>
      </c>
      <c r="L95" s="4">
        <f t="shared" si="90"/>
        <v>9212.5059072379354</v>
      </c>
      <c r="M95" s="4">
        <f t="shared" si="91"/>
        <v>2502.4933058691977</v>
      </c>
      <c r="N95" s="11">
        <f t="shared" si="92"/>
        <v>1.6626486500528115E-2</v>
      </c>
      <c r="O95" s="11">
        <f t="shared" si="93"/>
        <v>2.1302857115566676E-2</v>
      </c>
      <c r="P95" s="11">
        <f t="shared" si="94"/>
        <v>1.9433293718875699E-2</v>
      </c>
      <c r="Q95" s="4">
        <f t="shared" si="95"/>
        <v>8550.1776292405575</v>
      </c>
      <c r="R95" s="4">
        <f t="shared" si="96"/>
        <v>9939.2167628729712</v>
      </c>
      <c r="S95" s="4">
        <f t="shared" si="97"/>
        <v>4701.9572540781301</v>
      </c>
      <c r="T95" s="4">
        <f t="shared" si="98"/>
        <v>92.340591199425091</v>
      </c>
      <c r="U95" s="4">
        <f t="shared" si="99"/>
        <v>371.62295047957417</v>
      </c>
      <c r="V95" s="4">
        <f t="shared" si="100"/>
        <v>448.60126178068896</v>
      </c>
      <c r="W95" s="11">
        <f t="shared" si="101"/>
        <v>-1.0734613539272964E-2</v>
      </c>
      <c r="X95" s="11">
        <f t="shared" si="102"/>
        <v>-1.217998157191269E-2</v>
      </c>
      <c r="Y95" s="11">
        <f t="shared" si="103"/>
        <v>-9.7425357312937999E-3</v>
      </c>
      <c r="Z95" s="4">
        <f t="shared" si="123"/>
        <v>16789.581935791364</v>
      </c>
      <c r="AA95" s="4">
        <f t="shared" si="124"/>
        <v>28626.905035597803</v>
      </c>
      <c r="AB95" s="4">
        <f t="shared" si="125"/>
        <v>15955.140146018759</v>
      </c>
      <c r="AC95" s="12">
        <f t="shared" si="107"/>
        <v>1.9759695785579969</v>
      </c>
      <c r="AD95" s="12">
        <f t="shared" si="108"/>
        <v>2.9089067863582514</v>
      </c>
      <c r="AE95" s="12">
        <f t="shared" si="109"/>
        <v>3.4331947197685495</v>
      </c>
      <c r="AF95" s="11">
        <f t="shared" si="110"/>
        <v>-4.0504037456468023E-3</v>
      </c>
      <c r="AG95" s="11">
        <f t="shared" si="111"/>
        <v>2.9673830763510267E-4</v>
      </c>
      <c r="AH95" s="11">
        <f t="shared" si="112"/>
        <v>9.7937136394747881E-3</v>
      </c>
      <c r="AI95" s="1">
        <f t="shared" si="70"/>
        <v>154862.61166019921</v>
      </c>
      <c r="AJ95" s="1">
        <f t="shared" si="71"/>
        <v>42712.83402011705</v>
      </c>
      <c r="AK95" s="1">
        <f t="shared" si="72"/>
        <v>16776.619986958194</v>
      </c>
      <c r="AL95" s="10">
        <f t="shared" si="113"/>
        <v>29.413562005133574</v>
      </c>
      <c r="AM95" s="10">
        <f t="shared" si="114"/>
        <v>5.3666665926340062</v>
      </c>
      <c r="AN95" s="10">
        <f t="shared" si="115"/>
        <v>1.9187809390061856</v>
      </c>
      <c r="AO95" s="7">
        <f t="shared" si="116"/>
        <v>1.39342904529928E-2</v>
      </c>
      <c r="AP95" s="7">
        <f t="shared" si="117"/>
        <v>1.755353084997165E-2</v>
      </c>
      <c r="AQ95" s="7">
        <f t="shared" si="118"/>
        <v>1.5923267285145426E-2</v>
      </c>
      <c r="AR95" s="1">
        <f t="shared" si="128"/>
        <v>92593.92341094077</v>
      </c>
      <c r="AS95" s="1">
        <f t="shared" si="126"/>
        <v>26745.433106449836</v>
      </c>
      <c r="AT95" s="1">
        <f t="shared" si="127"/>
        <v>10481.373225331701</v>
      </c>
      <c r="AU95" s="1">
        <f t="shared" si="76"/>
        <v>18518.784682188154</v>
      </c>
      <c r="AV95" s="1">
        <f t="shared" si="77"/>
        <v>5349.0866212899673</v>
      </c>
      <c r="AW95" s="1">
        <f t="shared" si="78"/>
        <v>2096.2746450663403</v>
      </c>
      <c r="AX95">
        <v>0</v>
      </c>
      <c r="AY95">
        <v>0</v>
      </c>
      <c r="AZ95">
        <v>0</v>
      </c>
      <c r="BA95">
        <f t="shared" si="131"/>
        <v>0</v>
      </c>
      <c r="BB95">
        <f t="shared" si="143"/>
        <v>0</v>
      </c>
      <c r="BC95">
        <f t="shared" si="132"/>
        <v>0</v>
      </c>
      <c r="BD95">
        <f t="shared" si="133"/>
        <v>0</v>
      </c>
      <c r="BE95">
        <f t="shared" si="134"/>
        <v>0</v>
      </c>
      <c r="BF95">
        <f t="shared" si="135"/>
        <v>0</v>
      </c>
      <c r="BG95">
        <f t="shared" si="136"/>
        <v>0</v>
      </c>
      <c r="BH95">
        <f t="shared" si="144"/>
        <v>0</v>
      </c>
      <c r="BI95">
        <f t="shared" si="145"/>
        <v>0</v>
      </c>
      <c r="BJ95">
        <f t="shared" si="146"/>
        <v>0</v>
      </c>
      <c r="BK95" s="7">
        <f t="shared" si="147"/>
        <v>4.7003334915874245E-2</v>
      </c>
      <c r="BL95" s="13">
        <f t="shared" si="129"/>
        <v>0.1822664263301558</v>
      </c>
      <c r="BM95" s="13">
        <f t="shared" si="130"/>
        <v>0.19035479962020588</v>
      </c>
      <c r="BN95" s="8">
        <f>BN$3*temperature!$I205+BN$4*temperature!$I205^2+BN$5*temperature!$I205^6</f>
        <v>2.3269157961228224</v>
      </c>
      <c r="BO95" s="8">
        <f>BO$3*temperature!$I205+BO$4*temperature!$I205^2+BO$5*temperature!$I205^6</f>
        <v>0.1397572803009961</v>
      </c>
      <c r="BP95" s="8">
        <f>BP$3*temperature!$I205+BP$4*temperature!$I205^2+BP$5*temperature!$I205^6</f>
        <v>-1.3016921574573761</v>
      </c>
      <c r="BQ95" s="8">
        <f>BQ$3*temperature!$M205+BQ$4*temperature!$M205^2+BQ$5*temperature!$M205^6</f>
        <v>2.3269076754435254</v>
      </c>
      <c r="BR95" s="8">
        <f>BR$3*temperature!$M205+BR$4*temperature!$M205^2+BR$5*temperature!$M205^6</f>
        <v>0.13974955742637274</v>
      </c>
      <c r="BS95" s="8">
        <f>BS$3*temperature!$M205+BS$4*temperature!$M205^2+BS$5*temperature!$M205^6</f>
        <v>-1.3016994053065192</v>
      </c>
      <c r="BT95" s="15">
        <f t="shared" si="137"/>
        <v>-8.1206792970078823E-6</v>
      </c>
      <c r="BU95" s="15">
        <f t="shared" si="138"/>
        <v>-7.7228746233615198E-6</v>
      </c>
      <c r="BV95" s="15">
        <f t="shared" si="139"/>
        <v>-7.2478491430771896E-6</v>
      </c>
      <c r="BW95" s="15">
        <f t="shared" si="140"/>
        <v>-1.0344445954500672E-2</v>
      </c>
      <c r="BX95" s="15">
        <f t="shared" si="141"/>
        <v>-1.8854451964922748E-3</v>
      </c>
      <c r="BY95" s="15">
        <f t="shared" si="142"/>
        <v>-1.9691149368510248E-3</v>
      </c>
    </row>
    <row r="96" spans="1:77" x14ac:dyDescent="0.3">
      <c r="A96">
        <f t="shared" si="79"/>
        <v>2050</v>
      </c>
      <c r="B96" s="4">
        <f t="shared" si="80"/>
        <v>1153.7760306583957</v>
      </c>
      <c r="C96" s="4">
        <f t="shared" si="81"/>
        <v>2906.1853417529674</v>
      </c>
      <c r="D96" s="4">
        <f t="shared" si="82"/>
        <v>4197.2649687417243</v>
      </c>
      <c r="E96" s="11">
        <f t="shared" si="83"/>
        <v>5.2792494534093935E-4</v>
      </c>
      <c r="F96" s="11">
        <f t="shared" si="84"/>
        <v>1.0400475425826109E-3</v>
      </c>
      <c r="G96" s="11">
        <f t="shared" si="85"/>
        <v>2.123220061467358E-3</v>
      </c>
      <c r="H96" s="4">
        <f t="shared" si="86"/>
        <v>94158.295428223209</v>
      </c>
      <c r="I96" s="4">
        <f t="shared" si="87"/>
        <v>27335.586057519955</v>
      </c>
      <c r="J96" s="4">
        <f t="shared" si="88"/>
        <v>10704.900980976545</v>
      </c>
      <c r="K96" s="4">
        <f t="shared" si="89"/>
        <v>81608.815685391135</v>
      </c>
      <c r="L96" s="4">
        <f t="shared" si="90"/>
        <v>9406.0023167798172</v>
      </c>
      <c r="M96" s="4">
        <f t="shared" si="91"/>
        <v>2550.4467934950767</v>
      </c>
      <c r="N96" s="11">
        <f t="shared" si="92"/>
        <v>1.6358413997753063E-2</v>
      </c>
      <c r="O96" s="11">
        <f t="shared" si="93"/>
        <v>2.1003667350688815E-2</v>
      </c>
      <c r="P96" s="11">
        <f t="shared" si="94"/>
        <v>1.916228407620979E-2</v>
      </c>
      <c r="Q96" s="4">
        <f t="shared" si="95"/>
        <v>8601.2991446349588</v>
      </c>
      <c r="R96" s="4">
        <f t="shared" si="96"/>
        <v>10034.800421654887</v>
      </c>
      <c r="S96" s="4">
        <f t="shared" si="97"/>
        <v>4755.4461696028939</v>
      </c>
      <c r="T96" s="4">
        <f t="shared" si="98"/>
        <v>91.349350638911275</v>
      </c>
      <c r="U96" s="4">
        <f t="shared" si="99"/>
        <v>367.09658979103313</v>
      </c>
      <c r="V96" s="4">
        <f t="shared" si="100"/>
        <v>444.23074795868712</v>
      </c>
      <c r="W96" s="11">
        <f t="shared" si="101"/>
        <v>-1.0734613539272964E-2</v>
      </c>
      <c r="X96" s="11">
        <f t="shared" si="102"/>
        <v>-1.217998157191269E-2</v>
      </c>
      <c r="Y96" s="11">
        <f t="shared" si="103"/>
        <v>-9.7425357312937999E-3</v>
      </c>
      <c r="Z96" s="4">
        <f t="shared" si="123"/>
        <v>16826.459757316912</v>
      </c>
      <c r="AA96" s="4">
        <f t="shared" si="124"/>
        <v>28920.834466252971</v>
      </c>
      <c r="AB96" s="4">
        <f t="shared" si="125"/>
        <v>16300.83213943687</v>
      </c>
      <c r="AC96" s="12">
        <f t="shared" si="107"/>
        <v>1.9679661039757215</v>
      </c>
      <c r="AD96" s="12">
        <f t="shared" si="108"/>
        <v>2.9097699704351037</v>
      </c>
      <c r="AE96" s="12">
        <f t="shared" si="109"/>
        <v>3.4668184457225197</v>
      </c>
      <c r="AF96" s="11">
        <f t="shared" si="110"/>
        <v>-4.0504037456468023E-3</v>
      </c>
      <c r="AG96" s="11">
        <f t="shared" si="111"/>
        <v>2.9673830763510267E-4</v>
      </c>
      <c r="AH96" s="11">
        <f t="shared" si="112"/>
        <v>9.7937136394747881E-3</v>
      </c>
      <c r="AI96" s="1">
        <f t="shared" si="70"/>
        <v>157895.13517636745</v>
      </c>
      <c r="AJ96" s="1">
        <f t="shared" si="71"/>
        <v>43790.637239395321</v>
      </c>
      <c r="AK96" s="1">
        <f t="shared" si="72"/>
        <v>17195.232633328716</v>
      </c>
      <c r="AL96" s="10">
        <f t="shared" si="113"/>
        <v>29.819320550207852</v>
      </c>
      <c r="AM96" s="10">
        <f t="shared" si="114"/>
        <v>5.4599285007533664</v>
      </c>
      <c r="AN96" s="10">
        <f t="shared" si="115"/>
        <v>1.9490286681420892</v>
      </c>
      <c r="AO96" s="7">
        <f t="shared" si="116"/>
        <v>1.3794947548462872E-2</v>
      </c>
      <c r="AP96" s="7">
        <f t="shared" si="117"/>
        <v>1.7377995541471934E-2</v>
      </c>
      <c r="AQ96" s="7">
        <f t="shared" si="118"/>
        <v>1.5764034612293972E-2</v>
      </c>
      <c r="AR96" s="1">
        <f t="shared" si="128"/>
        <v>94158.295428223209</v>
      </c>
      <c r="AS96" s="1">
        <f t="shared" si="126"/>
        <v>27335.586057519955</v>
      </c>
      <c r="AT96" s="1">
        <f t="shared" si="127"/>
        <v>10704.900980976545</v>
      </c>
      <c r="AU96" s="1">
        <f t="shared" si="76"/>
        <v>18831.659085644642</v>
      </c>
      <c r="AV96" s="1">
        <f t="shared" si="77"/>
        <v>5467.1172115039917</v>
      </c>
      <c r="AW96" s="1">
        <f t="shared" si="78"/>
        <v>2140.980196195309</v>
      </c>
      <c r="AX96">
        <v>0</v>
      </c>
      <c r="AY96">
        <v>0</v>
      </c>
      <c r="AZ96">
        <v>0</v>
      </c>
      <c r="BA96">
        <f t="shared" si="131"/>
        <v>0</v>
      </c>
      <c r="BB96">
        <f t="shared" si="143"/>
        <v>0</v>
      </c>
      <c r="BC96">
        <f t="shared" si="132"/>
        <v>0</v>
      </c>
      <c r="BD96">
        <f t="shared" si="133"/>
        <v>0</v>
      </c>
      <c r="BE96">
        <f t="shared" si="134"/>
        <v>0</v>
      </c>
      <c r="BF96">
        <f t="shared" si="135"/>
        <v>0</v>
      </c>
      <c r="BG96">
        <f t="shared" si="136"/>
        <v>0</v>
      </c>
      <c r="BH96">
        <f t="shared" si="144"/>
        <v>0</v>
      </c>
      <c r="BI96">
        <f t="shared" si="145"/>
        <v>0</v>
      </c>
      <c r="BJ96">
        <f t="shared" si="146"/>
        <v>0</v>
      </c>
      <c r="BK96" s="7">
        <f t="shared" si="147"/>
        <v>4.6773821808037991E-2</v>
      </c>
      <c r="BL96" s="13">
        <f t="shared" si="129"/>
        <v>0.17408390236388382</v>
      </c>
      <c r="BM96" s="13">
        <f t="shared" si="130"/>
        <v>0.18129028535257702</v>
      </c>
      <c r="BN96" s="8">
        <f>BN$3*temperature!$I206+BN$4*temperature!$I206^2+BN$5*temperature!$I206^6</f>
        <v>2.1921135876278797</v>
      </c>
      <c r="BO96" s="8">
        <f>BO$3*temperature!$I206+BO$4*temperature!$I206^2+BO$5*temperature!$I206^6</f>
        <v>1.2208754469590133E-2</v>
      </c>
      <c r="BP96" s="8">
        <f>BP$3*temperature!$I206+BP$4*temperature!$I206^2+BP$5*temperature!$I206^6</f>
        <v>-1.4209459502699708</v>
      </c>
      <c r="BQ96" s="8">
        <f>BQ$3*temperature!$M206+BQ$4*temperature!$M206^2+BQ$5*temperature!$M206^6</f>
        <v>2.1921050690354154</v>
      </c>
      <c r="BR96" s="8">
        <f>BR$3*temperature!$M206+BR$4*temperature!$M206^2+BR$5*temperature!$M206^6</f>
        <v>1.2200733527136798E-2</v>
      </c>
      <c r="BS96" s="8">
        <f>BS$3*temperature!$M206+BS$4*temperature!$M206^2+BS$5*temperature!$M206^6</f>
        <v>-1.4209534223179352</v>
      </c>
      <c r="BT96" s="15">
        <f t="shared" si="137"/>
        <v>-8.5185924643127464E-6</v>
      </c>
      <c r="BU96" s="15">
        <f t="shared" si="138"/>
        <v>-8.0209424533350671E-6</v>
      </c>
      <c r="BV96" s="15">
        <f t="shared" si="139"/>
        <v>-7.4720479643630711E-6</v>
      </c>
      <c r="BW96" s="15">
        <f t="shared" si="140"/>
        <v>-1.1013408421665656E-2</v>
      </c>
      <c r="BX96" s="15">
        <f t="shared" si="141"/>
        <v>-1.91725711637082E-3</v>
      </c>
      <c r="BY96" s="15">
        <f t="shared" si="142"/>
        <v>-1.9966239554682417E-3</v>
      </c>
    </row>
    <row r="97" spans="1:77" x14ac:dyDescent="0.3">
      <c r="A97">
        <f t="shared" si="79"/>
        <v>2051</v>
      </c>
      <c r="B97" s="4">
        <f t="shared" si="80"/>
        <v>1154.3546824489206</v>
      </c>
      <c r="C97" s="4">
        <f t="shared" si="81"/>
        <v>2909.0567841297984</v>
      </c>
      <c r="D97" s="4">
        <f t="shared" si="82"/>
        <v>4205.7311000674044</v>
      </c>
      <c r="E97" s="11">
        <f t="shared" si="83"/>
        <v>5.0152869807389231E-4</v>
      </c>
      <c r="F97" s="11">
        <f t="shared" si="84"/>
        <v>9.8804516545348024E-4</v>
      </c>
      <c r="G97" s="11">
        <f t="shared" si="85"/>
        <v>2.01705905839399E-3</v>
      </c>
      <c r="H97" s="4">
        <f t="shared" si="86"/>
        <v>95721.367643367834</v>
      </c>
      <c r="I97" s="4">
        <f t="shared" si="87"/>
        <v>27929.162971590828</v>
      </c>
      <c r="J97" s="4">
        <f t="shared" si="88"/>
        <v>10929.149380336921</v>
      </c>
      <c r="K97" s="4">
        <f t="shared" si="89"/>
        <v>82921.972855256681</v>
      </c>
      <c r="L97" s="4">
        <f t="shared" si="90"/>
        <v>9600.7623927992281</v>
      </c>
      <c r="M97" s="4">
        <f t="shared" si="91"/>
        <v>2598.6324661036369</v>
      </c>
      <c r="N97" s="11">
        <f t="shared" si="92"/>
        <v>1.6090873992435695E-2</v>
      </c>
      <c r="O97" s="11">
        <f t="shared" si="93"/>
        <v>2.0705935365545214E-2</v>
      </c>
      <c r="P97" s="11">
        <f t="shared" si="94"/>
        <v>1.8893031892081691E-2</v>
      </c>
      <c r="Q97" s="4">
        <f t="shared" si="95"/>
        <v>8650.2204056598839</v>
      </c>
      <c r="R97" s="4">
        <f t="shared" si="96"/>
        <v>10127.822779648715</v>
      </c>
      <c r="S97" s="4">
        <f t="shared" si="97"/>
        <v>4807.7635672962469</v>
      </c>
      <c r="T97" s="4">
        <f t="shared" si="98"/>
        <v>90.368750662739032</v>
      </c>
      <c r="U97" s="4">
        <f t="shared" si="99"/>
        <v>362.62536009226636</v>
      </c>
      <c r="V97" s="4">
        <f t="shared" si="100"/>
        <v>439.90281402376024</v>
      </c>
      <c r="W97" s="11">
        <f t="shared" si="101"/>
        <v>-1.0734613539272964E-2</v>
      </c>
      <c r="X97" s="11">
        <f t="shared" si="102"/>
        <v>-1.217998157191269E-2</v>
      </c>
      <c r="Y97" s="11">
        <f t="shared" si="103"/>
        <v>-9.7425357312937999E-3</v>
      </c>
      <c r="Z97" s="4">
        <f t="shared" si="123"/>
        <v>16858.503718642565</v>
      </c>
      <c r="AA97" s="4">
        <f t="shared" si="124"/>
        <v>29207.625376490865</v>
      </c>
      <c r="AB97" s="4">
        <f t="shared" si="125"/>
        <v>16647.73029107683</v>
      </c>
      <c r="AC97" s="12">
        <f t="shared" si="107"/>
        <v>1.9599950466968723</v>
      </c>
      <c r="AD97" s="12">
        <f t="shared" si="108"/>
        <v>2.9106334106517382</v>
      </c>
      <c r="AE97" s="12">
        <f t="shared" si="109"/>
        <v>3.500771472819975</v>
      </c>
      <c r="AF97" s="11">
        <f t="shared" si="110"/>
        <v>-4.0504037456468023E-3</v>
      </c>
      <c r="AG97" s="11">
        <f t="shared" si="111"/>
        <v>2.9673830763510267E-4</v>
      </c>
      <c r="AH97" s="11">
        <f t="shared" si="112"/>
        <v>9.7937136394747881E-3</v>
      </c>
      <c r="AI97" s="1">
        <f t="shared" si="70"/>
        <v>160937.28074437534</v>
      </c>
      <c r="AJ97" s="1">
        <f t="shared" si="71"/>
        <v>44878.690726959787</v>
      </c>
      <c r="AK97" s="1">
        <f t="shared" si="72"/>
        <v>17616.689566191155</v>
      </c>
      <c r="AL97" s="10">
        <f t="shared" si="113"/>
        <v>30.22656295349956</v>
      </c>
      <c r="AM97" s="10">
        <f t="shared" si="114"/>
        <v>5.5538622877647859</v>
      </c>
      <c r="AN97" s="10">
        <f t="shared" si="115"/>
        <v>1.979445977973185</v>
      </c>
      <c r="AO97" s="7">
        <f t="shared" si="116"/>
        <v>1.3656998072978243E-2</v>
      </c>
      <c r="AP97" s="7">
        <f t="shared" si="117"/>
        <v>1.7204215586057215E-2</v>
      </c>
      <c r="AQ97" s="7">
        <f t="shared" si="118"/>
        <v>1.5606394266171032E-2</v>
      </c>
      <c r="AR97" s="1">
        <f t="shared" si="128"/>
        <v>95721.367643367834</v>
      </c>
      <c r="AS97" s="1">
        <f t="shared" si="126"/>
        <v>27929.162971590828</v>
      </c>
      <c r="AT97" s="1">
        <f t="shared" si="127"/>
        <v>10929.149380336921</v>
      </c>
      <c r="AU97" s="1">
        <f t="shared" si="76"/>
        <v>19144.273528673566</v>
      </c>
      <c r="AV97" s="1">
        <f t="shared" si="77"/>
        <v>5585.8325943181662</v>
      </c>
      <c r="AW97" s="1">
        <f t="shared" si="78"/>
        <v>2185.8298760673842</v>
      </c>
      <c r="AX97">
        <v>0</v>
      </c>
      <c r="AY97">
        <v>0</v>
      </c>
      <c r="AZ97">
        <v>0</v>
      </c>
      <c r="BA97">
        <f t="shared" si="131"/>
        <v>0</v>
      </c>
      <c r="BB97">
        <f t="shared" si="143"/>
        <v>0</v>
      </c>
      <c r="BC97">
        <f t="shared" si="132"/>
        <v>0</v>
      </c>
      <c r="BD97">
        <f t="shared" si="133"/>
        <v>0</v>
      </c>
      <c r="BE97">
        <f t="shared" si="134"/>
        <v>0</v>
      </c>
      <c r="BF97">
        <f t="shared" si="135"/>
        <v>0</v>
      </c>
      <c r="BG97">
        <f t="shared" si="136"/>
        <v>0</v>
      </c>
      <c r="BH97">
        <f t="shared" si="144"/>
        <v>0</v>
      </c>
      <c r="BI97">
        <f t="shared" si="145"/>
        <v>0</v>
      </c>
      <c r="BJ97">
        <f t="shared" si="146"/>
        <v>0</v>
      </c>
      <c r="BK97" s="7">
        <f t="shared" si="147"/>
        <v>4.6542980234105719E-2</v>
      </c>
      <c r="BL97" s="13">
        <f t="shared" si="129"/>
        <v>0.16630517379886109</v>
      </c>
      <c r="BM97" s="13">
        <f t="shared" si="130"/>
        <v>0.17265741462150191</v>
      </c>
      <c r="BN97" s="8">
        <f>BN$3*temperature!$I207+BN$4*temperature!$I207^2+BN$5*temperature!$I207^6</f>
        <v>2.0501563023178289</v>
      </c>
      <c r="BO97" s="8">
        <f>BO$3*temperature!$I207+BO$4*temperature!$I207^2+BO$5*temperature!$I207^6</f>
        <v>-0.12082528741170684</v>
      </c>
      <c r="BP97" s="8">
        <f>BP$3*temperature!$I207+BP$4*temperature!$I207^2+BP$5*temperature!$I207^6</f>
        <v>-1.5444361963699977</v>
      </c>
      <c r="BQ97" s="8">
        <f>BQ$3*temperature!$M207+BQ$4*temperature!$M207^2+BQ$5*temperature!$M207^6</f>
        <v>2.0501473872121032</v>
      </c>
      <c r="BR97" s="8">
        <f>BR$3*temperature!$M207+BR$4*temperature!$M207^2+BR$5*temperature!$M207^6</f>
        <v>-0.12083360423901812</v>
      </c>
      <c r="BS97" s="8">
        <f>BS$3*temperature!$M207+BS$4*temperature!$M207^2+BS$5*temperature!$M207^6</f>
        <v>-1.5444438899794797</v>
      </c>
      <c r="BT97" s="15">
        <f t="shared" si="137"/>
        <v>-8.9151057256486865E-6</v>
      </c>
      <c r="BU97" s="15">
        <f t="shared" si="138"/>
        <v>-8.316827311283248E-6</v>
      </c>
      <c r="BV97" s="15">
        <f t="shared" si="139"/>
        <v>-7.6936094819402001E-6</v>
      </c>
      <c r="BW97" s="15">
        <f t="shared" si="140"/>
        <v>-1.16973274542982E-2</v>
      </c>
      <c r="BX97" s="15">
        <f t="shared" si="141"/>
        <v>-1.9453260752692516E-3</v>
      </c>
      <c r="BY97" s="15">
        <f t="shared" si="142"/>
        <v>-2.019630316240242E-3</v>
      </c>
    </row>
    <row r="98" spans="1:77" x14ac:dyDescent="0.3">
      <c r="A98">
        <f t="shared" si="79"/>
        <v>2052</v>
      </c>
      <c r="B98" s="4">
        <f t="shared" si="80"/>
        <v>1154.9046773498744</v>
      </c>
      <c r="C98" s="4">
        <f t="shared" si="81"/>
        <v>2911.7873496468078</v>
      </c>
      <c r="D98" s="4">
        <f t="shared" si="82"/>
        <v>4213.7901476793368</v>
      </c>
      <c r="E98" s="11">
        <f t="shared" si="83"/>
        <v>4.764522631701977E-4</v>
      </c>
      <c r="F98" s="11">
        <f t="shared" si="84"/>
        <v>9.3864290718080623E-4</v>
      </c>
      <c r="G98" s="11">
        <f t="shared" si="85"/>
        <v>1.9162061054742905E-3</v>
      </c>
      <c r="H98" s="4">
        <f t="shared" si="86"/>
        <v>97282.378736524843</v>
      </c>
      <c r="I98" s="4">
        <f t="shared" si="87"/>
        <v>28525.938443637493</v>
      </c>
      <c r="J98" s="4">
        <f t="shared" si="88"/>
        <v>11154.043312301832</v>
      </c>
      <c r="K98" s="4">
        <f t="shared" si="89"/>
        <v>84234.119615616961</v>
      </c>
      <c r="L98" s="4">
        <f t="shared" si="90"/>
        <v>9796.7107546839288</v>
      </c>
      <c r="M98" s="4">
        <f t="shared" si="91"/>
        <v>2647.0334120565321</v>
      </c>
      <c r="N98" s="11">
        <f t="shared" si="92"/>
        <v>1.5823872915453618E-2</v>
      </c>
      <c r="O98" s="11">
        <f t="shared" si="93"/>
        <v>2.0409666843923313E-2</v>
      </c>
      <c r="P98" s="11">
        <f t="shared" si="94"/>
        <v>1.8625545006550004E-2</v>
      </c>
      <c r="Q98" s="4">
        <f t="shared" si="95"/>
        <v>8696.9159591616226</v>
      </c>
      <c r="R98" s="4">
        <f t="shared" si="96"/>
        <v>10218.236185151076</v>
      </c>
      <c r="S98" s="4">
        <f t="shared" si="97"/>
        <v>4858.8913890666854</v>
      </c>
      <c r="T98" s="4">
        <f t="shared" si="98"/>
        <v>89.398677048347608</v>
      </c>
      <c r="U98" s="4">
        <f t="shared" si="99"/>
        <v>358.20858988883435</v>
      </c>
      <c r="V98" s="4">
        <f t="shared" si="100"/>
        <v>435.61704513983705</v>
      </c>
      <c r="W98" s="11">
        <f t="shared" si="101"/>
        <v>-1.0734613539272964E-2</v>
      </c>
      <c r="X98" s="11">
        <f t="shared" si="102"/>
        <v>-1.217998157191269E-2</v>
      </c>
      <c r="Y98" s="11">
        <f t="shared" si="103"/>
        <v>-9.7425357312937999E-3</v>
      </c>
      <c r="Z98" s="4">
        <f t="shared" si="123"/>
        <v>16885.717026619655</v>
      </c>
      <c r="AA98" s="4">
        <f t="shared" si="124"/>
        <v>29487.126724008303</v>
      </c>
      <c r="AB98" s="4">
        <f t="shared" si="125"/>
        <v>16995.718378600202</v>
      </c>
      <c r="AC98" s="12">
        <f t="shared" si="107"/>
        <v>1.9520562754182822</v>
      </c>
      <c r="AD98" s="12">
        <f t="shared" si="108"/>
        <v>2.9114971070841613</v>
      </c>
      <c r="AE98" s="12">
        <f t="shared" si="109"/>
        <v>3.5350570261420162</v>
      </c>
      <c r="AF98" s="11">
        <f t="shared" si="110"/>
        <v>-4.0504037456468023E-3</v>
      </c>
      <c r="AG98" s="11">
        <f t="shared" si="111"/>
        <v>2.9673830763510267E-4</v>
      </c>
      <c r="AH98" s="11">
        <f t="shared" si="112"/>
        <v>9.7937136394747881E-3</v>
      </c>
      <c r="AI98" s="1">
        <f t="shared" si="70"/>
        <v>163987.82619861138</v>
      </c>
      <c r="AJ98" s="1">
        <f t="shared" si="71"/>
        <v>45976.654248581981</v>
      </c>
      <c r="AK98" s="1">
        <f t="shared" si="72"/>
        <v>18040.850485639425</v>
      </c>
      <c r="AL98" s="10">
        <f t="shared" si="113"/>
        <v>30.635239024388174</v>
      </c>
      <c r="AM98" s="10">
        <f t="shared" si="114"/>
        <v>5.6484566334574238</v>
      </c>
      <c r="AN98" s="10">
        <f t="shared" si="115"/>
        <v>2.0100290721904126</v>
      </c>
      <c r="AO98" s="7">
        <f t="shared" si="116"/>
        <v>1.352042809224846E-2</v>
      </c>
      <c r="AP98" s="7">
        <f t="shared" si="117"/>
        <v>1.7032173430196643E-2</v>
      </c>
      <c r="AQ98" s="7">
        <f t="shared" si="118"/>
        <v>1.5450330323509322E-2</v>
      </c>
      <c r="AR98" s="1">
        <f t="shared" si="128"/>
        <v>97282.378736524843</v>
      </c>
      <c r="AS98" s="1">
        <f t="shared" si="126"/>
        <v>28525.938443637493</v>
      </c>
      <c r="AT98" s="1">
        <f t="shared" si="127"/>
        <v>11154.043312301832</v>
      </c>
      <c r="AU98" s="1">
        <f t="shared" si="76"/>
        <v>19456.475747304969</v>
      </c>
      <c r="AV98" s="1">
        <f t="shared" si="77"/>
        <v>5705.1876887274993</v>
      </c>
      <c r="AW98" s="1">
        <f t="shared" si="78"/>
        <v>2230.8086624603666</v>
      </c>
      <c r="AX98">
        <v>0</v>
      </c>
      <c r="AY98">
        <v>0</v>
      </c>
      <c r="AZ98">
        <v>0</v>
      </c>
      <c r="BA98">
        <f t="shared" si="131"/>
        <v>0</v>
      </c>
      <c r="BB98">
        <f t="shared" si="143"/>
        <v>0</v>
      </c>
      <c r="BC98">
        <f t="shared" si="132"/>
        <v>0</v>
      </c>
      <c r="BD98">
        <f t="shared" si="133"/>
        <v>0</v>
      </c>
      <c r="BE98">
        <f t="shared" si="134"/>
        <v>0</v>
      </c>
      <c r="BF98">
        <f t="shared" si="135"/>
        <v>0</v>
      </c>
      <c r="BG98">
        <f t="shared" si="136"/>
        <v>0</v>
      </c>
      <c r="BH98">
        <f t="shared" si="144"/>
        <v>0</v>
      </c>
      <c r="BI98">
        <f t="shared" si="145"/>
        <v>0</v>
      </c>
      <c r="BJ98">
        <f t="shared" si="146"/>
        <v>0</v>
      </c>
      <c r="BK98" s="7">
        <f t="shared" si="147"/>
        <v>4.6310924638308187E-2</v>
      </c>
      <c r="BL98" s="13">
        <f t="shared" si="129"/>
        <v>0.1589090720016674</v>
      </c>
      <c r="BM98" s="13">
        <f t="shared" si="130"/>
        <v>0.16443563297285896</v>
      </c>
      <c r="BN98" s="8">
        <f>BN$3*temperature!$I208+BN$4*temperature!$I208^2+BN$5*temperature!$I208^6</f>
        <v>1.9009545334563178</v>
      </c>
      <c r="BO98" s="8">
        <f>BO$3*temperature!$I208+BO$4*temperature!$I208^2+BO$5*temperature!$I208^6</f>
        <v>-0.25940290971568114</v>
      </c>
      <c r="BP98" s="8">
        <f>BP$3*temperature!$I208+BP$4*temperature!$I208^2+BP$5*temperature!$I208^6</f>
        <v>-1.6721987536788108</v>
      </c>
      <c r="BQ98" s="8">
        <f>BQ$3*temperature!$M208+BQ$4*temperature!$M208^2+BQ$5*temperature!$M208^6</f>
        <v>1.9009452237217186</v>
      </c>
      <c r="BR98" s="8">
        <f>BR$3*temperature!$M208+BR$4*temperature!$M208^2+BR$5*temperature!$M208^6</f>
        <v>-0.25941151995589262</v>
      </c>
      <c r="BS98" s="8">
        <f>BS$3*temperature!$M208+BS$4*temperature!$M208^2+BS$5*temperature!$M208^6</f>
        <v>-1.6722066660600037</v>
      </c>
      <c r="BT98" s="15">
        <f t="shared" si="137"/>
        <v>-9.3097345992276814E-6</v>
      </c>
      <c r="BU98" s="15">
        <f t="shared" si="138"/>
        <v>-8.6102402114818233E-6</v>
      </c>
      <c r="BV98" s="15">
        <f t="shared" si="139"/>
        <v>-7.912381192909379E-6</v>
      </c>
      <c r="BW98" s="15">
        <f t="shared" si="140"/>
        <v>-1.2395433520054131E-2</v>
      </c>
      <c r="BX98" s="15">
        <f t="shared" si="141"/>
        <v>-1.9697468377301635E-3</v>
      </c>
      <c r="BY98" s="15">
        <f t="shared" si="142"/>
        <v>-2.038250956843094E-3</v>
      </c>
    </row>
    <row r="99" spans="1:77" x14ac:dyDescent="0.3">
      <c r="A99">
        <f t="shared" si="79"/>
        <v>2053</v>
      </c>
      <c r="B99" s="4">
        <f t="shared" si="80"/>
        <v>1155.42742144978</v>
      </c>
      <c r="C99" s="4">
        <f t="shared" si="81"/>
        <v>2914.3838217626244</v>
      </c>
      <c r="D99" s="4">
        <f t="shared" si="82"/>
        <v>4221.4609135670989</v>
      </c>
      <c r="E99" s="11">
        <f t="shared" si="83"/>
        <v>4.5262965001168778E-4</v>
      </c>
      <c r="F99" s="11">
        <f t="shared" si="84"/>
        <v>8.9171076182176592E-4</v>
      </c>
      <c r="G99" s="11">
        <f t="shared" si="85"/>
        <v>1.820395800200576E-3</v>
      </c>
      <c r="H99" s="4">
        <f t="shared" si="86"/>
        <v>98840.559552364881</v>
      </c>
      <c r="I99" s="4">
        <f t="shared" si="87"/>
        <v>29125.682507166726</v>
      </c>
      <c r="J99" s="4">
        <f t="shared" si="88"/>
        <v>11379.507226779477</v>
      </c>
      <c r="K99" s="4">
        <f t="shared" si="89"/>
        <v>85544.585248240037</v>
      </c>
      <c r="L99" s="4">
        <f t="shared" si="90"/>
        <v>9993.7703090704999</v>
      </c>
      <c r="M99" s="4">
        <f t="shared" si="91"/>
        <v>2695.6324977942031</v>
      </c>
      <c r="N99" s="11">
        <f t="shared" si="92"/>
        <v>1.5557420658078858E-2</v>
      </c>
      <c r="O99" s="11">
        <f t="shared" si="93"/>
        <v>2.0114869094441268E-2</v>
      </c>
      <c r="P99" s="11">
        <f t="shared" si="94"/>
        <v>1.8359830864361326E-2</v>
      </c>
      <c r="Q99" s="4">
        <f t="shared" si="95"/>
        <v>8741.3619067049294</v>
      </c>
      <c r="R99" s="4">
        <f t="shared" si="96"/>
        <v>10305.995064239416</v>
      </c>
      <c r="S99" s="4">
        <f t="shared" si="97"/>
        <v>4908.8125181536379</v>
      </c>
      <c r="T99" s="4">
        <f t="shared" si="98"/>
        <v>88.439016799311318</v>
      </c>
      <c r="U99" s="4">
        <f t="shared" si="99"/>
        <v>353.8456158650875</v>
      </c>
      <c r="V99" s="4">
        <f t="shared" si="100"/>
        <v>431.37303051240156</v>
      </c>
      <c r="W99" s="11">
        <f t="shared" si="101"/>
        <v>-1.0734613539272964E-2</v>
      </c>
      <c r="X99" s="11">
        <f t="shared" si="102"/>
        <v>-1.217998157191269E-2</v>
      </c>
      <c r="Y99" s="11">
        <f t="shared" si="103"/>
        <v>-9.7425357312937999E-3</v>
      </c>
      <c r="Z99" s="4">
        <f t="shared" si="123"/>
        <v>16908.106199561538</v>
      </c>
      <c r="AA99" s="4">
        <f t="shared" si="124"/>
        <v>29759.193165559151</v>
      </c>
      <c r="AB99" s="4">
        <f t="shared" si="125"/>
        <v>17344.679456585662</v>
      </c>
      <c r="AC99" s="12">
        <f t="shared" si="107"/>
        <v>1.9441496593686147</v>
      </c>
      <c r="AD99" s="12">
        <f t="shared" si="108"/>
        <v>2.912361059808402</v>
      </c>
      <c r="AE99" s="12">
        <f t="shared" si="109"/>
        <v>3.5696783623552646</v>
      </c>
      <c r="AF99" s="11">
        <f t="shared" si="110"/>
        <v>-4.0504037456468023E-3</v>
      </c>
      <c r="AG99" s="11">
        <f t="shared" si="111"/>
        <v>2.9673830763510267E-4</v>
      </c>
      <c r="AH99" s="11">
        <f t="shared" si="112"/>
        <v>9.7937136394747881E-3</v>
      </c>
      <c r="AI99" s="1">
        <f t="shared" si="70"/>
        <v>167045.51932605522</v>
      </c>
      <c r="AJ99" s="1">
        <f t="shared" si="71"/>
        <v>47084.176512451282</v>
      </c>
      <c r="AK99" s="1">
        <f t="shared" si="72"/>
        <v>18467.57409953585</v>
      </c>
      <c r="AL99" s="10">
        <f t="shared" si="113"/>
        <v>31.045298555243075</v>
      </c>
      <c r="AM99" s="10">
        <f t="shared" si="114"/>
        <v>5.7437000715214754</v>
      </c>
      <c r="AN99" s="10">
        <f t="shared" si="115"/>
        <v>2.0407741291843595</v>
      </c>
      <c r="AO99" s="7">
        <f t="shared" si="116"/>
        <v>1.3385223811325975E-2</v>
      </c>
      <c r="AP99" s="7">
        <f t="shared" si="117"/>
        <v>1.6861851695894676E-2</v>
      </c>
      <c r="AQ99" s="7">
        <f t="shared" si="118"/>
        <v>1.5295827020274228E-2</v>
      </c>
      <c r="AR99" s="1">
        <f t="shared" si="128"/>
        <v>98840.559552364881</v>
      </c>
      <c r="AS99" s="1">
        <f t="shared" si="126"/>
        <v>29125.682507166726</v>
      </c>
      <c r="AT99" s="1">
        <f t="shared" si="127"/>
        <v>11379.507226779477</v>
      </c>
      <c r="AU99" s="1">
        <f t="shared" si="76"/>
        <v>19768.111910472977</v>
      </c>
      <c r="AV99" s="1">
        <f t="shared" si="77"/>
        <v>5825.136501433346</v>
      </c>
      <c r="AW99" s="1">
        <f t="shared" si="78"/>
        <v>2275.9014453558952</v>
      </c>
      <c r="AX99">
        <v>0</v>
      </c>
      <c r="AY99">
        <v>0</v>
      </c>
      <c r="AZ99">
        <v>0</v>
      </c>
      <c r="BA99">
        <f t="shared" si="131"/>
        <v>0</v>
      </c>
      <c r="BB99">
        <f t="shared" si="143"/>
        <v>0</v>
      </c>
      <c r="BC99">
        <f t="shared" si="132"/>
        <v>0</v>
      </c>
      <c r="BD99">
        <f t="shared" si="133"/>
        <v>0</v>
      </c>
      <c r="BE99">
        <f t="shared" si="134"/>
        <v>0</v>
      </c>
      <c r="BF99">
        <f t="shared" si="135"/>
        <v>0</v>
      </c>
      <c r="BG99">
        <f t="shared" si="136"/>
        <v>0</v>
      </c>
      <c r="BH99">
        <f t="shared" si="144"/>
        <v>0</v>
      </c>
      <c r="BI99">
        <f t="shared" si="145"/>
        <v>0</v>
      </c>
      <c r="BJ99">
        <f t="shared" si="146"/>
        <v>0</v>
      </c>
      <c r="BK99" s="7">
        <f t="shared" si="147"/>
        <v>4.6077767094989869E-2</v>
      </c>
      <c r="BL99" s="13">
        <f t="shared" si="129"/>
        <v>0.15187557375127239</v>
      </c>
      <c r="BM99" s="13">
        <f t="shared" si="130"/>
        <v>0.15660536473605616</v>
      </c>
      <c r="BN99" s="8">
        <f>BN$3*temperature!$I209+BN$4*temperature!$I209^2+BN$5*temperature!$I209^6</f>
        <v>1.7444254492705369</v>
      </c>
      <c r="BO99" s="8">
        <f>BO$3*temperature!$I209+BO$4*temperature!$I209^2+BO$5*temperature!$I209^6</f>
        <v>-0.40357725306039338</v>
      </c>
      <c r="BP99" s="8">
        <f>BP$3*temperature!$I209+BP$4*temperature!$I209^2+BP$5*temperature!$I209^6</f>
        <v>-1.8042657778293938</v>
      </c>
      <c r="BQ99" s="8">
        <f>BQ$3*temperature!$M209+BQ$4*temperature!$M209^2+BQ$5*temperature!$M209^6</f>
        <v>1.7444157472459061</v>
      </c>
      <c r="BR99" s="8">
        <f>BR$3*temperature!$M209+BR$4*temperature!$M209^2+BR$5*temperature!$M209^6</f>
        <v>-0.40358615397120978</v>
      </c>
      <c r="BS99" s="8">
        <f>BS$3*temperature!$M209+BS$4*temperature!$M209^2+BS$5*temperature!$M209^6</f>
        <v>-1.8042739060506543</v>
      </c>
      <c r="BT99" s="15">
        <f t="shared" si="137"/>
        <v>-9.7020246307977231E-6</v>
      </c>
      <c r="BU99" s="15">
        <f t="shared" si="138"/>
        <v>-8.9009108164006534E-6</v>
      </c>
      <c r="BV99" s="15">
        <f t="shared" si="139"/>
        <v>-8.1282212605060522E-6</v>
      </c>
      <c r="BW99" s="15">
        <f t="shared" si="140"/>
        <v>-1.3106937983367562E-2</v>
      </c>
      <c r="BX99" s="15">
        <f t="shared" si="141"/>
        <v>-1.9906237263462934E-3</v>
      </c>
      <c r="BY99" s="15">
        <f t="shared" si="142"/>
        <v>-2.0526168034581452E-3</v>
      </c>
    </row>
    <row r="100" spans="1:77" x14ac:dyDescent="0.3">
      <c r="A100">
        <f t="shared" si="79"/>
        <v>2054</v>
      </c>
      <c r="B100" s="4">
        <f t="shared" si="80"/>
        <v>1155.9242531236955</v>
      </c>
      <c r="C100" s="4">
        <f t="shared" si="81"/>
        <v>2916.8526698096725</v>
      </c>
      <c r="D100" s="4">
        <f t="shared" si="82"/>
        <v>4228.7614067989789</v>
      </c>
      <c r="E100" s="11">
        <f t="shared" si="83"/>
        <v>4.2999816751110336E-4</v>
      </c>
      <c r="F100" s="11">
        <f t="shared" si="84"/>
        <v>8.4712522373067754E-4</v>
      </c>
      <c r="G100" s="11">
        <f t="shared" si="85"/>
        <v>1.7293760101905471E-3</v>
      </c>
      <c r="H100" s="4">
        <f t="shared" si="86"/>
        <v>100395.13412886686</v>
      </c>
      <c r="I100" s="4">
        <f t="shared" si="87"/>
        <v>29728.160866724626</v>
      </c>
      <c r="J100" s="4">
        <f t="shared" si="88"/>
        <v>11605.465177844188</v>
      </c>
      <c r="K100" s="4">
        <f t="shared" si="89"/>
        <v>86852.692862499855</v>
      </c>
      <c r="L100" s="4">
        <f t="shared" si="90"/>
        <v>10191.862336558952</v>
      </c>
      <c r="M100" s="4">
        <f t="shared" si="91"/>
        <v>2744.4123849562629</v>
      </c>
      <c r="N100" s="11">
        <f t="shared" si="92"/>
        <v>1.5291530264175623E-2</v>
      </c>
      <c r="O100" s="11">
        <f t="shared" si="93"/>
        <v>1.982155096246907E-2</v>
      </c>
      <c r="P100" s="11">
        <f t="shared" si="94"/>
        <v>1.8095896678043344E-2</v>
      </c>
      <c r="Q100" s="4">
        <f t="shared" si="95"/>
        <v>8783.5359630686617</v>
      </c>
      <c r="R100" s="4">
        <f t="shared" si="96"/>
        <v>10391.055979295577</v>
      </c>
      <c r="S100" s="4">
        <f t="shared" si="97"/>
        <v>4957.510776855238</v>
      </c>
      <c r="T100" s="4">
        <f t="shared" si="98"/>
        <v>87.489658132177439</v>
      </c>
      <c r="U100" s="4">
        <f t="shared" si="99"/>
        <v>349.53578278454864</v>
      </c>
      <c r="V100" s="4">
        <f t="shared" si="100"/>
        <v>427.17036334911802</v>
      </c>
      <c r="W100" s="11">
        <f t="shared" si="101"/>
        <v>-1.0734613539272964E-2</v>
      </c>
      <c r="X100" s="11">
        <f t="shared" si="102"/>
        <v>-1.217998157191269E-2</v>
      </c>
      <c r="Y100" s="11">
        <f t="shared" si="103"/>
        <v>-9.7425357312937999E-3</v>
      </c>
      <c r="Z100" s="4">
        <f t="shared" si="123"/>
        <v>16925.681122994392</v>
      </c>
      <c r="AA100" s="4">
        <f t="shared" si="124"/>
        <v>30023.685242306219</v>
      </c>
      <c r="AB100" s="4">
        <f t="shared" si="125"/>
        <v>17694.495917702006</v>
      </c>
      <c r="AC100" s="12">
        <f t="shared" si="107"/>
        <v>1.9362750683062102</v>
      </c>
      <c r="AD100" s="12">
        <f t="shared" si="108"/>
        <v>2.9132252689005118</v>
      </c>
      <c r="AE100" s="12">
        <f t="shared" si="109"/>
        <v>3.6046387700212015</v>
      </c>
      <c r="AF100" s="11">
        <f t="shared" si="110"/>
        <v>-4.0504037456468023E-3</v>
      </c>
      <c r="AG100" s="11">
        <f t="shared" si="111"/>
        <v>2.9673830763510267E-4</v>
      </c>
      <c r="AH100" s="11">
        <f t="shared" si="112"/>
        <v>9.7937136394747881E-3</v>
      </c>
      <c r="AI100" s="1">
        <f t="shared" si="70"/>
        <v>170109.07930392268</v>
      </c>
      <c r="AJ100" s="1">
        <f t="shared" si="71"/>
        <v>48200.895362639494</v>
      </c>
      <c r="AK100" s="1">
        <f t="shared" si="72"/>
        <v>18896.718134938161</v>
      </c>
      <c r="AL100" s="10">
        <f t="shared" si="113"/>
        <v>31.456691341999928</v>
      </c>
      <c r="AM100" s="10">
        <f t="shared" si="114"/>
        <v>5.8395809961252532</v>
      </c>
      <c r="AN100" s="10">
        <f t="shared" si="115"/>
        <v>2.0716773039711396</v>
      </c>
      <c r="AO100" s="7">
        <f t="shared" si="116"/>
        <v>1.3251371573212715E-2</v>
      </c>
      <c r="AP100" s="7">
        <f t="shared" si="117"/>
        <v>1.6693233178935729E-2</v>
      </c>
      <c r="AQ100" s="7">
        <f t="shared" si="118"/>
        <v>1.5142868750071486E-2</v>
      </c>
      <c r="AR100" s="1">
        <f t="shared" si="128"/>
        <v>100395.13412886686</v>
      </c>
      <c r="AS100" s="1">
        <f t="shared" si="126"/>
        <v>29728.160866724626</v>
      </c>
      <c r="AT100" s="1">
        <f t="shared" si="127"/>
        <v>11605.465177844188</v>
      </c>
      <c r="AU100" s="1">
        <f t="shared" si="76"/>
        <v>20079.026825773373</v>
      </c>
      <c r="AV100" s="1">
        <f t="shared" si="77"/>
        <v>5945.6321733449258</v>
      </c>
      <c r="AW100" s="1">
        <f t="shared" si="78"/>
        <v>2321.0930355688374</v>
      </c>
      <c r="AX100">
        <v>0</v>
      </c>
      <c r="AY100">
        <v>0</v>
      </c>
      <c r="AZ100">
        <v>0</v>
      </c>
      <c r="BA100">
        <f t="shared" si="131"/>
        <v>0</v>
      </c>
      <c r="BB100">
        <f t="shared" si="143"/>
        <v>0</v>
      </c>
      <c r="BC100">
        <f t="shared" si="132"/>
        <v>0</v>
      </c>
      <c r="BD100">
        <f t="shared" si="133"/>
        <v>0</v>
      </c>
      <c r="BE100">
        <f t="shared" si="134"/>
        <v>0</v>
      </c>
      <c r="BF100">
        <f t="shared" si="135"/>
        <v>0</v>
      </c>
      <c r="BG100">
        <f t="shared" si="136"/>
        <v>0</v>
      </c>
      <c r="BH100">
        <f t="shared" si="144"/>
        <v>0</v>
      </c>
      <c r="BI100">
        <f t="shared" si="145"/>
        <v>0</v>
      </c>
      <c r="BJ100">
        <f t="shared" si="146"/>
        <v>0</v>
      </c>
      <c r="BK100" s="7">
        <f t="shared" si="147"/>
        <v>4.5843617310624002E-2</v>
      </c>
      <c r="BL100" s="13">
        <f t="shared" si="129"/>
        <v>0.14518573908041124</v>
      </c>
      <c r="BM100" s="13">
        <f t="shared" si="130"/>
        <v>0.14914796641529157</v>
      </c>
      <c r="BN100" s="8">
        <f>BN$3*temperature!$I210+BN$4*temperature!$I210^2+BN$5*temperature!$I210^6</f>
        <v>1.5804929172942526</v>
      </c>
      <c r="BO100" s="8">
        <f>BO$3*temperature!$I210+BO$4*temperature!$I210^2+BO$5*temperature!$I210^6</f>
        <v>-0.55339645415823213</v>
      </c>
      <c r="BP100" s="8">
        <f>BP$3*temperature!$I210+BP$4*temperature!$I210^2+BP$5*temperature!$I210^6</f>
        <v>-1.9406656732785352</v>
      </c>
      <c r="BQ100" s="8">
        <f>BQ$3*temperature!$M210+BQ$4*temperature!$M210^2+BQ$5*temperature!$M210^6</f>
        <v>1.5804828257439603</v>
      </c>
      <c r="BR100" s="8">
        <f>BR$3*temperature!$M210+BR$4*temperature!$M210^2+BR$5*temperature!$M210^6</f>
        <v>-0.55340564274505333</v>
      </c>
      <c r="BS100" s="8">
        <f>BS$3*temperature!$M210+BS$4*temperature!$M210^2+BS$5*temperature!$M210^6</f>
        <v>-1.9406740142767385</v>
      </c>
      <c r="BT100" s="15">
        <f t="shared" si="137"/>
        <v>-1.0091550292301577E-5</v>
      </c>
      <c r="BU100" s="15">
        <f t="shared" si="138"/>
        <v>-9.1885868211960542E-6</v>
      </c>
      <c r="BV100" s="15">
        <f t="shared" si="139"/>
        <v>-8.3409982032378593E-6</v>
      </c>
      <c r="BW100" s="15">
        <f t="shared" si="140"/>
        <v>-1.3831034965183423E-2</v>
      </c>
      <c r="BX100" s="15">
        <f t="shared" si="141"/>
        <v>-2.0080690336671653E-3</v>
      </c>
      <c r="BY100" s="15">
        <f t="shared" si="142"/>
        <v>-2.0628707384759007E-3</v>
      </c>
    </row>
    <row r="101" spans="1:77" x14ac:dyDescent="0.3">
      <c r="A101">
        <f t="shared" si="79"/>
        <v>2055</v>
      </c>
      <c r="B101" s="4">
        <f t="shared" si="80"/>
        <v>1156.396446168789</v>
      </c>
      <c r="C101" s="4">
        <f t="shared" si="81"/>
        <v>2919.2000623066492</v>
      </c>
      <c r="D101" s="4">
        <f t="shared" si="82"/>
        <v>4235.7088694022304</v>
      </c>
      <c r="E101" s="11">
        <f t="shared" si="83"/>
        <v>4.0849825913554817E-4</v>
      </c>
      <c r="F101" s="11">
        <f t="shared" si="84"/>
        <v>8.0476896254414365E-4</v>
      </c>
      <c r="G101" s="11">
        <f t="shared" si="85"/>
        <v>1.6429072096810196E-3</v>
      </c>
      <c r="H101" s="4">
        <f t="shared" si="86"/>
        <v>101945.32074581011</v>
      </c>
      <c r="I101" s="4">
        <f t="shared" si="87"/>
        <v>30333.135142164061</v>
      </c>
      <c r="J101" s="4">
        <f t="shared" si="88"/>
        <v>11831.84087057165</v>
      </c>
      <c r="K101" s="4">
        <f t="shared" si="89"/>
        <v>88157.760328268996</v>
      </c>
      <c r="L101" s="4">
        <f t="shared" si="90"/>
        <v>10390.906582194262</v>
      </c>
      <c r="M101" s="4">
        <f t="shared" si="91"/>
        <v>2793.355548121378</v>
      </c>
      <c r="N101" s="11">
        <f t="shared" si="92"/>
        <v>1.5026217642269968E-2</v>
      </c>
      <c r="O101" s="11">
        <f t="shared" si="93"/>
        <v>1.9529722739810129E-2</v>
      </c>
      <c r="P101" s="11">
        <f t="shared" si="94"/>
        <v>1.7833749560890011E-2</v>
      </c>
      <c r="Q101" s="4">
        <f t="shared" si="95"/>
        <v>8823.4175110031192</v>
      </c>
      <c r="R101" s="4">
        <f t="shared" si="96"/>
        <v>10473.377685070678</v>
      </c>
      <c r="S101" s="4">
        <f t="shared" si="97"/>
        <v>5004.9709250689721</v>
      </c>
      <c r="T101" s="4">
        <f t="shared" si="98"/>
        <v>86.550490463445399</v>
      </c>
      <c r="U101" s="4">
        <f t="shared" si="99"/>
        <v>345.27844339150874</v>
      </c>
      <c r="V101" s="4">
        <f t="shared" si="100"/>
        <v>423.0086408208395</v>
      </c>
      <c r="W101" s="11">
        <f t="shared" si="101"/>
        <v>-1.0734613539272964E-2</v>
      </c>
      <c r="X101" s="11">
        <f t="shared" si="102"/>
        <v>-1.217998157191269E-2</v>
      </c>
      <c r="Y101" s="11">
        <f t="shared" si="103"/>
        <v>-9.7425357312937999E-3</v>
      </c>
      <c r="Z101" s="4">
        <f t="shared" si="123"/>
        <v>16938.455096348367</v>
      </c>
      <c r="AA101" s="4">
        <f t="shared" si="124"/>
        <v>30280.469559220932</v>
      </c>
      <c r="AB101" s="4">
        <f t="shared" si="125"/>
        <v>18045.04955994495</v>
      </c>
      <c r="AC101" s="12">
        <f t="shared" si="107"/>
        <v>1.9284323725169403</v>
      </c>
      <c r="AD101" s="12">
        <f t="shared" si="108"/>
        <v>2.914089734436565</v>
      </c>
      <c r="AE101" s="12">
        <f t="shared" si="109"/>
        <v>3.6399415699085376</v>
      </c>
      <c r="AF101" s="11">
        <f t="shared" si="110"/>
        <v>-4.0504037456468023E-3</v>
      </c>
      <c r="AG101" s="11">
        <f t="shared" si="111"/>
        <v>2.9673830763510267E-4</v>
      </c>
      <c r="AH101" s="11">
        <f t="shared" si="112"/>
        <v>9.7937136394747881E-3</v>
      </c>
      <c r="AI101" s="1">
        <f t="shared" si="70"/>
        <v>173177.19819930379</v>
      </c>
      <c r="AJ101" s="1">
        <f t="shared" si="71"/>
        <v>49326.437999720467</v>
      </c>
      <c r="AK101" s="1">
        <f t="shared" si="72"/>
        <v>19328.13935701318</v>
      </c>
      <c r="AL101" s="10">
        <f t="shared" si="113"/>
        <v>31.869367204382264</v>
      </c>
      <c r="AM101" s="10">
        <f t="shared" si="114"/>
        <v>5.936087668488498</v>
      </c>
      <c r="AN101" s="10">
        <f t="shared" si="115"/>
        <v>2.1027347301026111</v>
      </c>
      <c r="AO101" s="7">
        <f t="shared" si="116"/>
        <v>1.3118857857480588E-2</v>
      </c>
      <c r="AP101" s="7">
        <f t="shared" si="117"/>
        <v>1.6526300847146371E-2</v>
      </c>
      <c r="AQ101" s="7">
        <f t="shared" si="118"/>
        <v>1.4991440062570771E-2</v>
      </c>
      <c r="AR101" s="1">
        <f t="shared" si="128"/>
        <v>101945.32074581011</v>
      </c>
      <c r="AS101" s="1">
        <f t="shared" si="126"/>
        <v>30333.135142164061</v>
      </c>
      <c r="AT101" s="1">
        <f t="shared" si="127"/>
        <v>11831.84087057165</v>
      </c>
      <c r="AU101" s="1">
        <f t="shared" si="76"/>
        <v>20389.064149162023</v>
      </c>
      <c r="AV101" s="1">
        <f t="shared" si="77"/>
        <v>6066.6270284328129</v>
      </c>
      <c r="AW101" s="1">
        <f t="shared" si="78"/>
        <v>2366.36817411433</v>
      </c>
      <c r="AX101">
        <v>0</v>
      </c>
      <c r="AY101">
        <v>0</v>
      </c>
      <c r="AZ101">
        <v>0</v>
      </c>
      <c r="BA101">
        <f t="shared" si="131"/>
        <v>0</v>
      </c>
      <c r="BB101">
        <f t="shared" si="143"/>
        <v>0</v>
      </c>
      <c r="BC101">
        <f t="shared" si="132"/>
        <v>0</v>
      </c>
      <c r="BD101">
        <f t="shared" si="133"/>
        <v>0</v>
      </c>
      <c r="BE101">
        <f t="shared" si="134"/>
        <v>0</v>
      </c>
      <c r="BF101">
        <f t="shared" si="135"/>
        <v>0</v>
      </c>
      <c r="BG101">
        <f t="shared" si="136"/>
        <v>0</v>
      </c>
      <c r="BH101">
        <f t="shared" si="144"/>
        <v>0</v>
      </c>
      <c r="BI101">
        <f t="shared" si="145"/>
        <v>0</v>
      </c>
      <c r="BJ101">
        <f t="shared" si="146"/>
        <v>0</v>
      </c>
      <c r="BK101" s="7">
        <f t="shared" si="147"/>
        <v>4.5608582629740296E-2</v>
      </c>
      <c r="BL101" s="13">
        <f t="shared" si="129"/>
        <v>0.13882165237452504</v>
      </c>
      <c r="BM101" s="13">
        <f t="shared" si="130"/>
        <v>0.14204568230027767</v>
      </c>
      <c r="BN101" s="8">
        <f>BN$3*temperature!$I211+BN$4*temperature!$I211^2+BN$5*temperature!$I211^6</f>
        <v>1.4090876118213096</v>
      </c>
      <c r="BO101" s="8">
        <f>BO$3*temperature!$I211+BO$4*temperature!$I211^2+BO$5*temperature!$I211^6</f>
        <v>-0.70890357769947876</v>
      </c>
      <c r="BP101" s="8">
        <f>BP$3*temperature!$I211+BP$4*temperature!$I211^2+BP$5*temperature!$I211^6</f>
        <v>-2.0814230529295967</v>
      </c>
      <c r="BQ101" s="8">
        <f>BQ$3*temperature!$M211+BQ$4*temperature!$M211^2+BQ$5*temperature!$M211^6</f>
        <v>1.4090771339073687</v>
      </c>
      <c r="BR101" s="8">
        <f>BR$3*temperature!$M211+BR$4*temperature!$M211^2+BR$5*temperature!$M211^6</f>
        <v>-0.70891305073281252</v>
      </c>
      <c r="BS101" s="8">
        <f>BS$3*temperature!$M211+BS$4*temperature!$M211^2+BS$5*temperature!$M211^6</f>
        <v>-2.0814316035202047</v>
      </c>
      <c r="BT101" s="15">
        <f t="shared" si="137"/>
        <v>-1.0477913940931671E-5</v>
      </c>
      <c r="BU101" s="15">
        <f t="shared" si="138"/>
        <v>-9.4730333337622596E-6</v>
      </c>
      <c r="BV101" s="15">
        <f t="shared" si="139"/>
        <v>-8.5505906080030059E-6</v>
      </c>
      <c r="BW101" s="15">
        <f t="shared" si="140"/>
        <v>-1.4566903251978061E-2</v>
      </c>
      <c r="BX101" s="15">
        <f t="shared" si="141"/>
        <v>-2.0222015794194369E-3</v>
      </c>
      <c r="BY101" s="15">
        <f t="shared" si="142"/>
        <v>-2.0691657114293572E-3</v>
      </c>
    </row>
    <row r="102" spans="1:77" x14ac:dyDescent="0.3">
      <c r="A102">
        <f t="shared" si="79"/>
        <v>2056</v>
      </c>
      <c r="B102" s="4">
        <f t="shared" si="80"/>
        <v>1156.8452128071629</v>
      </c>
      <c r="C102" s="4">
        <f t="shared" si="81"/>
        <v>2921.43187983197</v>
      </c>
      <c r="D102" s="4">
        <f t="shared" si="82"/>
        <v>4242.3198022098995</v>
      </c>
      <c r="E102" s="11">
        <f t="shared" si="83"/>
        <v>3.8807334617877077E-4</v>
      </c>
      <c r="F102" s="11">
        <f t="shared" si="84"/>
        <v>7.6453051441693648E-4</v>
      </c>
      <c r="G102" s="11">
        <f t="shared" si="85"/>
        <v>1.5607618491969685E-3</v>
      </c>
      <c r="H102" s="4">
        <f t="shared" si="86"/>
        <v>103490.3329902461</v>
      </c>
      <c r="I102" s="4">
        <f t="shared" si="87"/>
        <v>30940.363123991447</v>
      </c>
      <c r="J102" s="4">
        <f t="shared" si="88"/>
        <v>12058.557711328845</v>
      </c>
      <c r="K102" s="4">
        <f t="shared" si="89"/>
        <v>89459.101221605801</v>
      </c>
      <c r="L102" s="4">
        <f t="shared" si="90"/>
        <v>10590.821349485315</v>
      </c>
      <c r="M102" s="4">
        <f t="shared" si="91"/>
        <v>2842.4442931075891</v>
      </c>
      <c r="N102" s="11">
        <f t="shared" si="92"/>
        <v>1.4761501295984081E-2</v>
      </c>
      <c r="O102" s="11">
        <f t="shared" si="93"/>
        <v>1.9239396072872506E-2</v>
      </c>
      <c r="P102" s="11">
        <f t="shared" si="94"/>
        <v>1.7573396633745686E-2</v>
      </c>
      <c r="Q102" s="4">
        <f t="shared" si="95"/>
        <v>8860.9876521055321</v>
      </c>
      <c r="R102" s="4">
        <f t="shared" si="96"/>
        <v>10552.921182003634</v>
      </c>
      <c r="S102" s="4">
        <f t="shared" si="97"/>
        <v>5051.1786594734886</v>
      </c>
      <c r="T102" s="4">
        <f t="shared" si="98"/>
        <v>85.621404396685776</v>
      </c>
      <c r="U102" s="4">
        <f t="shared" si="99"/>
        <v>341.07295831382146</v>
      </c>
      <c r="V102" s="4">
        <f t="shared" si="100"/>
        <v>418.88746402299643</v>
      </c>
      <c r="W102" s="11">
        <f t="shared" si="101"/>
        <v>-1.0734613539272964E-2</v>
      </c>
      <c r="X102" s="11">
        <f t="shared" si="102"/>
        <v>-1.217998157191269E-2</v>
      </c>
      <c r="Y102" s="11">
        <f t="shared" si="103"/>
        <v>-9.7425357312937999E-3</v>
      </c>
      <c r="Z102" s="4">
        <f t="shared" si="123"/>
        <v>16946.444870516105</v>
      </c>
      <c r="AA102" s="4">
        <f t="shared" si="124"/>
        <v>30529.418957627538</v>
      </c>
      <c r="AB102" s="4">
        <f t="shared" si="125"/>
        <v>18396.221659590665</v>
      </c>
      <c r="AC102" s="12">
        <f t="shared" si="107"/>
        <v>1.9206214428120711</v>
      </c>
      <c r="AD102" s="12">
        <f t="shared" si="108"/>
        <v>2.9149544564926586</v>
      </c>
      <c r="AE102" s="12">
        <f t="shared" si="109"/>
        <v>3.6755901153086419</v>
      </c>
      <c r="AF102" s="11">
        <f t="shared" si="110"/>
        <v>-4.0504037456468023E-3</v>
      </c>
      <c r="AG102" s="11">
        <f t="shared" si="111"/>
        <v>2.9673830763510267E-4</v>
      </c>
      <c r="AH102" s="11">
        <f t="shared" si="112"/>
        <v>9.7937136394747881E-3</v>
      </c>
      <c r="AI102" s="1">
        <f t="shared" si="70"/>
        <v>176248.54252853544</v>
      </c>
      <c r="AJ102" s="1">
        <f t="shared" si="71"/>
        <v>50460.421228181236</v>
      </c>
      <c r="AK102" s="1">
        <f t="shared" si="72"/>
        <v>19761.693595426193</v>
      </c>
      <c r="AL102" s="10">
        <f t="shared" si="113"/>
        <v>32.283276005760783</v>
      </c>
      <c r="AM102" s="10">
        <f t="shared" si="114"/>
        <v>6.03320822344633</v>
      </c>
      <c r="AN102" s="10">
        <f t="shared" si="115"/>
        <v>2.1339425215596921</v>
      </c>
      <c r="AO102" s="7">
        <f t="shared" si="116"/>
        <v>1.2987669278905782E-2</v>
      </c>
      <c r="AP102" s="7">
        <f t="shared" si="117"/>
        <v>1.6361037838674906E-2</v>
      </c>
      <c r="AQ102" s="7">
        <f t="shared" si="118"/>
        <v>1.4841525661945064E-2</v>
      </c>
      <c r="AR102" s="1">
        <f t="shared" si="128"/>
        <v>103490.3329902461</v>
      </c>
      <c r="AS102" s="1">
        <f t="shared" si="126"/>
        <v>30940.363123991447</v>
      </c>
      <c r="AT102" s="1">
        <f t="shared" si="127"/>
        <v>12058.557711328845</v>
      </c>
      <c r="AU102" s="1">
        <f t="shared" si="76"/>
        <v>20698.066598049219</v>
      </c>
      <c r="AV102" s="1">
        <f t="shared" si="77"/>
        <v>6188.0726247982893</v>
      </c>
      <c r="AW102" s="1">
        <f t="shared" si="78"/>
        <v>2411.7115422657694</v>
      </c>
      <c r="AX102">
        <v>0</v>
      </c>
      <c r="AY102">
        <v>0</v>
      </c>
      <c r="AZ102">
        <v>0</v>
      </c>
      <c r="BA102">
        <f t="shared" si="131"/>
        <v>0</v>
      </c>
      <c r="BB102">
        <f t="shared" si="143"/>
        <v>0</v>
      </c>
      <c r="BC102">
        <f t="shared" si="132"/>
        <v>0</v>
      </c>
      <c r="BD102">
        <f t="shared" si="133"/>
        <v>0</v>
      </c>
      <c r="BE102">
        <f t="shared" si="134"/>
        <v>0</v>
      </c>
      <c r="BF102">
        <f t="shared" si="135"/>
        <v>0</v>
      </c>
      <c r="BG102">
        <f t="shared" si="136"/>
        <v>0</v>
      </c>
      <c r="BH102">
        <f t="shared" si="144"/>
        <v>0</v>
      </c>
      <c r="BI102">
        <f t="shared" si="145"/>
        <v>0</v>
      </c>
      <c r="BJ102">
        <f t="shared" si="146"/>
        <v>0</v>
      </c>
      <c r="BK102" s="7">
        <f t="shared" si="147"/>
        <v>4.5372768044040307E-2</v>
      </c>
      <c r="BL102" s="13">
        <f t="shared" si="129"/>
        <v>0.13276636657417631</v>
      </c>
      <c r="BM102" s="13">
        <f t="shared" si="130"/>
        <v>0.13528160219074065</v>
      </c>
      <c r="BN102" s="8">
        <f>BN$3*temperature!$I212+BN$4*temperature!$I212^2+BN$5*temperature!$I212^6</f>
        <v>1.2301471046651535</v>
      </c>
      <c r="BO102" s="8">
        <f>BO$3*temperature!$I212+BO$4*temperature!$I212^2+BO$5*temperature!$I212^6</f>
        <v>-0.87013656013442642</v>
      </c>
      <c r="BP102" s="8">
        <f>BP$3*temperature!$I212+BP$4*temperature!$I212^2+BP$5*temperature!$I212^6</f>
        <v>-2.2265587061728649</v>
      </c>
      <c r="BQ102" s="8">
        <f>BQ$3*temperature!$M212+BQ$4*temperature!$M212^2+BQ$5*temperature!$M212^6</f>
        <v>1.2301362439203878</v>
      </c>
      <c r="BR102" s="8">
        <f>BR$3*temperature!$M212+BR$4*temperature!$M212^2+BR$5*temperature!$M212^6</f>
        <v>-0.87014631416670341</v>
      </c>
      <c r="BS102" s="8">
        <f>BS$3*temperature!$M212+BS$4*temperature!$M212^2+BS$5*temperature!$M212^6</f>
        <v>-2.226567463059677</v>
      </c>
      <c r="BT102" s="15">
        <f t="shared" si="137"/>
        <v>-1.0860744765750496E-5</v>
      </c>
      <c r="BU102" s="15">
        <f t="shared" si="138"/>
        <v>-9.7540322769873455E-6</v>
      </c>
      <c r="BV102" s="15">
        <f t="shared" si="139"/>
        <v>-8.7568868121223886E-6</v>
      </c>
      <c r="BW102" s="15">
        <f t="shared" si="140"/>
        <v>-1.531370817898265E-2</v>
      </c>
      <c r="BX102" s="15">
        <f t="shared" si="141"/>
        <v>-2.0331453937007726E-3</v>
      </c>
      <c r="BY102" s="15">
        <f t="shared" si="142"/>
        <v>-2.0716629779342225E-3</v>
      </c>
    </row>
    <row r="103" spans="1:77" x14ac:dyDescent="0.3">
      <c r="A103">
        <f t="shared" si="79"/>
        <v>2057</v>
      </c>
      <c r="B103" s="4">
        <f t="shared" si="80"/>
        <v>1157.2717065602706</v>
      </c>
      <c r="C103" s="4">
        <f t="shared" si="81"/>
        <v>2923.5537274589956</v>
      </c>
      <c r="D103" s="4">
        <f t="shared" si="82"/>
        <v>4248.6099905643132</v>
      </c>
      <c r="E103" s="11">
        <f t="shared" si="83"/>
        <v>3.6866967886983222E-4</v>
      </c>
      <c r="F103" s="11">
        <f t="shared" si="84"/>
        <v>7.263039886960896E-4</v>
      </c>
      <c r="G103" s="11">
        <f t="shared" si="85"/>
        <v>1.48272375673712E-3</v>
      </c>
      <c r="H103" s="4">
        <f t="shared" si="86"/>
        <v>105029.3808361579</v>
      </c>
      <c r="I103" s="4">
        <f t="shared" si="87"/>
        <v>31549.599039078341</v>
      </c>
      <c r="J103" s="4">
        <f t="shared" si="88"/>
        <v>12285.538861278319</v>
      </c>
      <c r="K103" s="4">
        <f t="shared" si="89"/>
        <v>90756.025780958618</v>
      </c>
      <c r="L103" s="4">
        <f t="shared" si="90"/>
        <v>10791.523597720796</v>
      </c>
      <c r="M103" s="4">
        <f t="shared" si="91"/>
        <v>2891.6607757744591</v>
      </c>
      <c r="N103" s="11">
        <f t="shared" si="92"/>
        <v>1.449740207136796E-2</v>
      </c>
      <c r="O103" s="11">
        <f t="shared" si="93"/>
        <v>1.8950583869987936E-2</v>
      </c>
      <c r="P103" s="11">
        <f t="shared" si="94"/>
        <v>1.7314845109264176E-2</v>
      </c>
      <c r="Q103" s="4">
        <f t="shared" si="95"/>
        <v>8896.2292536836685</v>
      </c>
      <c r="R103" s="4">
        <f t="shared" si="96"/>
        <v>10629.649766524248</v>
      </c>
      <c r="S103" s="4">
        <f t="shared" si="97"/>
        <v>5096.1206131878862</v>
      </c>
      <c r="T103" s="4">
        <f t="shared" si="98"/>
        <v>84.702291709797549</v>
      </c>
      <c r="U103" s="4">
        <f t="shared" si="99"/>
        <v>336.91869596688139</v>
      </c>
      <c r="V103" s="4">
        <f t="shared" si="100"/>
        <v>414.80643793736135</v>
      </c>
      <c r="W103" s="11">
        <f t="shared" si="101"/>
        <v>-1.0734613539272964E-2</v>
      </c>
      <c r="X103" s="11">
        <f t="shared" si="102"/>
        <v>-1.217998157191269E-2</v>
      </c>
      <c r="Y103" s="11">
        <f t="shared" si="103"/>
        <v>-9.7425357312937999E-3</v>
      </c>
      <c r="Z103" s="4">
        <f t="shared" si="123"/>
        <v>16949.670676239079</v>
      </c>
      <c r="AA103" s="4">
        <f t="shared" si="124"/>
        <v>30770.412680038611</v>
      </c>
      <c r="AB103" s="4">
        <f t="shared" si="125"/>
        <v>18747.893049501141</v>
      </c>
      <c r="AC103" s="12">
        <f t="shared" si="107"/>
        <v>1.9128421505261355</v>
      </c>
      <c r="AD103" s="12">
        <f t="shared" si="108"/>
        <v>2.9158194351449116</v>
      </c>
      <c r="AE103" s="12">
        <f t="shared" si="109"/>
        <v>3.711587792354059</v>
      </c>
      <c r="AF103" s="11">
        <f t="shared" si="110"/>
        <v>-4.0504037456468023E-3</v>
      </c>
      <c r="AG103" s="11">
        <f t="shared" si="111"/>
        <v>2.9673830763510267E-4</v>
      </c>
      <c r="AH103" s="11">
        <f t="shared" si="112"/>
        <v>9.7937136394747881E-3</v>
      </c>
      <c r="AI103" s="1">
        <f t="shared" si="70"/>
        <v>179321.75487373112</v>
      </c>
      <c r="AJ103" s="1">
        <f t="shared" si="71"/>
        <v>51602.451730161403</v>
      </c>
      <c r="AK103" s="1">
        <f t="shared" si="72"/>
        <v>20197.235778149345</v>
      </c>
      <c r="AL103" s="10">
        <f t="shared" si="113"/>
        <v>32.698367672643208</v>
      </c>
      <c r="AM103" s="10">
        <f t="shared" si="114"/>
        <v>6.1309306759984157</v>
      </c>
      <c r="AN103" s="10">
        <f t="shared" si="115"/>
        <v>2.1652967746275875</v>
      </c>
      <c r="AO103" s="7">
        <f t="shared" si="116"/>
        <v>1.2857792586116724E-2</v>
      </c>
      <c r="AP103" s="7">
        <f t="shared" si="117"/>
        <v>1.6197427460288155E-2</v>
      </c>
      <c r="AQ103" s="7">
        <f t="shared" si="118"/>
        <v>1.4693110405325614E-2</v>
      </c>
      <c r="AR103" s="1">
        <f t="shared" si="128"/>
        <v>105029.3808361579</v>
      </c>
      <c r="AS103" s="1">
        <f t="shared" si="126"/>
        <v>31549.599039078341</v>
      </c>
      <c r="AT103" s="1">
        <f t="shared" si="127"/>
        <v>12285.538861278319</v>
      </c>
      <c r="AU103" s="1">
        <f t="shared" si="76"/>
        <v>21005.876167231581</v>
      </c>
      <c r="AV103" s="1">
        <f t="shared" si="77"/>
        <v>6309.9198078156687</v>
      </c>
      <c r="AW103" s="1">
        <f t="shared" si="78"/>
        <v>2457.1077722556638</v>
      </c>
      <c r="AX103">
        <v>0</v>
      </c>
      <c r="AY103">
        <v>0</v>
      </c>
      <c r="AZ103">
        <v>0</v>
      </c>
      <c r="BA103">
        <f t="shared" si="131"/>
        <v>0</v>
      </c>
      <c r="BB103">
        <f t="shared" si="143"/>
        <v>0</v>
      </c>
      <c r="BC103">
        <f t="shared" si="132"/>
        <v>0</v>
      </c>
      <c r="BD103">
        <f t="shared" si="133"/>
        <v>0</v>
      </c>
      <c r="BE103">
        <f t="shared" si="134"/>
        <v>0</v>
      </c>
      <c r="BF103">
        <f t="shared" si="135"/>
        <v>0</v>
      </c>
      <c r="BG103">
        <f t="shared" si="136"/>
        <v>0</v>
      </c>
      <c r="BH103">
        <f t="shared" si="144"/>
        <v>0</v>
      </c>
      <c r="BI103">
        <f t="shared" si="145"/>
        <v>0</v>
      </c>
      <c r="BJ103">
        <f t="shared" si="146"/>
        <v>0</v>
      </c>
      <c r="BK103" s="7">
        <f t="shared" si="147"/>
        <v>4.5136276204014142E-2</v>
      </c>
      <c r="BL103" s="13">
        <f t="shared" si="129"/>
        <v>0.12700385033234673</v>
      </c>
      <c r="BM103" s="13">
        <f t="shared" si="130"/>
        <v>0.12883962113403871</v>
      </c>
      <c r="BN103" s="8">
        <f>BN$3*temperature!$I213+BN$4*temperature!$I213^2+BN$5*temperature!$I213^6</f>
        <v>1.0436159394598015</v>
      </c>
      <c r="BO103" s="8">
        <f>BO$3*temperature!$I213+BO$4*temperature!$I213^2+BO$5*temperature!$I213^6</f>
        <v>-1.0371281651887223</v>
      </c>
      <c r="BP103" s="8">
        <f>BP$3*temperature!$I213+BP$4*temperature!$I213^2+BP$5*temperature!$I213^6</f>
        <v>-2.3760895752287796</v>
      </c>
      <c r="BQ103" s="8">
        <f>BQ$3*temperature!$M213+BQ$4*temperature!$M213^2+BQ$5*temperature!$M213^6</f>
        <v>1.0436046997620103</v>
      </c>
      <c r="BR103" s="8">
        <f>BR$3*temperature!$M213+BR$4*temperature!$M213^2+BR$5*temperature!$M213^6</f>
        <v>-1.0371381965705257</v>
      </c>
      <c r="BS103" s="8">
        <f>BS$3*temperature!$M213+BS$4*temperature!$M213^2+BS$5*temperature!$M213^6</f>
        <v>-2.3760985350134014</v>
      </c>
      <c r="BT103" s="15">
        <f t="shared" si="137"/>
        <v>-1.1239697791154413E-5</v>
      </c>
      <c r="BU103" s="15">
        <f t="shared" si="138"/>
        <v>-1.0031381803443651E-5</v>
      </c>
      <c r="BV103" s="15">
        <f t="shared" si="139"/>
        <v>-8.9597846217870369E-6</v>
      </c>
      <c r="BW103" s="15">
        <f t="shared" si="140"/>
        <v>-1.607060355656682E-2</v>
      </c>
      <c r="BX103" s="15">
        <f t="shared" si="141"/>
        <v>-2.0410285288486917E-3</v>
      </c>
      <c r="BY103" s="15">
        <f t="shared" si="142"/>
        <v>-2.0705304736234041E-3</v>
      </c>
    </row>
    <row r="104" spans="1:77" x14ac:dyDescent="0.3">
      <c r="A104">
        <f t="shared" si="79"/>
        <v>2058</v>
      </c>
      <c r="B104" s="4">
        <f t="shared" si="80"/>
        <v>1157.6770249992721</v>
      </c>
      <c r="C104" s="4">
        <f t="shared" si="81"/>
        <v>2925.5709467557454</v>
      </c>
      <c r="D104" s="4">
        <f t="shared" si="82"/>
        <v>4254.5945297821272</v>
      </c>
      <c r="E104" s="11">
        <f t="shared" si="83"/>
        <v>3.5023619492634061E-4</v>
      </c>
      <c r="F104" s="11">
        <f t="shared" si="84"/>
        <v>6.8998878926128512E-4</v>
      </c>
      <c r="G104" s="11">
        <f t="shared" si="85"/>
        <v>1.4085875689002639E-3</v>
      </c>
      <c r="H104" s="4">
        <f t="shared" si="86"/>
        <v>106561.67173548219</v>
      </c>
      <c r="I104" s="4">
        <f t="shared" si="87"/>
        <v>32160.593825994041</v>
      </c>
      <c r="J104" s="4">
        <f t="shared" si="88"/>
        <v>12512.707292847854</v>
      </c>
      <c r="K104" s="4">
        <f t="shared" si="89"/>
        <v>92047.841871569661</v>
      </c>
      <c r="L104" s="4">
        <f t="shared" si="90"/>
        <v>10992.929042332027</v>
      </c>
      <c r="M104" s="4">
        <f t="shared" si="91"/>
        <v>2940.9870212681853</v>
      </c>
      <c r="N104" s="11">
        <f t="shared" si="92"/>
        <v>1.4233942919987141E-2</v>
      </c>
      <c r="O104" s="11">
        <f t="shared" si="93"/>
        <v>1.8663300208486611E-2</v>
      </c>
      <c r="P104" s="11">
        <f t="shared" si="94"/>
        <v>1.7058102356600102E-2</v>
      </c>
      <c r="Q104" s="4">
        <f t="shared" si="95"/>
        <v>8929.1269914934273</v>
      </c>
      <c r="R104" s="4">
        <f t="shared" si="96"/>
        <v>10703.529078091586</v>
      </c>
      <c r="S104" s="4">
        <f t="shared" si="97"/>
        <v>5139.7843557519291</v>
      </c>
      <c r="T104" s="4">
        <f t="shared" si="98"/>
        <v>83.79304534240211</v>
      </c>
      <c r="U104" s="4">
        <f t="shared" si="99"/>
        <v>332.8150324587719</v>
      </c>
      <c r="V104" s="4">
        <f t="shared" si="100"/>
        <v>410.76517139418593</v>
      </c>
      <c r="W104" s="11">
        <f t="shared" si="101"/>
        <v>-1.0734613539272964E-2</v>
      </c>
      <c r="X104" s="11">
        <f t="shared" si="102"/>
        <v>-1.217998157191269E-2</v>
      </c>
      <c r="Y104" s="11">
        <f t="shared" si="103"/>
        <v>-9.7425357312937999E-3</v>
      </c>
      <c r="Z104" s="4">
        <f t="shared" si="123"/>
        <v>16948.156243313268</v>
      </c>
      <c r="AA104" s="4">
        <f t="shared" si="124"/>
        <v>31003.336526480613</v>
      </c>
      <c r="AB104" s="4">
        <f t="shared" si="125"/>
        <v>19099.944202406012</v>
      </c>
      <c r="AC104" s="12">
        <f t="shared" si="107"/>
        <v>1.9050943675148133</v>
      </c>
      <c r="AD104" s="12">
        <f t="shared" si="108"/>
        <v>2.9166846704694662</v>
      </c>
      <c r="AE104" s="12">
        <f t="shared" si="109"/>
        <v>3.7479380203401451</v>
      </c>
      <c r="AF104" s="11">
        <f t="shared" si="110"/>
        <v>-4.0504037456468023E-3</v>
      </c>
      <c r="AG104" s="11">
        <f t="shared" si="111"/>
        <v>2.9673830763510267E-4</v>
      </c>
      <c r="AH104" s="11">
        <f t="shared" si="112"/>
        <v>9.7937136394747881E-3</v>
      </c>
      <c r="AI104" s="1">
        <f t="shared" si="70"/>
        <v>182395.45555358959</v>
      </c>
      <c r="AJ104" s="1">
        <f t="shared" si="71"/>
        <v>52752.126364960932</v>
      </c>
      <c r="AK104" s="1">
        <f t="shared" si="72"/>
        <v>20634.619972590073</v>
      </c>
      <c r="AL104" s="10">
        <f t="shared" si="113"/>
        <v>33.114592213788242</v>
      </c>
      <c r="AM104" s="10">
        <f t="shared" si="114"/>
        <v>6.2292429278380697</v>
      </c>
      <c r="AN104" s="10">
        <f t="shared" si="115"/>
        <v>2.1967935697517875</v>
      </c>
      <c r="AO104" s="7">
        <f t="shared" si="116"/>
        <v>1.2729214660255558E-2</v>
      </c>
      <c r="AP104" s="7">
        <f t="shared" si="117"/>
        <v>1.6035453185685274E-2</v>
      </c>
      <c r="AQ104" s="7">
        <f t="shared" si="118"/>
        <v>1.4546179301272357E-2</v>
      </c>
      <c r="AR104" s="1">
        <f t="shared" si="128"/>
        <v>106561.67173548219</v>
      </c>
      <c r="AS104" s="1">
        <f t="shared" si="126"/>
        <v>32160.593825994041</v>
      </c>
      <c r="AT104" s="1">
        <f t="shared" si="127"/>
        <v>12512.707292847854</v>
      </c>
      <c r="AU104" s="1">
        <f t="shared" si="76"/>
        <v>21312.334347096439</v>
      </c>
      <c r="AV104" s="1">
        <f t="shared" si="77"/>
        <v>6432.1187651988084</v>
      </c>
      <c r="AW104" s="1">
        <f t="shared" si="78"/>
        <v>2502.5414585695708</v>
      </c>
      <c r="AX104">
        <v>0</v>
      </c>
      <c r="AY104">
        <v>0</v>
      </c>
      <c r="AZ104">
        <v>0</v>
      </c>
      <c r="BA104">
        <f t="shared" si="131"/>
        <v>0</v>
      </c>
      <c r="BB104">
        <f t="shared" si="143"/>
        <v>0</v>
      </c>
      <c r="BC104">
        <f t="shared" si="132"/>
        <v>0</v>
      </c>
      <c r="BD104">
        <f t="shared" si="133"/>
        <v>0</v>
      </c>
      <c r="BE104">
        <f t="shared" si="134"/>
        <v>0</v>
      </c>
      <c r="BF104">
        <f t="shared" si="135"/>
        <v>0</v>
      </c>
      <c r="BG104">
        <f t="shared" si="136"/>
        <v>0</v>
      </c>
      <c r="BH104">
        <f t="shared" si="144"/>
        <v>0</v>
      </c>
      <c r="BI104">
        <f t="shared" si="145"/>
        <v>0</v>
      </c>
      <c r="BJ104">
        <f t="shared" si="146"/>
        <v>0</v>
      </c>
      <c r="BK104" s="7">
        <f t="shared" si="147"/>
        <v>4.489920743262063E-2</v>
      </c>
      <c r="BL104" s="13">
        <f t="shared" si="129"/>
        <v>0.1215189379835048</v>
      </c>
      <c r="BM104" s="13">
        <f t="shared" si="130"/>
        <v>0.12270440108003686</v>
      </c>
      <c r="BN104" s="8">
        <f>BN$3*temperature!$I214+BN$4*temperature!$I214^2+BN$5*temperature!$I214^6</f>
        <v>0.84944568977519275</v>
      </c>
      <c r="BO104" s="8">
        <f>BO$3*temperature!$I214+BO$4*temperature!$I214^2+BO$5*temperature!$I214^6</f>
        <v>-1.209905950918948</v>
      </c>
      <c r="BP104" s="8">
        <f>BP$3*temperature!$I214+BP$4*temperature!$I214^2+BP$5*temperature!$I214^6</f>
        <v>-2.5300287396589525</v>
      </c>
      <c r="BQ104" s="8">
        <f>BQ$3*temperature!$M214+BQ$4*temperature!$M214^2+BQ$5*temperature!$M214^6</f>
        <v>0.84943407532228221</v>
      </c>
      <c r="BR104" s="8">
        <f>BR$3*temperature!$M214+BR$4*temperature!$M214^2+BR$5*temperature!$M214^6</f>
        <v>-1.2099162558146475</v>
      </c>
      <c r="BS104" s="8">
        <f>BS$3*temperature!$M214+BS$4*temperature!$M214^2+BS$5*temperature!$M214^6</f>
        <v>-2.5300378988499457</v>
      </c>
      <c r="BT104" s="15">
        <f t="shared" si="137"/>
        <v>-1.1614452910535533E-5</v>
      </c>
      <c r="BU104" s="15">
        <f t="shared" si="138"/>
        <v>-1.0304895699420058E-5</v>
      </c>
      <c r="BV104" s="15">
        <f t="shared" si="139"/>
        <v>-9.1591909932020599E-6</v>
      </c>
      <c r="BW104" s="15">
        <f t="shared" si="140"/>
        <v>-1.6836733593852102E-2</v>
      </c>
      <c r="BX104" s="15">
        <f t="shared" si="141"/>
        <v>-2.0459819854361056E-3</v>
      </c>
      <c r="BY104" s="15">
        <f t="shared" si="142"/>
        <v>-2.0659413117777589E-3</v>
      </c>
    </row>
    <row r="105" spans="1:77" x14ac:dyDescent="0.3">
      <c r="A105">
        <f t="shared" si="79"/>
        <v>2059</v>
      </c>
      <c r="B105" s="4">
        <f t="shared" si="80"/>
        <v>1158.0622123756521</v>
      </c>
      <c r="C105" s="4">
        <f t="shared" si="81"/>
        <v>2927.488627353423</v>
      </c>
      <c r="D105" s="4">
        <f t="shared" si="82"/>
        <v>4260.2878502992216</v>
      </c>
      <c r="E105" s="11">
        <f t="shared" si="83"/>
        <v>3.3272438518002357E-4</v>
      </c>
      <c r="F105" s="11">
        <f t="shared" si="84"/>
        <v>6.5548934979822086E-4</v>
      </c>
      <c r="G105" s="11">
        <f t="shared" si="85"/>
        <v>1.3381581904552506E-3</v>
      </c>
      <c r="H105" s="4">
        <f t="shared" si="86"/>
        <v>108086.41171762945</v>
      </c>
      <c r="I105" s="4">
        <f t="shared" si="87"/>
        <v>32773.095419187885</v>
      </c>
      <c r="J105" s="4">
        <f t="shared" si="88"/>
        <v>12739.985848912153</v>
      </c>
      <c r="K105" s="4">
        <f t="shared" si="89"/>
        <v>93333.855955718202</v>
      </c>
      <c r="L105" s="4">
        <f t="shared" si="90"/>
        <v>11194.952258043846</v>
      </c>
      <c r="M105" s="4">
        <f t="shared" si="91"/>
        <v>2990.404943651251</v>
      </c>
      <c r="N105" s="11">
        <f t="shared" si="92"/>
        <v>1.3971148676607426E-2</v>
      </c>
      <c r="O105" s="11">
        <f t="shared" si="93"/>
        <v>1.8377560242030189E-2</v>
      </c>
      <c r="P105" s="11">
        <f t="shared" si="94"/>
        <v>1.6803175949330118E-2</v>
      </c>
      <c r="Q105" s="4">
        <f t="shared" si="95"/>
        <v>8959.6673882509822</v>
      </c>
      <c r="R105" s="4">
        <f t="shared" si="96"/>
        <v>10774.527142738209</v>
      </c>
      <c r="S105" s="4">
        <f t="shared" si="97"/>
        <v>5182.1583932793019</v>
      </c>
      <c r="T105" s="4">
        <f t="shared" si="98"/>
        <v>82.893559383372647</v>
      </c>
      <c r="U105" s="4">
        <f t="shared" si="99"/>
        <v>328.76135149656852</v>
      </c>
      <c r="V105" s="4">
        <f t="shared" si="100"/>
        <v>406.76327703470707</v>
      </c>
      <c r="W105" s="11">
        <f t="shared" si="101"/>
        <v>-1.0734613539272964E-2</v>
      </c>
      <c r="X105" s="11">
        <f t="shared" si="102"/>
        <v>-1.217998157191269E-2</v>
      </c>
      <c r="Y105" s="11">
        <f t="shared" si="103"/>
        <v>-9.7425357312937999E-3</v>
      </c>
      <c r="Z105" s="4">
        <f t="shared" si="123"/>
        <v>16941.928810640053</v>
      </c>
      <c r="AA105" s="4">
        <f t="shared" si="124"/>
        <v>31228.083001564337</v>
      </c>
      <c r="AB105" s="4">
        <f t="shared" si="125"/>
        <v>19452.255318772313</v>
      </c>
      <c r="AC105" s="12">
        <f t="shared" si="107"/>
        <v>1.8973779661528207</v>
      </c>
      <c r="AD105" s="12">
        <f t="shared" si="108"/>
        <v>2.9175501625424864</v>
      </c>
      <c r="AE105" s="12">
        <f t="shared" si="109"/>
        <v>3.7846442520498567</v>
      </c>
      <c r="AF105" s="11">
        <f t="shared" si="110"/>
        <v>-4.0504037456468023E-3</v>
      </c>
      <c r="AG105" s="11">
        <f t="shared" si="111"/>
        <v>2.9673830763510267E-4</v>
      </c>
      <c r="AH105" s="11">
        <f t="shared" si="112"/>
        <v>9.7937136394747881E-3</v>
      </c>
      <c r="AI105" s="1">
        <f t="shared" si="70"/>
        <v>185468.24434532708</v>
      </c>
      <c r="AJ105" s="1">
        <f t="shared" si="71"/>
        <v>53909.032493663646</v>
      </c>
      <c r="AK105" s="1">
        <f t="shared" si="72"/>
        <v>21073.699433900634</v>
      </c>
      <c r="AL105" s="10">
        <f t="shared" si="113"/>
        <v>33.531899738937625</v>
      </c>
      <c r="AM105" s="10">
        <f t="shared" si="114"/>
        <v>6.3281327738561624</v>
      </c>
      <c r="AN105" s="10">
        <f t="shared" si="115"/>
        <v>2.2284289733737443</v>
      </c>
      <c r="AO105" s="7">
        <f t="shared" si="116"/>
        <v>1.2601922513653002E-2</v>
      </c>
      <c r="AP105" s="7">
        <f t="shared" si="117"/>
        <v>1.5875098653828423E-2</v>
      </c>
      <c r="AQ105" s="7">
        <f t="shared" si="118"/>
        <v>1.4400717508259633E-2</v>
      </c>
      <c r="AR105" s="1">
        <f t="shared" si="128"/>
        <v>108086.41171762945</v>
      </c>
      <c r="AS105" s="1">
        <f t="shared" si="126"/>
        <v>32773.095419187885</v>
      </c>
      <c r="AT105" s="1">
        <f t="shared" si="127"/>
        <v>12739.985848912153</v>
      </c>
      <c r="AU105" s="1">
        <f t="shared" si="76"/>
        <v>21617.282343525891</v>
      </c>
      <c r="AV105" s="1">
        <f t="shared" si="77"/>
        <v>6554.6190838375769</v>
      </c>
      <c r="AW105" s="1">
        <f t="shared" si="78"/>
        <v>2547.9971697824308</v>
      </c>
      <c r="AX105">
        <v>0</v>
      </c>
      <c r="AY105">
        <v>0</v>
      </c>
      <c r="AZ105">
        <v>0</v>
      </c>
      <c r="BA105">
        <f t="shared" si="131"/>
        <v>0</v>
      </c>
      <c r="BB105">
        <f t="shared" si="143"/>
        <v>0</v>
      </c>
      <c r="BC105">
        <f t="shared" si="132"/>
        <v>0</v>
      </c>
      <c r="BD105">
        <f t="shared" si="133"/>
        <v>0</v>
      </c>
      <c r="BE105">
        <f t="shared" si="134"/>
        <v>0</v>
      </c>
      <c r="BF105">
        <f t="shared" si="135"/>
        <v>0</v>
      </c>
      <c r="BG105">
        <f t="shared" si="136"/>
        <v>0</v>
      </c>
      <c r="BH105">
        <f t="shared" si="144"/>
        <v>0</v>
      </c>
      <c r="BI105">
        <f t="shared" si="145"/>
        <v>0</v>
      </c>
      <c r="BJ105">
        <f t="shared" si="146"/>
        <v>0</v>
      </c>
      <c r="BK105" s="7">
        <f t="shared" si="147"/>
        <v>4.4661659740566212E-2</v>
      </c>
      <c r="BL105" s="13">
        <f t="shared" si="129"/>
        <v>0.11629728218675181</v>
      </c>
      <c r="BM105" s="13">
        <f t="shared" si="130"/>
        <v>0.11686133436193986</v>
      </c>
      <c r="BN105" s="8">
        <f>BN$3*temperature!$I215+BN$4*temperature!$I215^2+BN$5*temperature!$I215^6</f>
        <v>0.6475950013550591</v>
      </c>
      <c r="BO105" s="8">
        <f>BO$3*temperature!$I215+BO$4*temperature!$I215^2+BO$5*temperature!$I215^6</f>
        <v>-1.3884922480894044</v>
      </c>
      <c r="BP105" s="8">
        <f>BP$3*temperature!$I215+BP$4*temperature!$I215^2+BP$5*temperature!$I215^6</f>
        <v>-2.6883854088905981</v>
      </c>
      <c r="BQ105" s="8">
        <f>BQ$3*temperature!$M215+BQ$4*temperature!$M215^2+BQ$5*temperature!$M215^6</f>
        <v>0.64758301664113738</v>
      </c>
      <c r="BR105" s="8">
        <f>BR$3*temperature!$M215+BR$4*temperature!$M215^2+BR$5*temperature!$M215^6</f>
        <v>-1.3885028224922635</v>
      </c>
      <c r="BS105" s="8">
        <f>BS$3*temperature!$M215+BS$4*temperature!$M215^2+BS$5*temperature!$M215^6</f>
        <v>-2.6883947639123509</v>
      </c>
      <c r="BT105" s="15">
        <f t="shared" si="137"/>
        <v>-1.1984713921719958E-5</v>
      </c>
      <c r="BU105" s="15">
        <f t="shared" si="138"/>
        <v>-1.0574402859120369E-5</v>
      </c>
      <c r="BV105" s="15">
        <f t="shared" si="139"/>
        <v>-9.355021752810444E-6</v>
      </c>
      <c r="BW105" s="15">
        <f t="shared" si="140"/>
        <v>-1.7611234819109846E-2</v>
      </c>
      <c r="BX105" s="15">
        <f t="shared" si="141"/>
        <v>-2.0481387454151668E-3</v>
      </c>
      <c r="BY105" s="15">
        <f t="shared" si="142"/>
        <v>-2.0580724007226332E-3</v>
      </c>
    </row>
    <row r="106" spans="1:77" x14ac:dyDescent="0.3">
      <c r="A106">
        <f t="shared" si="79"/>
        <v>2060</v>
      </c>
      <c r="B106" s="4">
        <f t="shared" si="80"/>
        <v>1158.4282621363843</v>
      </c>
      <c r="C106" s="4">
        <f t="shared" si="81"/>
        <v>2929.3116180894644</v>
      </c>
      <c r="D106" s="4">
        <f t="shared" si="82"/>
        <v>4265.7037424257678</v>
      </c>
      <c r="E106" s="11">
        <f t="shared" si="83"/>
        <v>3.1608816592102238E-4</v>
      </c>
      <c r="F106" s="11">
        <f t="shared" si="84"/>
        <v>6.2271488230830976E-4</v>
      </c>
      <c r="G106" s="11">
        <f t="shared" si="85"/>
        <v>1.271250280932488E-3</v>
      </c>
      <c r="H106" s="4">
        <f t="shared" si="86"/>
        <v>109602.80649462491</v>
      </c>
      <c r="I106" s="4">
        <f t="shared" si="87"/>
        <v>33386.84904122616</v>
      </c>
      <c r="J106" s="4">
        <f t="shared" si="88"/>
        <v>12967.297304428128</v>
      </c>
      <c r="K106" s="4">
        <f t="shared" si="89"/>
        <v>94613.374066422009</v>
      </c>
      <c r="L106" s="4">
        <f t="shared" si="90"/>
        <v>11397.506784546707</v>
      </c>
      <c r="M106" s="4">
        <f t="shared" si="91"/>
        <v>3039.8963658582734</v>
      </c>
      <c r="N106" s="11">
        <f t="shared" si="92"/>
        <v>1.3709045850531121E-2</v>
      </c>
      <c r="O106" s="11">
        <f t="shared" si="93"/>
        <v>1.809338010863959E-2</v>
      </c>
      <c r="P106" s="11">
        <f t="shared" si="94"/>
        <v>1.6550073698913259E-2</v>
      </c>
      <c r="Q106" s="4">
        <f t="shared" si="95"/>
        <v>8987.8388478361376</v>
      </c>
      <c r="R106" s="4">
        <f t="shared" si="96"/>
        <v>10842.614412911338</v>
      </c>
      <c r="S106" s="4">
        <f t="shared" si="97"/>
        <v>5223.2321686442265</v>
      </c>
      <c r="T106" s="4">
        <f t="shared" si="98"/>
        <v>82.00372905849737</v>
      </c>
      <c r="U106" s="4">
        <f t="shared" si="99"/>
        <v>324.75704429378322</v>
      </c>
      <c r="V106" s="4">
        <f t="shared" si="100"/>
        <v>402.80037127401829</v>
      </c>
      <c r="W106" s="11">
        <f t="shared" si="101"/>
        <v>-1.0734613539272964E-2</v>
      </c>
      <c r="X106" s="11">
        <f t="shared" si="102"/>
        <v>-1.217998157191269E-2</v>
      </c>
      <c r="Y106" s="11">
        <f t="shared" si="103"/>
        <v>-9.7425357312937999E-3</v>
      </c>
      <c r="Z106" s="4">
        <f t="shared" si="123"/>
        <v>16931.019127179254</v>
      </c>
      <c r="AA106" s="4">
        <f t="shared" si="124"/>
        <v>31444.551451611071</v>
      </c>
      <c r="AB106" s="4">
        <f t="shared" si="125"/>
        <v>19804.706418866794</v>
      </c>
      <c r="AC106" s="12">
        <f t="shared" si="107"/>
        <v>1.8896928193318077</v>
      </c>
      <c r="AD106" s="12">
        <f t="shared" si="108"/>
        <v>2.9184159114401598</v>
      </c>
      <c r="AE106" s="12">
        <f t="shared" si="109"/>
        <v>3.8217099740817173</v>
      </c>
      <c r="AF106" s="11">
        <f t="shared" si="110"/>
        <v>-4.0504037456468023E-3</v>
      </c>
      <c r="AG106" s="11">
        <f t="shared" si="111"/>
        <v>2.9673830763510267E-4</v>
      </c>
      <c r="AH106" s="11">
        <f t="shared" si="112"/>
        <v>9.7937136394747881E-3</v>
      </c>
      <c r="AI106" s="1">
        <f t="shared" si="70"/>
        <v>188538.70225432026</v>
      </c>
      <c r="AJ106" s="1">
        <f t="shared" si="71"/>
        <v>55072.748328134861</v>
      </c>
      <c r="AK106" s="1">
        <f t="shared" si="72"/>
        <v>21514.326660293002</v>
      </c>
      <c r="AL106" s="10">
        <f t="shared" si="113"/>
        <v>33.95024047716084</v>
      </c>
      <c r="AM106" s="10">
        <f t="shared" si="114"/>
        <v>6.4275879086148588</v>
      </c>
      <c r="AN106" s="10">
        <f t="shared" si="115"/>
        <v>2.260199039745193</v>
      </c>
      <c r="AO106" s="7">
        <f t="shared" si="116"/>
        <v>1.2475903288516471E-2</v>
      </c>
      <c r="AP106" s="7">
        <f t="shared" si="117"/>
        <v>1.5716347667290138E-2</v>
      </c>
      <c r="AQ106" s="7">
        <f t="shared" si="118"/>
        <v>1.4256710333177037E-2</v>
      </c>
      <c r="AR106" s="1">
        <f t="shared" si="128"/>
        <v>109602.80649462491</v>
      </c>
      <c r="AS106" s="1">
        <f t="shared" si="126"/>
        <v>33386.84904122616</v>
      </c>
      <c r="AT106" s="1">
        <f t="shared" si="127"/>
        <v>12967.297304428128</v>
      </c>
      <c r="AU106" s="1">
        <f t="shared" si="76"/>
        <v>21920.561298924982</v>
      </c>
      <c r="AV106" s="1">
        <f t="shared" si="77"/>
        <v>6677.369808245232</v>
      </c>
      <c r="AW106" s="1">
        <f t="shared" si="78"/>
        <v>2593.459460885626</v>
      </c>
      <c r="AX106">
        <v>0</v>
      </c>
      <c r="AY106">
        <v>0</v>
      </c>
      <c r="AZ106">
        <v>0</v>
      </c>
      <c r="BA106">
        <f t="shared" si="131"/>
        <v>0</v>
      </c>
      <c r="BB106">
        <f t="shared" si="143"/>
        <v>0</v>
      </c>
      <c r="BC106">
        <f t="shared" si="132"/>
        <v>0</v>
      </c>
      <c r="BD106">
        <f t="shared" si="133"/>
        <v>0</v>
      </c>
      <c r="BE106">
        <f t="shared" si="134"/>
        <v>0</v>
      </c>
      <c r="BF106">
        <f t="shared" si="135"/>
        <v>0</v>
      </c>
      <c r="BG106">
        <f t="shared" si="136"/>
        <v>0</v>
      </c>
      <c r="BH106">
        <f t="shared" si="144"/>
        <v>0</v>
      </c>
      <c r="BI106">
        <f t="shared" si="145"/>
        <v>0</v>
      </c>
      <c r="BJ106">
        <f t="shared" si="146"/>
        <v>0</v>
      </c>
      <c r="BK106" s="7">
        <f t="shared" si="147"/>
        <v>4.4423728842879678E-2</v>
      </c>
      <c r="BL106" s="13">
        <f t="shared" si="129"/>
        <v>0.11132530911073481</v>
      </c>
      <c r="BM106" s="13">
        <f t="shared" si="130"/>
        <v>0.1112965089161332</v>
      </c>
      <c r="BN106" s="8">
        <f>BN$3*temperature!$I216+BN$4*temperature!$I216^2+BN$5*temperature!$I216^6</f>
        <v>0.43802961881837987</v>
      </c>
      <c r="BO106" s="8">
        <f>BO$3*temperature!$I216+BO$4*temperature!$I216^2+BO$5*temperature!$I216^6</f>
        <v>-1.5729041496269005</v>
      </c>
      <c r="BP106" s="8">
        <f>BP$3*temperature!$I216+BP$4*temperature!$I216^2+BP$5*temperature!$I216^6</f>
        <v>-2.8511649225821216</v>
      </c>
      <c r="BQ106" s="8">
        <f>BQ$3*temperature!$M216+BQ$4*temperature!$M216^2+BQ$5*temperature!$M216^6</f>
        <v>0.43801726861078016</v>
      </c>
      <c r="BR106" s="8">
        <f>BR$3*temperature!$M216+BR$4*temperature!$M216^2+BR$5*temperature!$M216^6</f>
        <v>-1.5729149893735741</v>
      </c>
      <c r="BS106" s="8">
        <f>BS$3*temperature!$M216+BS$4*temperature!$M216^2+BS$5*temperature!$M216^6</f>
        <v>-2.8511744697834134</v>
      </c>
      <c r="BT106" s="15">
        <f t="shared" si="137"/>
        <v>-1.2350207599709506E-5</v>
      </c>
      <c r="BU106" s="15">
        <f t="shared" si="138"/>
        <v>-1.0839746673596551E-5</v>
      </c>
      <c r="BV106" s="15">
        <f t="shared" si="139"/>
        <v>-9.5472012917596771E-6</v>
      </c>
      <c r="BW106" s="15">
        <f t="shared" si="140"/>
        <v>-1.8393237971313762E-2</v>
      </c>
      <c r="BX106" s="15">
        <f t="shared" si="141"/>
        <v>-2.0476329027038095E-3</v>
      </c>
      <c r="BY106" s="15">
        <f t="shared" si="142"/>
        <v>-2.0471031738708819E-3</v>
      </c>
    </row>
    <row r="107" spans="1:77" x14ac:dyDescent="0.3">
      <c r="A107">
        <f t="shared" si="79"/>
        <v>2061</v>
      </c>
      <c r="B107" s="4">
        <f t="shared" si="80"/>
        <v>1158.7761193278775</v>
      </c>
      <c r="C107" s="4">
        <f t="shared" si="81"/>
        <v>2931.0445377319925</v>
      </c>
      <c r="D107" s="4">
        <f t="shared" si="82"/>
        <v>4270.8553806526543</v>
      </c>
      <c r="E107" s="11">
        <f t="shared" si="83"/>
        <v>3.0028375762497126E-4</v>
      </c>
      <c r="F107" s="11">
        <f t="shared" si="84"/>
        <v>5.9157913819289426E-4</v>
      </c>
      <c r="G107" s="11">
        <f t="shared" si="85"/>
        <v>1.2076877668858637E-3</v>
      </c>
      <c r="H107" s="4">
        <f t="shared" si="86"/>
        <v>111110.06256898776</v>
      </c>
      <c r="I107" s="4">
        <f t="shared" si="87"/>
        <v>34001.597502268662</v>
      </c>
      <c r="J107" s="4">
        <f t="shared" si="88"/>
        <v>13194.56443026275</v>
      </c>
      <c r="K107" s="4">
        <f t="shared" si="89"/>
        <v>95885.702782203269</v>
      </c>
      <c r="L107" s="4">
        <f t="shared" si="90"/>
        <v>11600.505234416771</v>
      </c>
      <c r="M107" s="4">
        <f t="shared" si="91"/>
        <v>3089.4430399201228</v>
      </c>
      <c r="N107" s="11">
        <f t="shared" si="92"/>
        <v>1.3447662429711515E-2</v>
      </c>
      <c r="O107" s="11">
        <f t="shared" si="93"/>
        <v>1.7810776839834785E-2</v>
      </c>
      <c r="P107" s="11">
        <f t="shared" si="94"/>
        <v>1.6298803675782736E-2</v>
      </c>
      <c r="Q107" s="4">
        <f t="shared" si="95"/>
        <v>9013.631685119748</v>
      </c>
      <c r="R107" s="4">
        <f t="shared" si="96"/>
        <v>10907.763803423009</v>
      </c>
      <c r="S107" s="4">
        <f t="shared" si="97"/>
        <v>5262.9960615706113</v>
      </c>
      <c r="T107" s="4">
        <f t="shared" si="98"/>
        <v>81.123450718275151</v>
      </c>
      <c r="U107" s="4">
        <f t="shared" si="99"/>
        <v>320.80150947893611</v>
      </c>
      <c r="V107" s="4">
        <f t="shared" si="100"/>
        <v>398.87607426430276</v>
      </c>
      <c r="W107" s="11">
        <f t="shared" si="101"/>
        <v>-1.0734613539272964E-2</v>
      </c>
      <c r="X107" s="11">
        <f t="shared" si="102"/>
        <v>-1.217998157191269E-2</v>
      </c>
      <c r="Y107" s="11">
        <f t="shared" si="103"/>
        <v>-9.7425357312937999E-3</v>
      </c>
      <c r="Z107" s="4">
        <f t="shared" si="123"/>
        <v>16915.461443893713</v>
      </c>
      <c r="AA107" s="4">
        <f t="shared" si="124"/>
        <v>31652.648191203727</v>
      </c>
      <c r="AB107" s="4">
        <f t="shared" si="125"/>
        <v>20157.177438607883</v>
      </c>
      <c r="AC107" s="12">
        <f t="shared" si="107"/>
        <v>1.8820388004582642</v>
      </c>
      <c r="AD107" s="12">
        <f t="shared" si="108"/>
        <v>2.9192819172386959</v>
      </c>
      <c r="AE107" s="12">
        <f t="shared" si="109"/>
        <v>3.8591387071809984</v>
      </c>
      <c r="AF107" s="11">
        <f t="shared" si="110"/>
        <v>-4.0504037456468023E-3</v>
      </c>
      <c r="AG107" s="11">
        <f t="shared" si="111"/>
        <v>2.9673830763510267E-4</v>
      </c>
      <c r="AH107" s="11">
        <f t="shared" si="112"/>
        <v>9.7937136394747881E-3</v>
      </c>
      <c r="AI107" s="1">
        <f t="shared" si="70"/>
        <v>191605.39332781325</v>
      </c>
      <c r="AJ107" s="1">
        <f t="shared" si="71"/>
        <v>56242.843303566609</v>
      </c>
      <c r="AK107" s="1">
        <f t="shared" si="72"/>
        <v>21956.353455149329</v>
      </c>
      <c r="AL107" s="10">
        <f t="shared" si="113"/>
        <v>34.369564794807623</v>
      </c>
      <c r="AM107" s="10">
        <f t="shared" si="114"/>
        <v>6.5275959327863822</v>
      </c>
      <c r="AN107" s="10">
        <f t="shared" si="115"/>
        <v>2.2920998127201155</v>
      </c>
      <c r="AO107" s="7">
        <f t="shared" si="116"/>
        <v>1.2351144255631306E-2</v>
      </c>
      <c r="AP107" s="7">
        <f t="shared" si="117"/>
        <v>1.5559184190617237E-2</v>
      </c>
      <c r="AQ107" s="7">
        <f t="shared" si="118"/>
        <v>1.4114143229845267E-2</v>
      </c>
      <c r="AR107" s="1">
        <f t="shared" si="128"/>
        <v>111110.06256898776</v>
      </c>
      <c r="AS107" s="1">
        <f t="shared" si="126"/>
        <v>34001.597502268662</v>
      </c>
      <c r="AT107" s="1">
        <f t="shared" si="127"/>
        <v>13194.56443026275</v>
      </c>
      <c r="AU107" s="1">
        <f t="shared" si="76"/>
        <v>22222.012513797556</v>
      </c>
      <c r="AV107" s="1">
        <f t="shared" si="77"/>
        <v>6800.3195004537329</v>
      </c>
      <c r="AW107" s="1">
        <f t="shared" si="78"/>
        <v>2638.9128860525502</v>
      </c>
      <c r="AX107">
        <v>0</v>
      </c>
      <c r="AY107">
        <v>0</v>
      </c>
      <c r="AZ107">
        <v>0</v>
      </c>
      <c r="BA107">
        <f t="shared" si="131"/>
        <v>0</v>
      </c>
      <c r="BB107">
        <f t="shared" si="143"/>
        <v>0</v>
      </c>
      <c r="BC107">
        <f t="shared" si="132"/>
        <v>0</v>
      </c>
      <c r="BD107">
        <f t="shared" si="133"/>
        <v>0</v>
      </c>
      <c r="BE107">
        <f t="shared" si="134"/>
        <v>0</v>
      </c>
      <c r="BF107">
        <f t="shared" si="135"/>
        <v>0</v>
      </c>
      <c r="BG107">
        <f t="shared" si="136"/>
        <v>0</v>
      </c>
      <c r="BH107">
        <f t="shared" si="144"/>
        <v>0</v>
      </c>
      <c r="BI107">
        <f t="shared" si="145"/>
        <v>0</v>
      </c>
      <c r="BJ107">
        <f t="shared" si="146"/>
        <v>0</v>
      </c>
      <c r="BK107" s="7">
        <f t="shared" si="147"/>
        <v>4.4185508176519867E-2</v>
      </c>
      <c r="BL107" s="13">
        <f t="shared" si="129"/>
        <v>0.10659017603331597</v>
      </c>
      <c r="BM107" s="13">
        <f t="shared" si="130"/>
        <v>0.10599667515822209</v>
      </c>
      <c r="BN107" s="8">
        <f>BN$3*temperature!$I217+BN$4*temperature!$I217^2+BN$5*temperature!$I217^6</f>
        <v>0.22072239719602393</v>
      </c>
      <c r="BO107" s="8">
        <f>BO$3*temperature!$I217+BO$4*temperature!$I217^2+BO$5*temperature!$I217^6</f>
        <v>-1.7631535108875482</v>
      </c>
      <c r="BP107" s="8">
        <f>BP$3*temperature!$I217+BP$4*temperature!$I217^2+BP$5*temperature!$I217^6</f>
        <v>-3.0183687586407872</v>
      </c>
      <c r="BQ107" s="8">
        <f>BQ$3*temperature!$M217+BQ$4*temperature!$M217^2+BQ$5*temperature!$M217^6</f>
        <v>0.2207096865132403</v>
      </c>
      <c r="BR107" s="8">
        <f>BR$3*temperature!$M217+BR$4*temperature!$M217^2+BR$5*temperature!$M217^6</f>
        <v>-1.7631646116720709</v>
      </c>
      <c r="BS107" s="8">
        <f>BS$3*temperature!$M217+BS$4*temperature!$M217^2+BS$5*temperature!$M217^6</f>
        <v>-3.0183784943030529</v>
      </c>
      <c r="BT107" s="15">
        <f t="shared" si="137"/>
        <v>-1.2710682783634297E-5</v>
      </c>
      <c r="BU107" s="15">
        <f t="shared" si="138"/>
        <v>-1.1100784522710683E-5</v>
      </c>
      <c r="BV107" s="15">
        <f t="shared" si="139"/>
        <v>-9.7356622656974423E-6</v>
      </c>
      <c r="BW107" s="15">
        <f t="shared" si="140"/>
        <v>-1.9181869897208072E-2</v>
      </c>
      <c r="BX107" s="15">
        <f t="shared" si="141"/>
        <v>-2.044598888991573E-3</v>
      </c>
      <c r="BY107" s="15">
        <f t="shared" si="142"/>
        <v>-2.033214432421643E-3</v>
      </c>
    </row>
    <row r="108" spans="1:77" x14ac:dyDescent="0.3">
      <c r="A108">
        <f t="shared" si="79"/>
        <v>2062</v>
      </c>
      <c r="B108" s="4">
        <f t="shared" si="80"/>
        <v>1159.1066828928674</v>
      </c>
      <c r="C108" s="4">
        <f t="shared" si="81"/>
        <v>2932.6917852935467</v>
      </c>
      <c r="D108" s="4">
        <f t="shared" si="82"/>
        <v>4275.75534746014</v>
      </c>
      <c r="E108" s="11">
        <f t="shared" si="83"/>
        <v>2.8526956974372268E-4</v>
      </c>
      <c r="F108" s="11">
        <f t="shared" si="84"/>
        <v>5.6200018128324948E-4</v>
      </c>
      <c r="G108" s="11">
        <f t="shared" si="85"/>
        <v>1.1473033785415704E-3</v>
      </c>
      <c r="H108" s="4">
        <f t="shared" si="86"/>
        <v>112607.38834147136</v>
      </c>
      <c r="I108" s="4">
        <f t="shared" si="87"/>
        <v>34617.081505953509</v>
      </c>
      <c r="J108" s="4">
        <f t="shared" si="88"/>
        <v>13421.710058950148</v>
      </c>
      <c r="K108" s="4">
        <f t="shared" si="89"/>
        <v>97150.150200522403</v>
      </c>
      <c r="L108" s="4">
        <f t="shared" si="90"/>
        <v>11803.859403005259</v>
      </c>
      <c r="M108" s="4">
        <f t="shared" si="91"/>
        <v>3139.0266673987408</v>
      </c>
      <c r="N108" s="11">
        <f t="shared" si="92"/>
        <v>1.3187027696832221E-2</v>
      </c>
      <c r="O108" s="11">
        <f t="shared" si="93"/>
        <v>1.7529768271227653E-2</v>
      </c>
      <c r="P108" s="11">
        <f t="shared" si="94"/>
        <v>1.6049374219859303E-2</v>
      </c>
      <c r="Q108" s="4">
        <f t="shared" si="95"/>
        <v>9037.0381513638549</v>
      </c>
      <c r="R108" s="4">
        <f t="shared" si="96"/>
        <v>10969.950723342527</v>
      </c>
      <c r="S108" s="4">
        <f t="shared" si="97"/>
        <v>5301.4413885016347</v>
      </c>
      <c r="T108" s="4">
        <f t="shared" si="98"/>
        <v>80.252621825842212</v>
      </c>
      <c r="U108" s="4">
        <f t="shared" si="99"/>
        <v>316.89415300524092</v>
      </c>
      <c r="V108" s="4">
        <f t="shared" si="100"/>
        <v>394.99000985842457</v>
      </c>
      <c r="W108" s="11">
        <f t="shared" si="101"/>
        <v>-1.0734613539272964E-2</v>
      </c>
      <c r="X108" s="11">
        <f t="shared" si="102"/>
        <v>-1.217998157191269E-2</v>
      </c>
      <c r="Y108" s="11">
        <f t="shared" si="103"/>
        <v>-9.7425357312937999E-3</v>
      </c>
      <c r="Z108" s="4">
        <f t="shared" si="123"/>
        <v>16895.293496806415</v>
      </c>
      <c r="AA108" s="4">
        <f t="shared" si="124"/>
        <v>31852.286618591857</v>
      </c>
      <c r="AB108" s="4">
        <f t="shared" si="125"/>
        <v>20509.548328800291</v>
      </c>
      <c r="AC108" s="12">
        <f t="shared" si="107"/>
        <v>1.8744157834514354</v>
      </c>
      <c r="AD108" s="12">
        <f t="shared" si="108"/>
        <v>2.9201481800143272</v>
      </c>
      <c r="AE108" s="12">
        <f t="shared" si="109"/>
        <v>3.896934006574142</v>
      </c>
      <c r="AF108" s="11">
        <f t="shared" si="110"/>
        <v>-4.0504037456468023E-3</v>
      </c>
      <c r="AG108" s="11">
        <f t="shared" si="111"/>
        <v>2.9673830763510267E-4</v>
      </c>
      <c r="AH108" s="11">
        <f t="shared" si="112"/>
        <v>9.7937136394747881E-3</v>
      </c>
      <c r="AI108" s="1">
        <f t="shared" si="70"/>
        <v>194666.86650882949</v>
      </c>
      <c r="AJ108" s="1">
        <f t="shared" si="71"/>
        <v>57418.878473663681</v>
      </c>
      <c r="AK108" s="1">
        <f t="shared" si="72"/>
        <v>22399.630995686945</v>
      </c>
      <c r="AL108" s="10">
        <f t="shared" si="113"/>
        <v>34.78982321306372</v>
      </c>
      <c r="AM108" s="10">
        <f t="shared" si="114"/>
        <v>6.6281443595521274</v>
      </c>
      <c r="AN108" s="10">
        <f t="shared" si="115"/>
        <v>2.3241273275234104</v>
      </c>
      <c r="AO108" s="7">
        <f t="shared" si="116"/>
        <v>1.2227632813074993E-2</v>
      </c>
      <c r="AP108" s="7">
        <f t="shared" si="117"/>
        <v>1.5403592348711064E-2</v>
      </c>
      <c r="AQ108" s="7">
        <f t="shared" si="118"/>
        <v>1.3973001797546814E-2</v>
      </c>
      <c r="AR108" s="1">
        <f t="shared" si="128"/>
        <v>112607.38834147136</v>
      </c>
      <c r="AS108" s="1">
        <f t="shared" si="126"/>
        <v>34617.081505953509</v>
      </c>
      <c r="AT108" s="1">
        <f t="shared" si="127"/>
        <v>13421.710058950148</v>
      </c>
      <c r="AU108" s="1">
        <f t="shared" si="76"/>
        <v>22521.477668294276</v>
      </c>
      <c r="AV108" s="1">
        <f t="shared" si="77"/>
        <v>6923.4163011907021</v>
      </c>
      <c r="AW108" s="1">
        <f t="shared" si="78"/>
        <v>2684.3420117900296</v>
      </c>
      <c r="AX108">
        <v>0</v>
      </c>
      <c r="AY108">
        <v>0</v>
      </c>
      <c r="AZ108">
        <v>0</v>
      </c>
      <c r="BA108">
        <f t="shared" si="131"/>
        <v>0</v>
      </c>
      <c r="BB108">
        <f t="shared" si="143"/>
        <v>0</v>
      </c>
      <c r="BC108">
        <f t="shared" si="132"/>
        <v>0</v>
      </c>
      <c r="BD108">
        <f t="shared" si="133"/>
        <v>0</v>
      </c>
      <c r="BE108">
        <f t="shared" si="134"/>
        <v>0</v>
      </c>
      <c r="BF108">
        <f t="shared" si="135"/>
        <v>0</v>
      </c>
      <c r="BG108">
        <f t="shared" si="136"/>
        <v>0</v>
      </c>
      <c r="BH108">
        <f t="shared" si="144"/>
        <v>0</v>
      </c>
      <c r="BI108">
        <f t="shared" si="145"/>
        <v>0</v>
      </c>
      <c r="BJ108">
        <f t="shared" si="146"/>
        <v>0</v>
      </c>
      <c r="BK108" s="7">
        <f t="shared" si="147"/>
        <v>4.3947088918810467E-2</v>
      </c>
      <c r="BL108" s="13">
        <f t="shared" si="129"/>
        <v>0.10207973123420984</v>
      </c>
      <c r="BM108" s="13">
        <f t="shared" si="130"/>
        <v>0.10094921443640198</v>
      </c>
      <c r="BN108" s="8">
        <f>BN$3*temperature!$I218+BN$4*temperature!$I218^2+BN$5*temperature!$I218^6</f>
        <v>-4.3467012976012853E-3</v>
      </c>
      <c r="BO108" s="8">
        <f>BO$3*temperature!$I218+BO$4*temperature!$I218^2+BO$5*temperature!$I218^6</f>
        <v>-1.95924696044891</v>
      </c>
      <c r="BP108" s="8">
        <f>BP$3*temperature!$I218+BP$4*temperature!$I218^2+BP$5*temperature!$I218^6</f>
        <v>-3.1899945486879862</v>
      </c>
      <c r="BQ108" s="8">
        <f>BQ$3*temperature!$M218+BQ$4*temperature!$M218^2+BQ$5*temperature!$M218^6</f>
        <v>-4.3597672071040705E-3</v>
      </c>
      <c r="BR108" s="8">
        <f>BR$3*temperature!$M218+BR$4*temperature!$M218^2+BR$5*temperature!$M218^6</f>
        <v>-1.9592583178361309</v>
      </c>
      <c r="BS108" s="8">
        <f>BS$3*temperature!$M218+BS$4*temperature!$M218^2+BS$5*temperature!$M218^6</f>
        <v>-3.1900044690332967</v>
      </c>
      <c r="BT108" s="15">
        <f t="shared" si="137"/>
        <v>-1.3065909502785189E-5</v>
      </c>
      <c r="BU108" s="15">
        <f t="shared" si="138"/>
        <v>-1.1357387220911619E-5</v>
      </c>
      <c r="BV108" s="15">
        <f t="shared" si="139"/>
        <v>-9.9203453105545236E-6</v>
      </c>
      <c r="BW108" s="15">
        <f t="shared" si="140"/>
        <v>-1.9976255429785535E-2</v>
      </c>
      <c r="BX108" s="15">
        <f t="shared" si="141"/>
        <v>-2.0391707853384326E-3</v>
      </c>
      <c r="BY108" s="15">
        <f t="shared" si="142"/>
        <v>-2.0165872930177596E-3</v>
      </c>
    </row>
    <row r="109" spans="1:77" x14ac:dyDescent="0.3">
      <c r="A109">
        <f t="shared" si="79"/>
        <v>2063</v>
      </c>
      <c r="B109" s="4">
        <f t="shared" si="80"/>
        <v>1159.4208078643476</v>
      </c>
      <c r="C109" s="4">
        <f t="shared" si="81"/>
        <v>2934.2575499427803</v>
      </c>
      <c r="D109" s="4">
        <f t="shared" si="82"/>
        <v>4280.4156565883004</v>
      </c>
      <c r="E109" s="11">
        <f t="shared" si="83"/>
        <v>2.7100609125653652E-4</v>
      </c>
      <c r="F109" s="11">
        <f t="shared" si="84"/>
        <v>5.3390017221908699E-4</v>
      </c>
      <c r="G109" s="11">
        <f t="shared" si="85"/>
        <v>1.0899382096144919E-3</v>
      </c>
      <c r="H109" s="4">
        <f t="shared" si="86"/>
        <v>114093.99521580859</v>
      </c>
      <c r="I109" s="4">
        <f t="shared" si="87"/>
        <v>35233.039960844428</v>
      </c>
      <c r="J109" s="4">
        <f t="shared" si="88"/>
        <v>13648.657152114403</v>
      </c>
      <c r="K109" s="4">
        <f t="shared" si="89"/>
        <v>98406.026907495019</v>
      </c>
      <c r="L109" s="4">
        <f t="shared" si="90"/>
        <v>12007.480380013505</v>
      </c>
      <c r="M109" s="4">
        <f t="shared" si="91"/>
        <v>3188.6289199757407</v>
      </c>
      <c r="N109" s="11">
        <f t="shared" si="92"/>
        <v>1.2927172056661052E-2</v>
      </c>
      <c r="O109" s="11">
        <f t="shared" si="93"/>
        <v>1.7250372954832338E-2</v>
      </c>
      <c r="P109" s="11">
        <f t="shared" si="94"/>
        <v>1.5801793942102682E-2</v>
      </c>
      <c r="Q109" s="4">
        <f t="shared" si="95"/>
        <v>9058.0524551596536</v>
      </c>
      <c r="R109" s="4">
        <f t="shared" si="96"/>
        <v>11029.153103685443</v>
      </c>
      <c r="S109" s="4">
        <f t="shared" si="97"/>
        <v>5338.5604021368072</v>
      </c>
      <c r="T109" s="4">
        <f t="shared" si="98"/>
        <v>79.391140945028368</v>
      </c>
      <c r="U109" s="4">
        <f t="shared" si="99"/>
        <v>313.03438806139019</v>
      </c>
      <c r="V109" s="4">
        <f t="shared" si="100"/>
        <v>391.14180557387476</v>
      </c>
      <c r="W109" s="11">
        <f t="shared" si="101"/>
        <v>-1.0734613539272964E-2</v>
      </c>
      <c r="X109" s="11">
        <f t="shared" si="102"/>
        <v>-1.217998157191269E-2</v>
      </c>
      <c r="Y109" s="11">
        <f t="shared" si="103"/>
        <v>-9.7425357312937999E-3</v>
      </c>
      <c r="Z109" s="4">
        <f t="shared" si="123"/>
        <v>16870.556481320673</v>
      </c>
      <c r="AA109" s="4">
        <f t="shared" si="124"/>
        <v>32043.387319440251</v>
      </c>
      <c r="AB109" s="4">
        <f t="shared" si="125"/>
        <v>20861.699157341998</v>
      </c>
      <c r="AC109" s="12">
        <f t="shared" si="107"/>
        <v>1.8668236427412443</v>
      </c>
      <c r="AD109" s="12">
        <f t="shared" si="108"/>
        <v>2.9210146998433082</v>
      </c>
      <c r="AE109" s="12">
        <f t="shared" si="109"/>
        <v>3.9350994623064603</v>
      </c>
      <c r="AF109" s="11">
        <f t="shared" si="110"/>
        <v>-4.0504037456468023E-3</v>
      </c>
      <c r="AG109" s="11">
        <f t="shared" si="111"/>
        <v>2.9673830763510267E-4</v>
      </c>
      <c r="AH109" s="11">
        <f t="shared" si="112"/>
        <v>9.7937136394747881E-3</v>
      </c>
      <c r="AI109" s="1">
        <f t="shared" si="70"/>
        <v>197721.65752624083</v>
      </c>
      <c r="AJ109" s="1">
        <f t="shared" si="71"/>
        <v>58600.406927488017</v>
      </c>
      <c r="AK109" s="1">
        <f t="shared" si="72"/>
        <v>22844.009907908279</v>
      </c>
      <c r="AL109" s="10">
        <f t="shared" si="113"/>
        <v>35.210966425106044</v>
      </c>
      <c r="AM109" s="10">
        <f t="shared" si="114"/>
        <v>6.7292206209576477</v>
      </c>
      <c r="AN109" s="10">
        <f t="shared" si="115"/>
        <v>2.3562776124953704</v>
      </c>
      <c r="AO109" s="7">
        <f t="shared" si="116"/>
        <v>1.2105356484944244E-2</v>
      </c>
      <c r="AP109" s="7">
        <f t="shared" si="117"/>
        <v>1.5249556425223954E-2</v>
      </c>
      <c r="AQ109" s="7">
        <f t="shared" si="118"/>
        <v>1.3833271779571346E-2</v>
      </c>
      <c r="AR109" s="1">
        <f t="shared" si="128"/>
        <v>114093.99521580859</v>
      </c>
      <c r="AS109" s="1">
        <f t="shared" si="126"/>
        <v>35233.039960844428</v>
      </c>
      <c r="AT109" s="1">
        <f t="shared" si="127"/>
        <v>13648.657152114403</v>
      </c>
      <c r="AU109" s="1">
        <f t="shared" si="76"/>
        <v>22818.799043161722</v>
      </c>
      <c r="AV109" s="1">
        <f t="shared" si="77"/>
        <v>7046.6079921688861</v>
      </c>
      <c r="AW109" s="1">
        <f t="shared" si="78"/>
        <v>2729.7314304228807</v>
      </c>
      <c r="AX109">
        <v>0</v>
      </c>
      <c r="AY109">
        <v>0</v>
      </c>
      <c r="AZ109">
        <v>0</v>
      </c>
      <c r="BA109">
        <f t="shared" si="131"/>
        <v>0</v>
      </c>
      <c r="BB109">
        <f t="shared" si="143"/>
        <v>0</v>
      </c>
      <c r="BC109">
        <f t="shared" si="132"/>
        <v>0</v>
      </c>
      <c r="BD109">
        <f t="shared" si="133"/>
        <v>0</v>
      </c>
      <c r="BE109">
        <f t="shared" si="134"/>
        <v>0</v>
      </c>
      <c r="BF109">
        <f t="shared" si="135"/>
        <v>0</v>
      </c>
      <c r="BG109">
        <f t="shared" si="136"/>
        <v>0</v>
      </c>
      <c r="BH109">
        <f t="shared" si="144"/>
        <v>0</v>
      </c>
      <c r="BI109">
        <f t="shared" si="145"/>
        <v>0</v>
      </c>
      <c r="BJ109">
        <f t="shared" si="146"/>
        <v>0</v>
      </c>
      <c r="BK109" s="7">
        <f t="shared" si="147"/>
        <v>4.3708560006530978E-2</v>
      </c>
      <c r="BL109" s="13">
        <f t="shared" si="129"/>
        <v>9.7782476063926982E-2</v>
      </c>
      <c r="BM109" s="13">
        <f t="shared" si="130"/>
        <v>9.6142108987049502E-2</v>
      </c>
      <c r="BN109" s="8">
        <f>BN$3*temperature!$I219+BN$4*temperature!$I219^2+BN$5*temperature!$I219^6</f>
        <v>-0.2371906248322091</v>
      </c>
      <c r="BO109" s="8">
        <f>BO$3*temperature!$I219+BO$4*temperature!$I219^2+BO$5*temperature!$I219^6</f>
        <v>-2.1611859211215645</v>
      </c>
      <c r="BP109" s="8">
        <f>BP$3*temperature!$I219+BP$4*temperature!$I219^2+BP$5*temperature!$I219^6</f>
        <v>-3.3660361007534103</v>
      </c>
      <c r="BQ109" s="8">
        <f>BQ$3*temperature!$M219+BQ$4*temperature!$M219^2+BQ$5*temperature!$M219^6</f>
        <v>-0.23720404051030641</v>
      </c>
      <c r="BR109" s="8">
        <f>BR$3*temperature!$M219+BR$4*temperature!$M219^2+BR$5*temperature!$M219^6</f>
        <v>-2.1611975305600506</v>
      </c>
      <c r="BS109" s="8">
        <f>BS$3*temperature!$M219+BS$4*temperature!$M219^2+BS$5*temperature!$M219^6</f>
        <v>-3.3660462019521455</v>
      </c>
      <c r="BT109" s="15">
        <f t="shared" si="137"/>
        <v>-1.3415678097317141E-5</v>
      </c>
      <c r="BU109" s="15">
        <f t="shared" si="138"/>
        <v>-1.1609438486104295E-5</v>
      </c>
      <c r="BV109" s="15">
        <f t="shared" si="139"/>
        <v>-1.0101198735235073E-5</v>
      </c>
      <c r="BW109" s="15">
        <f t="shared" si="140"/>
        <v>-2.077551921118603E-2</v>
      </c>
      <c r="BX109" s="15">
        <f t="shared" si="141"/>
        <v>-2.031481709983453E-3</v>
      </c>
      <c r="BY109" s="15">
        <f t="shared" si="142"/>
        <v>-1.997402232264388E-3</v>
      </c>
    </row>
    <row r="110" spans="1:77" x14ac:dyDescent="0.3">
      <c r="A110">
        <f t="shared" si="79"/>
        <v>2064</v>
      </c>
      <c r="B110" s="4">
        <f t="shared" si="80"/>
        <v>1159.7193074605452</v>
      </c>
      <c r="C110" s="4">
        <f t="shared" si="81"/>
        <v>2935.7458205234675</v>
      </c>
      <c r="D110" s="4">
        <f t="shared" si="82"/>
        <v>4284.8477757365908</v>
      </c>
      <c r="E110" s="11">
        <f t="shared" si="83"/>
        <v>2.5745578669370971E-4</v>
      </c>
      <c r="F110" s="11">
        <f t="shared" si="84"/>
        <v>5.0720516360813262E-4</v>
      </c>
      <c r="G110" s="11">
        <f t="shared" si="85"/>
        <v>1.0354412991337672E-3</v>
      </c>
      <c r="H110" s="4">
        <f t="shared" si="86"/>
        <v>115569.09869763689</v>
      </c>
      <c r="I110" s="4">
        <f t="shared" si="87"/>
        <v>35849.210296586105</v>
      </c>
      <c r="J110" s="4">
        <f t="shared" si="88"/>
        <v>13875.328869294712</v>
      </c>
      <c r="K110" s="4">
        <f t="shared" si="89"/>
        <v>99652.646941526109</v>
      </c>
      <c r="L110" s="4">
        <f t="shared" si="90"/>
        <v>12211.278662467412</v>
      </c>
      <c r="M110" s="4">
        <f t="shared" si="91"/>
        <v>3238.2314601385019</v>
      </c>
      <c r="N110" s="11">
        <f t="shared" si="92"/>
        <v>1.266812687400698E-2</v>
      </c>
      <c r="O110" s="11">
        <f t="shared" si="93"/>
        <v>1.6972610073394678E-2</v>
      </c>
      <c r="P110" s="11">
        <f t="shared" si="94"/>
        <v>1.5556071718479725E-2</v>
      </c>
      <c r="Q110" s="4">
        <f t="shared" si="95"/>
        <v>9076.6707788844142</v>
      </c>
      <c r="R110" s="4">
        <f t="shared" si="96"/>
        <v>11085.351420775078</v>
      </c>
      <c r="S110" s="4">
        <f t="shared" si="97"/>
        <v>5374.346290532555</v>
      </c>
      <c r="T110" s="4">
        <f t="shared" si="98"/>
        <v>78.538907728541545</v>
      </c>
      <c r="U110" s="4">
        <f t="shared" si="99"/>
        <v>309.22163498342746</v>
      </c>
      <c r="V110" s="4">
        <f t="shared" si="100"/>
        <v>387.33109255706853</v>
      </c>
      <c r="W110" s="11">
        <f t="shared" si="101"/>
        <v>-1.0734613539272964E-2</v>
      </c>
      <c r="X110" s="11">
        <f t="shared" si="102"/>
        <v>-1.217998157191269E-2</v>
      </c>
      <c r="Y110" s="11">
        <f t="shared" si="103"/>
        <v>-9.7425357312937999E-3</v>
      </c>
      <c r="Z110" s="4">
        <f t="shared" si="123"/>
        <v>16841.295017983783</v>
      </c>
      <c r="AA110" s="4">
        <f t="shared" si="124"/>
        <v>32225.87815847087</v>
      </c>
      <c r="AB110" s="4">
        <f t="shared" si="125"/>
        <v>21213.510213992951</v>
      </c>
      <c r="AC110" s="12">
        <f t="shared" si="107"/>
        <v>1.8592622532662233</v>
      </c>
      <c r="AD110" s="12">
        <f t="shared" si="108"/>
        <v>2.921881476801917</v>
      </c>
      <c r="AE110" s="12">
        <f t="shared" si="109"/>
        <v>3.973638699583141</v>
      </c>
      <c r="AF110" s="11">
        <f t="shared" si="110"/>
        <v>-4.0504037456468023E-3</v>
      </c>
      <c r="AG110" s="11">
        <f t="shared" si="111"/>
        <v>2.9673830763510267E-4</v>
      </c>
      <c r="AH110" s="11">
        <f t="shared" si="112"/>
        <v>9.7937136394747881E-3</v>
      </c>
      <c r="AI110" s="1">
        <f t="shared" si="70"/>
        <v>200768.29081677849</v>
      </c>
      <c r="AJ110" s="1">
        <f t="shared" si="71"/>
        <v>59786.974226908103</v>
      </c>
      <c r="AK110" s="1">
        <f t="shared" si="72"/>
        <v>23289.340347540336</v>
      </c>
      <c r="AL110" s="10">
        <f t="shared" si="113"/>
        <v>35.632945312853799</v>
      </c>
      <c r="AM110" s="10">
        <f t="shared" si="114"/>
        <v>6.8308120742191516</v>
      </c>
      <c r="AN110" s="10">
        <f t="shared" si="115"/>
        <v>2.3885466908111206</v>
      </c>
      <c r="AO110" s="7">
        <f t="shared" si="116"/>
        <v>1.1984302920094801E-2</v>
      </c>
      <c r="AP110" s="7">
        <f t="shared" si="117"/>
        <v>1.5097060860971715E-2</v>
      </c>
      <c r="AQ110" s="7">
        <f t="shared" si="118"/>
        <v>1.3694939061775633E-2</v>
      </c>
      <c r="AR110" s="1">
        <f t="shared" si="128"/>
        <v>115569.09869763689</v>
      </c>
      <c r="AS110" s="1">
        <f t="shared" si="126"/>
        <v>35849.210296586105</v>
      </c>
      <c r="AT110" s="1">
        <f t="shared" si="127"/>
        <v>13875.328869294712</v>
      </c>
      <c r="AU110" s="1">
        <f t="shared" si="76"/>
        <v>23113.819739527378</v>
      </c>
      <c r="AV110" s="1">
        <f t="shared" si="77"/>
        <v>7169.8420593172214</v>
      </c>
      <c r="AW110" s="1">
        <f t="shared" si="78"/>
        <v>2775.0657738589425</v>
      </c>
      <c r="AX110">
        <v>0</v>
      </c>
      <c r="AY110">
        <v>0</v>
      </c>
      <c r="AZ110">
        <v>0</v>
      </c>
      <c r="BA110">
        <f t="shared" si="131"/>
        <v>0</v>
      </c>
      <c r="BB110">
        <f t="shared" si="143"/>
        <v>0</v>
      </c>
      <c r="BC110">
        <f t="shared" si="132"/>
        <v>0</v>
      </c>
      <c r="BD110">
        <f t="shared" si="133"/>
        <v>0</v>
      </c>
      <c r="BE110">
        <f t="shared" si="134"/>
        <v>0</v>
      </c>
      <c r="BF110">
        <f t="shared" si="135"/>
        <v>0</v>
      </c>
      <c r="BG110">
        <f t="shared" si="136"/>
        <v>0</v>
      </c>
      <c r="BH110">
        <f t="shared" si="144"/>
        <v>0</v>
      </c>
      <c r="BI110">
        <f t="shared" si="145"/>
        <v>0</v>
      </c>
      <c r="BJ110">
        <f t="shared" si="146"/>
        <v>0</v>
      </c>
      <c r="BK110" s="7">
        <f t="shared" si="147"/>
        <v>4.3470008155569423E-2</v>
      </c>
      <c r="BL110" s="13">
        <f t="shared" si="129"/>
        <v>9.3687529077384507E-2</v>
      </c>
      <c r="BM110" s="13">
        <f t="shared" si="130"/>
        <v>9.1563913320999515E-2</v>
      </c>
      <c r="BN110" s="8">
        <f>BN$3*temperature!$I220+BN$4*temperature!$I220^2+BN$5*temperature!$I220^6</f>
        <v>-0.47781526341933578</v>
      </c>
      <c r="BO110" s="8">
        <f>BO$3*temperature!$I220+BO$4*temperature!$I220^2+BO$5*temperature!$I220^6</f>
        <v>-2.3689666408566961</v>
      </c>
      <c r="BP110" s="8">
        <f>BP$3*temperature!$I220+BP$4*temperature!$I220^2+BP$5*temperature!$I220^6</f>
        <v>-3.5464834289664058</v>
      </c>
      <c r="BQ110" s="8">
        <f>BQ$3*temperature!$M220+BQ$4*temperature!$M220^2+BQ$5*temperature!$M220^6</f>
        <v>-0.47782902321771736</v>
      </c>
      <c r="BR110" s="8">
        <f>BR$3*temperature!$M220+BR$4*temperature!$M220^2+BR$5*temperature!$M220^6</f>
        <v>-2.3689784976911312</v>
      </c>
      <c r="BS110" s="8">
        <f>BS$3*temperature!$M220+BS$4*temperature!$M220^2+BS$5*temperature!$M220^6</f>
        <v>-3.5464937071446565</v>
      </c>
      <c r="BT110" s="15">
        <f t="shared" si="137"/>
        <v>-1.3759798381585142E-5</v>
      </c>
      <c r="BU110" s="15">
        <f t="shared" si="138"/>
        <v>-1.1856834435164387E-5</v>
      </c>
      <c r="BV110" s="15">
        <f t="shared" si="139"/>
        <v>-1.0278178250722192E-5</v>
      </c>
      <c r="BW110" s="15">
        <f t="shared" si="140"/>
        <v>-2.1578787517450123E-2</v>
      </c>
      <c r="BX110" s="15">
        <f t="shared" si="141"/>
        <v>-2.0216632829958103E-3</v>
      </c>
      <c r="BY110" s="15">
        <f t="shared" si="142"/>
        <v>-1.9758382298200694E-3</v>
      </c>
    </row>
    <row r="111" spans="1:77" x14ac:dyDescent="0.3">
      <c r="A111">
        <f t="shared" si="79"/>
        <v>2065</v>
      </c>
      <c r="B111" s="4">
        <f t="shared" si="80"/>
        <v>1160.002955084859</v>
      </c>
      <c r="C111" s="4">
        <f t="shared" si="81"/>
        <v>2937.1603946907176</v>
      </c>
      <c r="D111" s="4">
        <f t="shared" si="82"/>
        <v>4289.0626486667152</v>
      </c>
      <c r="E111" s="11">
        <f t="shared" si="83"/>
        <v>2.4458299735902422E-4</v>
      </c>
      <c r="F111" s="11">
        <f t="shared" si="84"/>
        <v>4.8184490542772595E-4</v>
      </c>
      <c r="G111" s="11">
        <f t="shared" si="85"/>
        <v>9.8366923417707894E-4</v>
      </c>
      <c r="H111" s="4">
        <f t="shared" si="86"/>
        <v>117031.91948481981</v>
      </c>
      <c r="I111" s="4">
        <f t="shared" si="87"/>
        <v>36465.328783905723</v>
      </c>
      <c r="J111" s="4">
        <f t="shared" si="88"/>
        <v>14101.648637910732</v>
      </c>
      <c r="K111" s="4">
        <f t="shared" si="89"/>
        <v>100889.32874852758</v>
      </c>
      <c r="L111" s="4">
        <f t="shared" si="90"/>
        <v>12415.164268802391</v>
      </c>
      <c r="M111" s="4">
        <f t="shared" si="91"/>
        <v>3287.8159619082103</v>
      </c>
      <c r="N111" s="11">
        <f t="shared" si="92"/>
        <v>1.2409924321700405E-2</v>
      </c>
      <c r="O111" s="11">
        <f t="shared" si="93"/>
        <v>1.6696499356913641E-2</v>
      </c>
      <c r="P111" s="11">
        <f t="shared" si="94"/>
        <v>1.5312216677552559E-2</v>
      </c>
      <c r="Q111" s="4">
        <f t="shared" si="95"/>
        <v>9092.8912906744663</v>
      </c>
      <c r="R111" s="4">
        <f t="shared" si="96"/>
        <v>11138.528715173428</v>
      </c>
      <c r="S111" s="4">
        <f t="shared" si="97"/>
        <v>5408.7931756712542</v>
      </c>
      <c r="T111" s="4">
        <f t="shared" si="98"/>
        <v>77.695822906279034</v>
      </c>
      <c r="U111" s="4">
        <f t="shared" si="99"/>
        <v>305.4553211676926</v>
      </c>
      <c r="V111" s="4">
        <f t="shared" si="100"/>
        <v>383.55750554799022</v>
      </c>
      <c r="W111" s="11">
        <f t="shared" si="101"/>
        <v>-1.0734613539272964E-2</v>
      </c>
      <c r="X111" s="11">
        <f t="shared" si="102"/>
        <v>-1.217998157191269E-2</v>
      </c>
      <c r="Y111" s="11">
        <f t="shared" si="103"/>
        <v>-9.7425357312937999E-3</v>
      </c>
      <c r="Z111" s="4">
        <f t="shared" si="123"/>
        <v>16807.557109902329</v>
      </c>
      <c r="AA111" s="4">
        <f t="shared" si="124"/>
        <v>32399.694358610217</v>
      </c>
      <c r="AB111" s="4">
        <f t="shared" si="125"/>
        <v>21564.862117295586</v>
      </c>
      <c r="AC111" s="12">
        <f t="shared" si="107"/>
        <v>1.8517314904714541</v>
      </c>
      <c r="AD111" s="12">
        <f t="shared" si="108"/>
        <v>2.9227485109664535</v>
      </c>
      <c r="AE111" s="12">
        <f t="shared" si="109"/>
        <v>4.0125553791135928</v>
      </c>
      <c r="AF111" s="11">
        <f t="shared" si="110"/>
        <v>-4.0504037456468023E-3</v>
      </c>
      <c r="AG111" s="11">
        <f t="shared" si="111"/>
        <v>2.9673830763510267E-4</v>
      </c>
      <c r="AH111" s="11">
        <f t="shared" si="112"/>
        <v>9.7937136394747881E-3</v>
      </c>
      <c r="AI111" s="1">
        <f t="shared" si="70"/>
        <v>203805.28147462805</v>
      </c>
      <c r="AJ111" s="1">
        <f t="shared" si="71"/>
        <v>60978.118863534517</v>
      </c>
      <c r="AK111" s="1">
        <f t="shared" si="72"/>
        <v>23735.472086645244</v>
      </c>
      <c r="AL111" s="10">
        <f t="shared" si="113"/>
        <v>36.055710963312571</v>
      </c>
      <c r="AM111" s="10">
        <f t="shared" si="114"/>
        <v>6.9329060079773548</v>
      </c>
      <c r="AN111" s="10">
        <f t="shared" si="115"/>
        <v>2.4209305821742162</v>
      </c>
      <c r="AO111" s="7">
        <f t="shared" si="116"/>
        <v>1.1864459890893853E-2</v>
      </c>
      <c r="AP111" s="7">
        <f t="shared" si="117"/>
        <v>1.4946090252361998E-2</v>
      </c>
      <c r="AQ111" s="7">
        <f t="shared" si="118"/>
        <v>1.3557989671157877E-2</v>
      </c>
      <c r="AR111" s="1">
        <f t="shared" si="128"/>
        <v>117031.91948481981</v>
      </c>
      <c r="AS111" s="1">
        <f t="shared" si="126"/>
        <v>36465.328783905723</v>
      </c>
      <c r="AT111" s="1">
        <f t="shared" si="127"/>
        <v>14101.648637910732</v>
      </c>
      <c r="AU111" s="1">
        <f t="shared" si="76"/>
        <v>23406.383896963962</v>
      </c>
      <c r="AV111" s="1">
        <f t="shared" si="77"/>
        <v>7293.065756781145</v>
      </c>
      <c r="AW111" s="1">
        <f t="shared" si="78"/>
        <v>2820.3297275821465</v>
      </c>
      <c r="AX111">
        <v>0</v>
      </c>
      <c r="AY111">
        <v>0</v>
      </c>
      <c r="AZ111">
        <v>0</v>
      </c>
      <c r="BA111">
        <f t="shared" si="131"/>
        <v>0</v>
      </c>
      <c r="BB111">
        <f t="shared" si="143"/>
        <v>0</v>
      </c>
      <c r="BC111">
        <f t="shared" si="132"/>
        <v>0</v>
      </c>
      <c r="BD111">
        <f t="shared" si="133"/>
        <v>0</v>
      </c>
      <c r="BE111">
        <f t="shared" si="134"/>
        <v>0</v>
      </c>
      <c r="BF111">
        <f t="shared" si="135"/>
        <v>0</v>
      </c>
      <c r="BG111">
        <f t="shared" si="136"/>
        <v>0</v>
      </c>
      <c r="BH111">
        <f t="shared" si="144"/>
        <v>0</v>
      </c>
      <c r="BI111">
        <f t="shared" si="145"/>
        <v>0</v>
      </c>
      <c r="BJ111">
        <f t="shared" si="146"/>
        <v>0</v>
      </c>
      <c r="BK111" s="7">
        <f t="shared" si="147"/>
        <v>4.3231517881008957E-2</v>
      </c>
      <c r="BL111" s="13">
        <f t="shared" si="129"/>
        <v>8.9784592125446858E-2</v>
      </c>
      <c r="BM111" s="13">
        <f t="shared" si="130"/>
        <v>8.7203726972380491E-2</v>
      </c>
      <c r="BN111" s="8">
        <f>BN$3*temperature!$I221+BN$4*temperature!$I221^2+BN$5*temperature!$I221^6</f>
        <v>-0.72621949378950923</v>
      </c>
      <c r="BO111" s="8">
        <f>BO$3*temperature!$I221+BO$4*temperature!$I221^2+BO$5*temperature!$I221^6</f>
        <v>-2.5825802332105976</v>
      </c>
      <c r="BP111" s="8">
        <f>BP$3*temperature!$I221+BP$4*temperature!$I221^2+BP$5*temperature!$I221^6</f>
        <v>-3.7313227900011592</v>
      </c>
      <c r="BQ111" s="8">
        <f>BQ$3*temperature!$M221+BQ$4*temperature!$M221^2+BQ$5*temperature!$M221^6</f>
        <v>-0.72623359188832026</v>
      </c>
      <c r="BR111" s="8">
        <f>BR$3*temperature!$M221+BR$4*temperature!$M221^2+BR$5*temperature!$M221^6</f>
        <v>-2.5825923326936415</v>
      </c>
      <c r="BS111" s="8">
        <f>BS$3*temperature!$M221+BS$4*temperature!$M221^2+BS$5*temperature!$M221^6</f>
        <v>-3.7313332412478113</v>
      </c>
      <c r="BT111" s="15">
        <f t="shared" si="137"/>
        <v>-1.4098098811032855E-5</v>
      </c>
      <c r="BU111" s="15">
        <f t="shared" si="138"/>
        <v>-1.2099483043925829E-5</v>
      </c>
      <c r="BV111" s="15">
        <f t="shared" si="139"/>
        <v>-1.0451246652110058E-5</v>
      </c>
      <c r="BW111" s="15">
        <f t="shared" si="140"/>
        <v>-2.2385190003700758E-2</v>
      </c>
      <c r="BX111" s="15">
        <f t="shared" si="141"/>
        <v>-2.0098451541329027E-3</v>
      </c>
      <c r="BY111" s="15">
        <f t="shared" si="142"/>
        <v>-1.9520719973075819E-3</v>
      </c>
    </row>
    <row r="112" spans="1:77" x14ac:dyDescent="0.3">
      <c r="A112">
        <f t="shared" si="79"/>
        <v>2066</v>
      </c>
      <c r="B112" s="4">
        <f t="shared" si="80"/>
        <v>1160.272486234574</v>
      </c>
      <c r="C112" s="4">
        <f t="shared" si="81"/>
        <v>2938.5048876746932</v>
      </c>
      <c r="D112" s="4">
        <f t="shared" si="82"/>
        <v>4293.0707166891189</v>
      </c>
      <c r="E112" s="11">
        <f t="shared" si="83"/>
        <v>2.3235384749107301E-4</v>
      </c>
      <c r="F112" s="11">
        <f t="shared" si="84"/>
        <v>4.577526601563396E-4</v>
      </c>
      <c r="G112" s="11">
        <f t="shared" si="85"/>
        <v>9.3448577246822489E-4</v>
      </c>
      <c r="H112" s="4">
        <f t="shared" si="86"/>
        <v>118481.68454643255</v>
      </c>
      <c r="I112" s="4">
        <f t="shared" si="87"/>
        <v>37081.130857596312</v>
      </c>
      <c r="J112" s="4">
        <f t="shared" si="88"/>
        <v>14327.540224108852</v>
      </c>
      <c r="K112" s="4">
        <f t="shared" si="89"/>
        <v>102115.39612642243</v>
      </c>
      <c r="L112" s="4">
        <f t="shared" si="90"/>
        <v>12619.046853769049</v>
      </c>
      <c r="M112" s="4">
        <f t="shared" si="91"/>
        <v>3337.3641315553423</v>
      </c>
      <c r="N112" s="11">
        <f t="shared" si="92"/>
        <v>1.2152597238018092E-2</v>
      </c>
      <c r="O112" s="11">
        <f t="shared" si="93"/>
        <v>1.642206100155974E-2</v>
      </c>
      <c r="P112" s="11">
        <f t="shared" si="94"/>
        <v>1.5070238182788964E-2</v>
      </c>
      <c r="Q112" s="4">
        <f t="shared" si="95"/>
        <v>9106.7141519268334</v>
      </c>
      <c r="R112" s="4">
        <f t="shared" si="96"/>
        <v>11188.670606099635</v>
      </c>
      <c r="S112" s="4">
        <f t="shared" si="97"/>
        <v>5441.8961114128506</v>
      </c>
      <c r="T112" s="4">
        <f t="shared" si="98"/>
        <v>76.861788273764333</v>
      </c>
      <c r="U112" s="4">
        <f t="shared" si="99"/>
        <v>301.73488098482744</v>
      </c>
      <c r="V112" s="4">
        <f t="shared" si="100"/>
        <v>379.820682845183</v>
      </c>
      <c r="W112" s="11">
        <f t="shared" si="101"/>
        <v>-1.0734613539272964E-2</v>
      </c>
      <c r="X112" s="11">
        <f t="shared" si="102"/>
        <v>-1.217998157191269E-2</v>
      </c>
      <c r="Y112" s="11">
        <f t="shared" si="103"/>
        <v>-9.7425357312937999E-3</v>
      </c>
      <c r="Z112" s="4">
        <f t="shared" si="123"/>
        <v>16769.394092043978</v>
      </c>
      <c r="AA112" s="4">
        <f t="shared" si="124"/>
        <v>32564.778567314683</v>
      </c>
      <c r="AB112" s="4">
        <f t="shared" si="125"/>
        <v>21915.635923238886</v>
      </c>
      <c r="AC112" s="12">
        <f t="shared" si="107"/>
        <v>1.8442312303065165</v>
      </c>
      <c r="AD112" s="12">
        <f t="shared" si="108"/>
        <v>2.9236158024132406</v>
      </c>
      <c r="AE112" s="12">
        <f t="shared" si="109"/>
        <v>4.0518531974591658</v>
      </c>
      <c r="AF112" s="11">
        <f t="shared" si="110"/>
        <v>-4.0504037456468023E-3</v>
      </c>
      <c r="AG112" s="11">
        <f t="shared" si="111"/>
        <v>2.9673830763510267E-4</v>
      </c>
      <c r="AH112" s="11">
        <f t="shared" si="112"/>
        <v>9.7937136394747881E-3</v>
      </c>
      <c r="AI112" s="1">
        <f t="shared" si="70"/>
        <v>206831.1372241292</v>
      </c>
      <c r="AJ112" s="1">
        <f t="shared" si="71"/>
        <v>62173.372733962213</v>
      </c>
      <c r="AK112" s="1">
        <f t="shared" si="72"/>
        <v>24182.254605562866</v>
      </c>
      <c r="AL112" s="10">
        <f t="shared" si="113"/>
        <v>36.479214684508833</v>
      </c>
      <c r="AM112" s="10">
        <f t="shared" si="114"/>
        <v>7.0354896484946625</v>
      </c>
      <c r="AN112" s="10">
        <f t="shared" si="115"/>
        <v>2.4534253044836469</v>
      </c>
      <c r="AO112" s="7">
        <f t="shared" si="116"/>
        <v>1.1745815291984913E-2</v>
      </c>
      <c r="AP112" s="7">
        <f t="shared" si="117"/>
        <v>1.4796629349838377E-2</v>
      </c>
      <c r="AQ112" s="7">
        <f t="shared" si="118"/>
        <v>1.3422409774446298E-2</v>
      </c>
      <c r="AR112" s="1">
        <f t="shared" si="128"/>
        <v>118481.68454643255</v>
      </c>
      <c r="AS112" s="1">
        <f t="shared" si="126"/>
        <v>37081.130857596312</v>
      </c>
      <c r="AT112" s="1">
        <f t="shared" si="127"/>
        <v>14327.540224108852</v>
      </c>
      <c r="AU112" s="1">
        <f t="shared" si="76"/>
        <v>23696.33690928651</v>
      </c>
      <c r="AV112" s="1">
        <f t="shared" si="77"/>
        <v>7416.2261715192626</v>
      </c>
      <c r="AW112" s="1">
        <f t="shared" si="78"/>
        <v>2865.5080448217705</v>
      </c>
      <c r="AX112">
        <v>0</v>
      </c>
      <c r="AY112">
        <v>0</v>
      </c>
      <c r="AZ112">
        <v>0</v>
      </c>
      <c r="BA112">
        <f t="shared" si="131"/>
        <v>0</v>
      </c>
      <c r="BB112">
        <f t="shared" si="143"/>
        <v>0</v>
      </c>
      <c r="BC112">
        <f t="shared" si="132"/>
        <v>0</v>
      </c>
      <c r="BD112">
        <f t="shared" si="133"/>
        <v>0</v>
      </c>
      <c r="BE112">
        <f t="shared" si="134"/>
        <v>0</v>
      </c>
      <c r="BF112">
        <f t="shared" si="135"/>
        <v>0</v>
      </c>
      <c r="BG112">
        <f t="shared" si="136"/>
        <v>0</v>
      </c>
      <c r="BH112">
        <f t="shared" si="144"/>
        <v>0</v>
      </c>
      <c r="BI112">
        <f t="shared" si="145"/>
        <v>0</v>
      </c>
      <c r="BJ112">
        <f t="shared" si="146"/>
        <v>0</v>
      </c>
      <c r="BK112" s="7">
        <f t="shared" si="147"/>
        <v>4.2993171517608592E-2</v>
      </c>
      <c r="BL112" s="13">
        <f t="shared" si="129"/>
        <v>8.6063918302445017E-2</v>
      </c>
      <c r="BM112" s="13">
        <f t="shared" si="130"/>
        <v>8.3051168545124274E-2</v>
      </c>
      <c r="BN112" s="8">
        <f>BN$3*temperature!$I222+BN$4*temperature!$I222^2+BN$5*temperature!$I222^6</f>
        <v>-0.98239523719930943</v>
      </c>
      <c r="BO112" s="8">
        <f>BO$3*temperature!$I222+BO$4*temperature!$I222^2+BO$5*temperature!$I222^6</f>
        <v>-2.8020127270127215</v>
      </c>
      <c r="BP112" s="8">
        <f>BP$3*temperature!$I222+BP$4*temperature!$I222^2+BP$5*temperature!$I222^6</f>
        <v>-3.9205367260216768</v>
      </c>
      <c r="BQ112" s="8">
        <f>BQ$3*temperature!$M222+BQ$4*temperature!$M222^2+BQ$5*temperature!$M222^6</f>
        <v>-0.98240966762500825</v>
      </c>
      <c r="BR112" s="8">
        <f>BR$3*temperature!$M222+BR$4*temperature!$M222^2+BR$5*temperature!$M222^6</f>
        <v>-2.8020250643164122</v>
      </c>
      <c r="BS112" s="8">
        <f>BS$3*temperature!$M222+BS$4*temperature!$M222^2+BS$5*temperature!$M222^6</f>
        <v>-3.9205473463952378</v>
      </c>
      <c r="BT112" s="15">
        <f t="shared" si="137"/>
        <v>-1.4430425698819249E-5</v>
      </c>
      <c r="BU112" s="15">
        <f t="shared" si="138"/>
        <v>-1.2337303690657109E-5</v>
      </c>
      <c r="BV112" s="15">
        <f t="shared" si="139"/>
        <v>-1.0620373561032181E-5</v>
      </c>
      <c r="BW112" s="15">
        <f t="shared" si="140"/>
        <v>-2.3193861474921484E-2</v>
      </c>
      <c r="BX112" s="15">
        <f t="shared" si="141"/>
        <v>-1.9961545990958693E-3</v>
      </c>
      <c r="BY112" s="15">
        <f t="shared" si="142"/>
        <v>-1.9262772985659687E-3</v>
      </c>
    </row>
    <row r="113" spans="1:77" x14ac:dyDescent="0.3">
      <c r="A113">
        <f t="shared" si="79"/>
        <v>2067</v>
      </c>
      <c r="B113" s="4">
        <f t="shared" si="80"/>
        <v>1160.5286003220729</v>
      </c>
      <c r="C113" s="4">
        <f t="shared" si="81"/>
        <v>2939.7827406824481</v>
      </c>
      <c r="D113" s="4">
        <f t="shared" si="82"/>
        <v>4296.8819395188175</v>
      </c>
      <c r="E113" s="11">
        <f t="shared" si="83"/>
        <v>2.2073615511651934E-4</v>
      </c>
      <c r="F113" s="11">
        <f t="shared" si="84"/>
        <v>4.3486502714852262E-4</v>
      </c>
      <c r="G113" s="11">
        <f t="shared" si="85"/>
        <v>8.8776148384481365E-4</v>
      </c>
      <c r="H113" s="4">
        <f t="shared" si="86"/>
        <v>119917.62818774616</v>
      </c>
      <c r="I113" s="4">
        <f t="shared" si="87"/>
        <v>37696.351441616804</v>
      </c>
      <c r="J113" s="4">
        <f t="shared" si="88"/>
        <v>14552.927804233219</v>
      </c>
      <c r="K113" s="4">
        <f t="shared" si="89"/>
        <v>103330.17915669318</v>
      </c>
      <c r="L113" s="4">
        <f t="shared" si="90"/>
        <v>12822.83582386972</v>
      </c>
      <c r="M113" s="4">
        <f t="shared" si="91"/>
        <v>3386.8577282490837</v>
      </c>
      <c r="N113" s="11">
        <f t="shared" si="92"/>
        <v>1.1896178993095141E-2</v>
      </c>
      <c r="O113" s="11">
        <f t="shared" si="93"/>
        <v>1.6149315591122093E-2</v>
      </c>
      <c r="P113" s="11">
        <f t="shared" si="94"/>
        <v>1.4830145810512896E-2</v>
      </c>
      <c r="Q113" s="4">
        <f t="shared" si="95"/>
        <v>9118.1415203578617</v>
      </c>
      <c r="R113" s="4">
        <f t="shared" si="96"/>
        <v>11235.76530127472</v>
      </c>
      <c r="S113" s="4">
        <f t="shared" si="97"/>
        <v>5473.6510807519926</v>
      </c>
      <c r="T113" s="4">
        <f t="shared" si="98"/>
        <v>76.03670668070805</v>
      </c>
      <c r="U113" s="4">
        <f t="shared" si="99"/>
        <v>298.05975569482899</v>
      </c>
      <c r="V113" s="4">
        <f t="shared" si="100"/>
        <v>376.1202662710794</v>
      </c>
      <c r="W113" s="11">
        <f t="shared" si="101"/>
        <v>-1.0734613539272964E-2</v>
      </c>
      <c r="X113" s="11">
        <f t="shared" si="102"/>
        <v>-1.217998157191269E-2</v>
      </c>
      <c r="Y113" s="11">
        <f t="shared" si="103"/>
        <v>-9.7425357312937999E-3</v>
      </c>
      <c r="Z113" s="4">
        <f t="shared" si="123"/>
        <v>16726.860572685364</v>
      </c>
      <c r="AA113" s="4">
        <f t="shared" si="124"/>
        <v>32721.080909807573</v>
      </c>
      <c r="AB113" s="4">
        <f t="shared" si="125"/>
        <v>22265.713235262592</v>
      </c>
      <c r="AC113" s="12">
        <f t="shared" si="107"/>
        <v>1.8367613492234443</v>
      </c>
      <c r="AD113" s="12">
        <f t="shared" si="108"/>
        <v>2.9244833512186239</v>
      </c>
      <c r="AE113" s="12">
        <f t="shared" si="109"/>
        <v>4.0915358873842713</v>
      </c>
      <c r="AF113" s="11">
        <f t="shared" si="110"/>
        <v>-4.0504037456468023E-3</v>
      </c>
      <c r="AG113" s="11">
        <f t="shared" si="111"/>
        <v>2.9673830763510267E-4</v>
      </c>
      <c r="AH113" s="11">
        <f t="shared" si="112"/>
        <v>9.7937136394747881E-3</v>
      </c>
      <c r="AI113" s="1">
        <f t="shared" si="70"/>
        <v>209844.3604110028</v>
      </c>
      <c r="AJ113" s="1">
        <f t="shared" si="71"/>
        <v>63372.261632085261</v>
      </c>
      <c r="AK113" s="1">
        <f t="shared" si="72"/>
        <v>24629.537189828352</v>
      </c>
      <c r="AL113" s="10">
        <f t="shared" si="113"/>
        <v>36.903408021012922</v>
      </c>
      <c r="AM113" s="10">
        <f t="shared" si="114"/>
        <v>7.1385501657918295</v>
      </c>
      <c r="AN113" s="10">
        <f t="shared" si="115"/>
        <v>2.4860268754735442</v>
      </c>
      <c r="AO113" s="7">
        <f t="shared" si="116"/>
        <v>1.1628357139065064E-2</v>
      </c>
      <c r="AP113" s="7">
        <f t="shared" si="117"/>
        <v>1.4648663056339993E-2</v>
      </c>
      <c r="AQ113" s="7">
        <f t="shared" si="118"/>
        <v>1.3288185676701836E-2</v>
      </c>
      <c r="AR113" s="1">
        <f t="shared" si="128"/>
        <v>119917.62818774616</v>
      </c>
      <c r="AS113" s="1">
        <f t="shared" si="126"/>
        <v>37696.351441616804</v>
      </c>
      <c r="AT113" s="1">
        <f t="shared" si="127"/>
        <v>14552.927804233219</v>
      </c>
      <c r="AU113" s="1">
        <f t="shared" si="76"/>
        <v>23983.525637549232</v>
      </c>
      <c r="AV113" s="1">
        <f t="shared" si="77"/>
        <v>7539.2702883233615</v>
      </c>
      <c r="AW113" s="1">
        <f t="shared" si="78"/>
        <v>2910.5855608466441</v>
      </c>
      <c r="AX113">
        <v>0</v>
      </c>
      <c r="AY113">
        <v>0</v>
      </c>
      <c r="AZ113">
        <v>0</v>
      </c>
      <c r="BA113">
        <f t="shared" si="131"/>
        <v>0</v>
      </c>
      <c r="BB113">
        <f t="shared" si="143"/>
        <v>0</v>
      </c>
      <c r="BC113">
        <f t="shared" si="132"/>
        <v>0</v>
      </c>
      <c r="BD113">
        <f t="shared" si="133"/>
        <v>0</v>
      </c>
      <c r="BE113">
        <f t="shared" si="134"/>
        <v>0</v>
      </c>
      <c r="BF113">
        <f t="shared" si="135"/>
        <v>0</v>
      </c>
      <c r="BG113">
        <f t="shared" si="136"/>
        <v>0</v>
      </c>
      <c r="BH113">
        <f t="shared" si="144"/>
        <v>0</v>
      </c>
      <c r="BI113">
        <f t="shared" si="145"/>
        <v>0</v>
      </c>
      <c r="BJ113">
        <f t="shared" si="146"/>
        <v>0</v>
      </c>
      <c r="BK113" s="7">
        <f t="shared" si="147"/>
        <v>4.2755049240613879E-2</v>
      </c>
      <c r="BL113" s="13">
        <f t="shared" si="129"/>
        <v>8.2516281652369391E-2</v>
      </c>
      <c r="BM113" s="13">
        <f t="shared" si="130"/>
        <v>7.9096350995356446E-2</v>
      </c>
      <c r="BN113" s="8">
        <f>BN$3*temperature!$I223+BN$4*temperature!$I223^2+BN$5*temperature!$I223^6</f>
        <v>-1.2463275296619045</v>
      </c>
      <c r="BO113" s="8">
        <f>BO$3*temperature!$I223+BO$4*temperature!$I223^2+BO$5*temperature!$I223^6</f>
        <v>-3.027245124871552</v>
      </c>
      <c r="BP113" s="8">
        <f>BP$3*temperature!$I223+BP$4*temperature!$I223^2+BP$5*temperature!$I223^6</f>
        <v>-4.1141041138633954</v>
      </c>
      <c r="BQ113" s="8">
        <f>BQ$3*temperature!$M223+BQ$4*temperature!$M223^2+BQ$5*temperature!$M223^6</f>
        <v>-1.2463422863043121</v>
      </c>
      <c r="BR113" s="8">
        <f>BR$3*temperature!$M223+BR$4*temperature!$M223^2+BR$5*temperature!$M223^6</f>
        <v>-3.0272576950981769</v>
      </c>
      <c r="BS113" s="8">
        <f>BS$3*temperature!$M223+BS$4*temperature!$M223^2+BS$5*temperature!$M223^6</f>
        <v>-4.1141148993985235</v>
      </c>
      <c r="BT113" s="15">
        <f t="shared" si="137"/>
        <v>-1.4756642407576237E-5</v>
      </c>
      <c r="BU113" s="15">
        <f t="shared" si="138"/>
        <v>-1.2570226624930569E-5</v>
      </c>
      <c r="BV113" s="15">
        <f t="shared" si="139"/>
        <v>-1.0785535128121637E-5</v>
      </c>
      <c r="BW113" s="15">
        <f t="shared" si="140"/>
        <v>-2.4003943521349814E-2</v>
      </c>
      <c r="BX113" s="15">
        <f t="shared" si="141"/>
        <v>-1.9807161643752686E-3</v>
      </c>
      <c r="BY113" s="15">
        <f t="shared" si="142"/>
        <v>-1.8986243420373973E-3</v>
      </c>
    </row>
    <row r="114" spans="1:77" x14ac:dyDescent="0.3">
      <c r="A114">
        <f t="shared" si="79"/>
        <v>2068</v>
      </c>
      <c r="B114" s="4">
        <f t="shared" si="80"/>
        <v>1160.7719624121537</v>
      </c>
      <c r="C114" s="4">
        <f t="shared" si="81"/>
        <v>2940.9972289487187</v>
      </c>
      <c r="D114" s="4">
        <f t="shared" si="82"/>
        <v>4300.5058154910248</v>
      </c>
      <c r="E114" s="11">
        <f t="shared" si="83"/>
        <v>2.0969934736069336E-4</v>
      </c>
      <c r="F114" s="11">
        <f t="shared" si="84"/>
        <v>4.1312177579109647E-4</v>
      </c>
      <c r="G114" s="11">
        <f t="shared" si="85"/>
        <v>8.4337340965257295E-4</v>
      </c>
      <c r="H114" s="4">
        <f t="shared" si="86"/>
        <v>121338.99309861207</v>
      </c>
      <c r="I114" s="4">
        <f t="shared" si="87"/>
        <v>38310.725275448145</v>
      </c>
      <c r="J114" s="4">
        <f t="shared" si="88"/>
        <v>14777.736036669205</v>
      </c>
      <c r="K114" s="4">
        <f t="shared" si="89"/>
        <v>104533.01512078426</v>
      </c>
      <c r="L114" s="4">
        <f t="shared" si="90"/>
        <v>13026.440453037285</v>
      </c>
      <c r="M114" s="4">
        <f t="shared" si="91"/>
        <v>3436.278584588289</v>
      </c>
      <c r="N114" s="11">
        <f t="shared" si="92"/>
        <v>1.1640703363797078E-2</v>
      </c>
      <c r="O114" s="11">
        <f t="shared" si="93"/>
        <v>1.5878284021117572E-2</v>
      </c>
      <c r="P114" s="11">
        <f t="shared" si="94"/>
        <v>1.4591949324294307E-2</v>
      </c>
      <c r="Q114" s="4">
        <f t="shared" si="95"/>
        <v>9127.1775486616316</v>
      </c>
      <c r="R114" s="4">
        <f t="shared" si="96"/>
        <v>11279.803602152006</v>
      </c>
      <c r="S114" s="4">
        <f t="shared" si="97"/>
        <v>5504.0549923122444</v>
      </c>
      <c r="T114" s="4">
        <f t="shared" si="98"/>
        <v>75.220482019691602</v>
      </c>
      <c r="U114" s="4">
        <f t="shared" si="99"/>
        <v>294.42939336313719</v>
      </c>
      <c r="V114" s="4">
        <f t="shared" si="100"/>
        <v>372.45590113766968</v>
      </c>
      <c r="W114" s="11">
        <f t="shared" si="101"/>
        <v>-1.0734613539272964E-2</v>
      </c>
      <c r="X114" s="11">
        <f t="shared" si="102"/>
        <v>-1.217998157191269E-2</v>
      </c>
      <c r="Y114" s="11">
        <f t="shared" si="103"/>
        <v>-9.7425357312937999E-3</v>
      </c>
      <c r="Z114" s="4">
        <f t="shared" si="123"/>
        <v>16680.014367289878</v>
      </c>
      <c r="AA114" s="4">
        <f t="shared" si="124"/>
        <v>32868.559029021351</v>
      </c>
      <c r="AB114" s="4">
        <f t="shared" si="125"/>
        <v>22614.976315203083</v>
      </c>
      <c r="AC114" s="12">
        <f t="shared" si="107"/>
        <v>1.8293217241746904</v>
      </c>
      <c r="AD114" s="12">
        <f t="shared" si="108"/>
        <v>2.9253511574589717</v>
      </c>
      <c r="AE114" s="12">
        <f t="shared" si="109"/>
        <v>4.1316072182109469</v>
      </c>
      <c r="AF114" s="11">
        <f t="shared" si="110"/>
        <v>-4.0504037456468023E-3</v>
      </c>
      <c r="AG114" s="11">
        <f t="shared" si="111"/>
        <v>2.9673830763510267E-4</v>
      </c>
      <c r="AH114" s="11">
        <f t="shared" si="112"/>
        <v>9.7937136394747881E-3</v>
      </c>
      <c r="AI114" s="1">
        <f t="shared" si="70"/>
        <v>212843.45000745176</v>
      </c>
      <c r="AJ114" s="1">
        <f t="shared" si="71"/>
        <v>64574.305757200098</v>
      </c>
      <c r="AK114" s="1">
        <f t="shared" si="72"/>
        <v>25077.169031692163</v>
      </c>
      <c r="AL114" s="10">
        <f t="shared" si="113"/>
        <v>37.328242769048728</v>
      </c>
      <c r="AM114" s="10">
        <f t="shared" si="114"/>
        <v>7.2420746797203996</v>
      </c>
      <c r="AN114" s="10">
        <f t="shared" si="115"/>
        <v>2.5187313143249219</v>
      </c>
      <c r="AO114" s="7">
        <f t="shared" si="116"/>
        <v>1.1512073567674414E-2</v>
      </c>
      <c r="AP114" s="7">
        <f t="shared" si="117"/>
        <v>1.4502176425776593E-2</v>
      </c>
      <c r="AQ114" s="7">
        <f t="shared" si="118"/>
        <v>1.3155303819934818E-2</v>
      </c>
      <c r="AR114" s="1">
        <f t="shared" si="128"/>
        <v>121338.99309861207</v>
      </c>
      <c r="AS114" s="1">
        <f t="shared" si="126"/>
        <v>38310.725275448145</v>
      </c>
      <c r="AT114" s="1">
        <f t="shared" si="127"/>
        <v>14777.736036669205</v>
      </c>
      <c r="AU114" s="1">
        <f t="shared" si="76"/>
        <v>24267.798619722416</v>
      </c>
      <c r="AV114" s="1">
        <f t="shared" si="77"/>
        <v>7662.1450550896298</v>
      </c>
      <c r="AW114" s="1">
        <f t="shared" si="78"/>
        <v>2955.547207333841</v>
      </c>
      <c r="AX114">
        <v>0</v>
      </c>
      <c r="AY114">
        <v>0</v>
      </c>
      <c r="AZ114">
        <v>0</v>
      </c>
      <c r="BA114">
        <f t="shared" si="131"/>
        <v>0</v>
      </c>
      <c r="BB114">
        <f t="shared" si="143"/>
        <v>0</v>
      </c>
      <c r="BC114">
        <f t="shared" si="132"/>
        <v>0</v>
      </c>
      <c r="BD114">
        <f t="shared" si="133"/>
        <v>0</v>
      </c>
      <c r="BE114">
        <f t="shared" si="134"/>
        <v>0</v>
      </c>
      <c r="BF114">
        <f t="shared" si="135"/>
        <v>0</v>
      </c>
      <c r="BG114">
        <f t="shared" si="136"/>
        <v>0</v>
      </c>
      <c r="BH114">
        <f t="shared" si="144"/>
        <v>0</v>
      </c>
      <c r="BI114">
        <f t="shared" si="145"/>
        <v>0</v>
      </c>
      <c r="BJ114">
        <f t="shared" si="146"/>
        <v>0</v>
      </c>
      <c r="BK114" s="7">
        <f t="shared" si="147"/>
        <v>4.2517229086866032E-2</v>
      </c>
      <c r="BL114" s="13">
        <f t="shared" si="129"/>
        <v>7.9132948540946269E-2</v>
      </c>
      <c r="BM114" s="13">
        <f t="shared" si="130"/>
        <v>7.532985809081566E-2</v>
      </c>
      <c r="BN114" s="8">
        <f>BN$3*temperature!$I224+BN$4*temperature!$I224^2+BN$5*temperature!$I224^6</f>
        <v>-1.5179946040799877</v>
      </c>
      <c r="BO114" s="8">
        <f>BO$3*temperature!$I224+BO$4*temperature!$I224^2+BO$5*temperature!$I224^6</f>
        <v>-3.2582534701415327</v>
      </c>
      <c r="BP114" s="8">
        <f>BP$3*temperature!$I224+BP$4*temperature!$I224^2+BP$5*temperature!$I224^6</f>
        <v>-4.3120002201799643</v>
      </c>
      <c r="BQ114" s="8">
        <f>BQ$3*temperature!$M224+BQ$4*temperature!$M224^2+BQ$5*temperature!$M224^6</f>
        <v>-1.5180096807085839</v>
      </c>
      <c r="BR114" s="8">
        <f>BR$3*temperature!$M224+BR$4*temperature!$M224^2+BR$5*temperature!$M224^6</f>
        <v>-3.2582662683340402</v>
      </c>
      <c r="BS114" s="8">
        <f>BS$3*temperature!$M224+BS$4*temperature!$M224^2+BS$5*temperature!$M224^6</f>
        <v>-4.3120111668937113</v>
      </c>
      <c r="BT114" s="15">
        <f t="shared" si="137"/>
        <v>-1.5076628596233377E-5</v>
      </c>
      <c r="BU114" s="15">
        <f t="shared" si="138"/>
        <v>-1.2798192507545991E-5</v>
      </c>
      <c r="BV114" s="15">
        <f t="shared" si="139"/>
        <v>-1.0946713747017611E-5</v>
      </c>
      <c r="BW114" s="15">
        <f t="shared" si="140"/>
        <v>-2.4814586165899963E-2</v>
      </c>
      <c r="BX114" s="15">
        <f t="shared" si="141"/>
        <v>-1.963651370131039E-3</v>
      </c>
      <c r="BY114" s="15">
        <f t="shared" si="142"/>
        <v>-1.8692792544595617E-3</v>
      </c>
    </row>
    <row r="115" spans="1:77" x14ac:dyDescent="0.3">
      <c r="A115">
        <f t="shared" si="79"/>
        <v>2069</v>
      </c>
      <c r="B115" s="4">
        <f t="shared" si="80"/>
        <v>1161.0032048789585</v>
      </c>
      <c r="C115" s="4">
        <f t="shared" si="81"/>
        <v>2942.1514694466478</v>
      </c>
      <c r="D115" s="4">
        <f t="shared" si="82"/>
        <v>4303.951401131224</v>
      </c>
      <c r="E115" s="11">
        <f t="shared" si="83"/>
        <v>1.992143799926587E-4</v>
      </c>
      <c r="F115" s="11">
        <f t="shared" si="84"/>
        <v>3.9246568700154164E-4</v>
      </c>
      <c r="G115" s="11">
        <f t="shared" si="85"/>
        <v>8.0120473916994424E-4</v>
      </c>
      <c r="H115" s="4">
        <f t="shared" si="86"/>
        <v>122745.03138273444</v>
      </c>
      <c r="I115" s="4">
        <f t="shared" si="87"/>
        <v>38923.987240851049</v>
      </c>
      <c r="J115" s="4">
        <f t="shared" si="88"/>
        <v>15001.890133812827</v>
      </c>
      <c r="K115" s="4">
        <f t="shared" si="89"/>
        <v>105723.24939923946</v>
      </c>
      <c r="L115" s="4">
        <f t="shared" si="90"/>
        <v>13229.769998269931</v>
      </c>
      <c r="M115" s="4">
        <f t="shared" si="91"/>
        <v>3485.6086269630791</v>
      </c>
      <c r="N115" s="11">
        <f t="shared" si="92"/>
        <v>1.1386204416661272E-2</v>
      </c>
      <c r="O115" s="11">
        <f t="shared" si="93"/>
        <v>1.5608987425665966E-2</v>
      </c>
      <c r="P115" s="11">
        <f t="shared" si="94"/>
        <v>1.4355658646547198E-2</v>
      </c>
      <c r="Q115" s="4">
        <f t="shared" si="95"/>
        <v>9133.8283788258068</v>
      </c>
      <c r="R115" s="4">
        <f t="shared" si="96"/>
        <v>11320.778904512605</v>
      </c>
      <c r="S115" s="4">
        <f t="shared" si="97"/>
        <v>5533.1056760178271</v>
      </c>
      <c r="T115" s="4">
        <f t="shared" si="98"/>
        <v>74.41301921497238</v>
      </c>
      <c r="U115" s="4">
        <f t="shared" si="99"/>
        <v>290.84324877774475</v>
      </c>
      <c r="V115" s="4">
        <f t="shared" si="100"/>
        <v>368.82723621250472</v>
      </c>
      <c r="W115" s="11">
        <f t="shared" si="101"/>
        <v>-1.0734613539272964E-2</v>
      </c>
      <c r="X115" s="11">
        <f t="shared" si="102"/>
        <v>-1.217998157191269E-2</v>
      </c>
      <c r="Y115" s="11">
        <f t="shared" si="103"/>
        <v>-9.7425357312937999E-3</v>
      </c>
      <c r="Z115" s="4">
        <f t="shared" si="123"/>
        <v>16628.91642512002</v>
      </c>
      <c r="AA115" s="4">
        <f t="shared" si="124"/>
        <v>33007.178112098598</v>
      </c>
      <c r="AB115" s="4">
        <f t="shared" si="125"/>
        <v>22963.30819478854</v>
      </c>
      <c r="AC115" s="12">
        <f t="shared" si="107"/>
        <v>1.8219122326111001</v>
      </c>
      <c r="AD115" s="12">
        <f t="shared" si="108"/>
        <v>2.9262192212106743</v>
      </c>
      <c r="AE115" s="12">
        <f t="shared" si="109"/>
        <v>4.1720709961768918</v>
      </c>
      <c r="AF115" s="11">
        <f t="shared" si="110"/>
        <v>-4.0504037456468023E-3</v>
      </c>
      <c r="AG115" s="11">
        <f t="shared" si="111"/>
        <v>2.9673830763510267E-4</v>
      </c>
      <c r="AH115" s="11">
        <f t="shared" si="112"/>
        <v>9.7937136394747881E-3</v>
      </c>
      <c r="AI115" s="1">
        <f t="shared" si="70"/>
        <v>215826.903626429</v>
      </c>
      <c r="AJ115" s="1">
        <f t="shared" si="71"/>
        <v>65779.020236569719</v>
      </c>
      <c r="AK115" s="1">
        <f t="shared" si="72"/>
        <v>25524.999335856788</v>
      </c>
      <c r="AL115" s="10">
        <f t="shared" si="113"/>
        <v>37.753670991188933</v>
      </c>
      <c r="AM115" s="10">
        <f t="shared" si="114"/>
        <v>7.3460502659674152</v>
      </c>
      <c r="AN115" s="10">
        <f t="shared" si="115"/>
        <v>2.5515346432488428</v>
      </c>
      <c r="AO115" s="7">
        <f t="shared" si="116"/>
        <v>1.1396952831997669E-2</v>
      </c>
      <c r="AP115" s="7">
        <f t="shared" si="117"/>
        <v>1.4357154661518826E-2</v>
      </c>
      <c r="AQ115" s="7">
        <f t="shared" si="118"/>
        <v>1.302375078173547E-2</v>
      </c>
      <c r="AR115" s="1">
        <f t="shared" si="128"/>
        <v>122745.03138273444</v>
      </c>
      <c r="AS115" s="1">
        <f t="shared" si="126"/>
        <v>38923.987240851049</v>
      </c>
      <c r="AT115" s="1">
        <f t="shared" si="127"/>
        <v>15001.890133812827</v>
      </c>
      <c r="AU115" s="1">
        <f t="shared" si="76"/>
        <v>24549.00627654689</v>
      </c>
      <c r="AV115" s="1">
        <f t="shared" si="77"/>
        <v>7784.7974481702104</v>
      </c>
      <c r="AW115" s="1">
        <f t="shared" si="78"/>
        <v>3000.3780267625657</v>
      </c>
      <c r="AX115">
        <v>0</v>
      </c>
      <c r="AY115">
        <v>0</v>
      </c>
      <c r="AZ115">
        <v>0</v>
      </c>
      <c r="BA115">
        <f t="shared" si="131"/>
        <v>0</v>
      </c>
      <c r="BB115">
        <f t="shared" si="143"/>
        <v>0</v>
      </c>
      <c r="BC115">
        <f t="shared" si="132"/>
        <v>0</v>
      </c>
      <c r="BD115">
        <f t="shared" si="133"/>
        <v>0</v>
      </c>
      <c r="BE115">
        <f t="shared" si="134"/>
        <v>0</v>
      </c>
      <c r="BF115">
        <f t="shared" si="135"/>
        <v>0</v>
      </c>
      <c r="BG115">
        <f t="shared" si="136"/>
        <v>0</v>
      </c>
      <c r="BH115">
        <f t="shared" si="144"/>
        <v>0</v>
      </c>
      <c r="BI115">
        <f t="shared" si="145"/>
        <v>0</v>
      </c>
      <c r="BJ115">
        <f t="shared" si="146"/>
        <v>0</v>
      </c>
      <c r="BK115" s="7">
        <f t="shared" si="147"/>
        <v>4.2279786976193473E-2</v>
      </c>
      <c r="BL115" s="13">
        <f t="shared" si="129"/>
        <v>7.5905650605178288E-2</v>
      </c>
      <c r="BM115" s="13">
        <f t="shared" si="130"/>
        <v>7.1742721991253006E-2</v>
      </c>
      <c r="BN115" s="8">
        <f>BN$3*temperature!$I225+BN$4*temperature!$I225^2+BN$5*temperature!$I225^6</f>
        <v>-1.7973679837474315</v>
      </c>
      <c r="BO115" s="8">
        <f>BO$3*temperature!$I225+BO$4*temperature!$I225^2+BO$5*temperature!$I225^6</f>
        <v>-3.4950089219649936</v>
      </c>
      <c r="BP115" s="8">
        <f>BP$3*temperature!$I225+BP$4*temperature!$I225^2+BP$5*temperature!$I225^6</f>
        <v>-4.5141967622767751</v>
      </c>
      <c r="BQ115" s="8">
        <f>BQ$3*temperature!$M225+BQ$4*temperature!$M225^2+BQ$5*temperature!$M225^6</f>
        <v>-1.7973833740268965</v>
      </c>
      <c r="BR115" s="8">
        <f>BR$3*temperature!$M225+BR$4*temperature!$M225^2+BR$5*temperature!$M225^6</f>
        <v>-3.4950219431169245</v>
      </c>
      <c r="BS115" s="8">
        <f>BS$3*temperature!$M225+BS$4*temperature!$M225^2+BS$5*temperature!$M225^6</f>
        <v>-4.5142078661745595</v>
      </c>
      <c r="BT115" s="15">
        <f t="shared" si="137"/>
        <v>-1.5390279465066214E-5</v>
      </c>
      <c r="BU115" s="15">
        <f t="shared" si="138"/>
        <v>-1.3021151930914243E-5</v>
      </c>
      <c r="BV115" s="15">
        <f t="shared" si="139"/>
        <v>-1.1103897784359162E-5</v>
      </c>
      <c r="BW115" s="15">
        <f t="shared" si="140"/>
        <v>-2.5624949421667386E-2</v>
      </c>
      <c r="BX115" s="15">
        <f t="shared" si="141"/>
        <v>-1.9450784575764501E-3</v>
      </c>
      <c r="BY115" s="15">
        <f t="shared" si="142"/>
        <v>-1.8384036223986027E-3</v>
      </c>
    </row>
    <row r="116" spans="1:77" x14ac:dyDescent="0.3">
      <c r="A116">
        <f t="shared" si="79"/>
        <v>2070</v>
      </c>
      <c r="B116" s="4">
        <f t="shared" si="80"/>
        <v>1161.2229289859065</v>
      </c>
      <c r="C116" s="4">
        <f t="shared" si="81"/>
        <v>2943.2484282694809</v>
      </c>
      <c r="D116" s="4">
        <f t="shared" si="82"/>
        <v>4307.2273300779807</v>
      </c>
      <c r="E116" s="11">
        <f t="shared" si="83"/>
        <v>1.8925366099302576E-4</v>
      </c>
      <c r="F116" s="11">
        <f t="shared" si="84"/>
        <v>3.7284240265146454E-4</v>
      </c>
      <c r="G116" s="11">
        <f t="shared" si="85"/>
        <v>7.6114450221144696E-4</v>
      </c>
      <c r="H116" s="4">
        <f t="shared" si="86"/>
        <v>124135.00556540328</v>
      </c>
      <c r="I116" s="4">
        <f t="shared" si="87"/>
        <v>39535.872688179057</v>
      </c>
      <c r="J116" s="4">
        <f t="shared" si="88"/>
        <v>15225.315933924914</v>
      </c>
      <c r="K116" s="4">
        <f t="shared" si="89"/>
        <v>106900.23635152479</v>
      </c>
      <c r="L116" s="4">
        <f t="shared" si="90"/>
        <v>13432.733814938163</v>
      </c>
      <c r="M116" s="4">
        <f t="shared" si="91"/>
        <v>3534.8298956974872</v>
      </c>
      <c r="N116" s="11">
        <f t="shared" si="92"/>
        <v>1.1132716398459364E-2</v>
      </c>
      <c r="O116" s="11">
        <f t="shared" si="93"/>
        <v>1.5341447107151129E-2</v>
      </c>
      <c r="P116" s="11">
        <f t="shared" si="94"/>
        <v>1.4121283827924547E-2</v>
      </c>
      <c r="Q116" s="4">
        <f t="shared" si="95"/>
        <v>9138.10213217612</v>
      </c>
      <c r="R116" s="4">
        <f t="shared" si="96"/>
        <v>11358.687194424341</v>
      </c>
      <c r="S116" s="4">
        <f t="shared" si="97"/>
        <v>5560.8018778916039</v>
      </c>
      <c r="T116" s="4">
        <f t="shared" si="98"/>
        <v>73.614224211409152</v>
      </c>
      <c r="U116" s="4">
        <f t="shared" si="99"/>
        <v>287.30078336731663</v>
      </c>
      <c r="V116" s="4">
        <f t="shared" si="100"/>
        <v>365.23392368503005</v>
      </c>
      <c r="W116" s="11">
        <f t="shared" si="101"/>
        <v>-1.0734613539272964E-2</v>
      </c>
      <c r="X116" s="11">
        <f t="shared" si="102"/>
        <v>-1.217998157191269E-2</v>
      </c>
      <c r="Y116" s="11">
        <f t="shared" si="103"/>
        <v>-9.7425357312937999E-3</v>
      </c>
      <c r="Z116" s="4">
        <f t="shared" si="123"/>
        <v>16573.630748909745</v>
      </c>
      <c r="AA116" s="4">
        <f t="shared" si="124"/>
        <v>33136.910903363336</v>
      </c>
      <c r="AB116" s="4">
        <f t="shared" si="125"/>
        <v>23310.592787300142</v>
      </c>
      <c r="AC116" s="12">
        <f t="shared" si="107"/>
        <v>1.8145327524798924</v>
      </c>
      <c r="AD116" s="12">
        <f t="shared" si="108"/>
        <v>2.9270875425501459</v>
      </c>
      <c r="AE116" s="12">
        <f t="shared" si="109"/>
        <v>4.2129310647970062</v>
      </c>
      <c r="AF116" s="11">
        <f t="shared" si="110"/>
        <v>-4.0504037456468023E-3</v>
      </c>
      <c r="AG116" s="11">
        <f t="shared" si="111"/>
        <v>2.9673830763510267E-4</v>
      </c>
      <c r="AH116" s="11">
        <f t="shared" si="112"/>
        <v>9.7937136394747881E-3</v>
      </c>
      <c r="AI116" s="1">
        <f t="shared" si="70"/>
        <v>218793.219540333</v>
      </c>
      <c r="AJ116" s="1">
        <f t="shared" si="71"/>
        <v>66985.915661082952</v>
      </c>
      <c r="AK116" s="1">
        <f t="shared" si="72"/>
        <v>25972.877429033677</v>
      </c>
      <c r="AL116" s="10">
        <f t="shared" si="113"/>
        <v>38.179645030635058</v>
      </c>
      <c r="AM116" s="10">
        <f t="shared" si="114"/>
        <v>7.4504639619890041</v>
      </c>
      <c r="AN116" s="10">
        <f t="shared" si="115"/>
        <v>2.5844328890404338</v>
      </c>
      <c r="AO116" s="7">
        <f t="shared" si="116"/>
        <v>1.1282983303677692E-2</v>
      </c>
      <c r="AP116" s="7">
        <f t="shared" si="117"/>
        <v>1.4213583114903637E-2</v>
      </c>
      <c r="AQ116" s="7">
        <f t="shared" si="118"/>
        <v>1.2893513273918116E-2</v>
      </c>
      <c r="AR116" s="1">
        <f t="shared" si="128"/>
        <v>124135.00556540328</v>
      </c>
      <c r="AS116" s="1">
        <f t="shared" si="126"/>
        <v>39535.872688179057</v>
      </c>
      <c r="AT116" s="1">
        <f t="shared" si="127"/>
        <v>15225.315933924914</v>
      </c>
      <c r="AU116" s="1">
        <f t="shared" si="76"/>
        <v>24827.001113080656</v>
      </c>
      <c r="AV116" s="1">
        <f t="shared" si="77"/>
        <v>7907.1745376358122</v>
      </c>
      <c r="AW116" s="1">
        <f t="shared" si="78"/>
        <v>3045.0631867849829</v>
      </c>
      <c r="AX116">
        <v>0</v>
      </c>
      <c r="AY116">
        <v>0</v>
      </c>
      <c r="AZ116">
        <v>0</v>
      </c>
      <c r="BA116">
        <f t="shared" si="131"/>
        <v>0</v>
      </c>
      <c r="BB116">
        <f t="shared" si="143"/>
        <v>0</v>
      </c>
      <c r="BC116">
        <f t="shared" si="132"/>
        <v>0</v>
      </c>
      <c r="BD116">
        <f t="shared" si="133"/>
        <v>0</v>
      </c>
      <c r="BE116">
        <f t="shared" si="134"/>
        <v>0</v>
      </c>
      <c r="BF116">
        <f t="shared" si="135"/>
        <v>0</v>
      </c>
      <c r="BG116">
        <f t="shared" si="136"/>
        <v>0</v>
      </c>
      <c r="BH116">
        <f t="shared" si="144"/>
        <v>0</v>
      </c>
      <c r="BI116">
        <f t="shared" si="145"/>
        <v>0</v>
      </c>
      <c r="BJ116">
        <f t="shared" si="146"/>
        <v>0</v>
      </c>
      <c r="BK116" s="7">
        <f t="shared" si="147"/>
        <v>4.2042796733042537E-2</v>
      </c>
      <c r="BL116" s="13">
        <f t="shared" si="129"/>
        <v>7.2826559196155674E-2</v>
      </c>
      <c r="BM116" s="13">
        <f t="shared" si="130"/>
        <v>6.8326401896431438E-2</v>
      </c>
      <c r="BN116" s="8">
        <f>BN$3*temperature!$I226+BN$4*temperature!$I226^2+BN$5*temperature!$I226^6</f>
        <v>-2.0844125866755938</v>
      </c>
      <c r="BO116" s="8">
        <f>BO$3*temperature!$I226+BO$4*temperature!$I226^2+BO$5*temperature!$I226^6</f>
        <v>-3.7374778379951294</v>
      </c>
      <c r="BP116" s="8">
        <f>BP$3*temperature!$I226+BP$4*temperature!$I226^2+BP$5*temperature!$I226^6</f>
        <v>-4.7206619743469673</v>
      </c>
      <c r="BQ116" s="8">
        <f>BQ$3*temperature!$M226+BQ$4*temperature!$M226^2+BQ$5*temperature!$M226^6</f>
        <v>-2.0844282841806248</v>
      </c>
      <c r="BR116" s="8">
        <f>BR$3*temperature!$M226+BR$4*temperature!$M226^2+BR$5*temperature!$M226^6</f>
        <v>-3.7374910770600902</v>
      </c>
      <c r="BS116" s="8">
        <f>BS$3*temperature!$M226+BS$4*temperature!$M226^2+BS$5*temperature!$M226^6</f>
        <v>-4.7206732314282798</v>
      </c>
      <c r="BT116" s="15">
        <f t="shared" si="137"/>
        <v>-1.5697505030942693E-5</v>
      </c>
      <c r="BU116" s="15">
        <f t="shared" si="138"/>
        <v>-1.3239064960757219E-5</v>
      </c>
      <c r="BV116" s="15">
        <f t="shared" si="139"/>
        <v>-1.1257081312443518E-5</v>
      </c>
      <c r="BW116" s="15">
        <f t="shared" si="140"/>
        <v>-2.6434204806538814E-2</v>
      </c>
      <c r="BX116" s="15">
        <f t="shared" si="141"/>
        <v>-1.9251121811467019E-3</v>
      </c>
      <c r="BY116" s="15">
        <f t="shared" si="142"/>
        <v>-1.8061541014241507E-3</v>
      </c>
    </row>
    <row r="117" spans="1:77" x14ac:dyDescent="0.3">
      <c r="A117">
        <f t="shared" si="79"/>
        <v>2071</v>
      </c>
      <c r="B117" s="4">
        <f t="shared" si="80"/>
        <v>1161.4317063919191</v>
      </c>
      <c r="C117" s="4">
        <f t="shared" si="81"/>
        <v>2944.2909276942974</v>
      </c>
      <c r="D117" s="4">
        <f t="shared" si="82"/>
        <v>4310.3418313599414</v>
      </c>
      <c r="E117" s="11">
        <f t="shared" si="83"/>
        <v>1.7979097794337446E-4</v>
      </c>
      <c r="F117" s="11">
        <f t="shared" si="84"/>
        <v>3.542002825188913E-4</v>
      </c>
      <c r="G117" s="11">
        <f t="shared" si="85"/>
        <v>7.2308727710087455E-4</v>
      </c>
      <c r="H117" s="4">
        <f t="shared" si="86"/>
        <v>125508.18957736285</v>
      </c>
      <c r="I117" s="4">
        <f t="shared" si="87"/>
        <v>40146.117761416099</v>
      </c>
      <c r="J117" s="4">
        <f t="shared" si="88"/>
        <v>15447.93997263506</v>
      </c>
      <c r="K117" s="4">
        <f t="shared" si="89"/>
        <v>108063.34017457136</v>
      </c>
      <c r="L117" s="4">
        <f t="shared" si="90"/>
        <v>13635.241471485602</v>
      </c>
      <c r="M117" s="4">
        <f t="shared" si="91"/>
        <v>3583.9245649250824</v>
      </c>
      <c r="N117" s="11">
        <f t="shared" si="92"/>
        <v>1.0880273634025439E-2</v>
      </c>
      <c r="O117" s="11">
        <f t="shared" si="93"/>
        <v>1.5075684468803807E-2</v>
      </c>
      <c r="P117" s="11">
        <f t="shared" si="94"/>
        <v>1.3888835015046119E-2</v>
      </c>
      <c r="Q117" s="4">
        <f t="shared" si="95"/>
        <v>9140.0088952343704</v>
      </c>
      <c r="R117" s="4">
        <f t="shared" si="96"/>
        <v>11393.527039582252</v>
      </c>
      <c r="S117" s="4">
        <f t="shared" si="97"/>
        <v>5587.1432539360358</v>
      </c>
      <c r="T117" s="4">
        <f t="shared" si="98"/>
        <v>72.824003963506286</v>
      </c>
      <c r="U117" s="4">
        <f t="shared" si="99"/>
        <v>283.8014651203066</v>
      </c>
      <c r="V117" s="4">
        <f t="shared" si="100"/>
        <v>361.67561913324801</v>
      </c>
      <c r="W117" s="11">
        <f t="shared" si="101"/>
        <v>-1.0734613539272964E-2</v>
      </c>
      <c r="X117" s="11">
        <f t="shared" si="102"/>
        <v>-1.217998157191269E-2</v>
      </c>
      <c r="Y117" s="11">
        <f t="shared" si="103"/>
        <v>-9.7425357312937999E-3</v>
      </c>
      <c r="Z117" s="4">
        <f t="shared" si="123"/>
        <v>16514.224307939574</v>
      </c>
      <c r="AA117" s="4">
        <f t="shared" si="124"/>
        <v>33257.737703729756</v>
      </c>
      <c r="AB117" s="4">
        <f t="shared" si="125"/>
        <v>23656.714999024643</v>
      </c>
      <c r="AC117" s="12">
        <f t="shared" si="107"/>
        <v>1.8071831622226491</v>
      </c>
      <c r="AD117" s="12">
        <f t="shared" si="108"/>
        <v>2.9279561215538221</v>
      </c>
      <c r="AE117" s="12">
        <f t="shared" si="109"/>
        <v>4.2541913052284759</v>
      </c>
      <c r="AF117" s="11">
        <f t="shared" si="110"/>
        <v>-4.0504037456468023E-3</v>
      </c>
      <c r="AG117" s="11">
        <f t="shared" si="111"/>
        <v>2.9673830763510267E-4</v>
      </c>
      <c r="AH117" s="11">
        <f t="shared" si="112"/>
        <v>9.7937136394747881E-3</v>
      </c>
      <c r="AI117" s="1">
        <f t="shared" si="70"/>
        <v>221740.89869938034</v>
      </c>
      <c r="AJ117" s="1">
        <f t="shared" si="71"/>
        <v>68194.49863261047</v>
      </c>
      <c r="AK117" s="1">
        <f t="shared" si="72"/>
        <v>26420.652872915292</v>
      </c>
      <c r="AL117" s="10">
        <f t="shared" si="113"/>
        <v>38.606117525081849</v>
      </c>
      <c r="AM117" s="10">
        <f t="shared" si="114"/>
        <v>7.5553027728696458</v>
      </c>
      <c r="AN117" s="10">
        <f t="shared" si="115"/>
        <v>2.617422084603223</v>
      </c>
      <c r="AO117" s="7">
        <f t="shared" si="116"/>
        <v>1.1170153470640916E-2</v>
      </c>
      <c r="AP117" s="7">
        <f t="shared" si="117"/>
        <v>1.40714472837546E-2</v>
      </c>
      <c r="AQ117" s="7">
        <f t="shared" si="118"/>
        <v>1.2764578141178935E-2</v>
      </c>
      <c r="AR117" s="1">
        <f t="shared" si="128"/>
        <v>125508.18957736285</v>
      </c>
      <c r="AS117" s="1">
        <f t="shared" si="126"/>
        <v>40146.117761416099</v>
      </c>
      <c r="AT117" s="1">
        <f t="shared" si="127"/>
        <v>15447.93997263506</v>
      </c>
      <c r="AU117" s="1">
        <f t="shared" si="76"/>
        <v>25101.637915472573</v>
      </c>
      <c r="AV117" s="1">
        <f t="shared" si="77"/>
        <v>8029.2235522832198</v>
      </c>
      <c r="AW117" s="1">
        <f t="shared" si="78"/>
        <v>3089.5879945270121</v>
      </c>
      <c r="AX117">
        <v>0</v>
      </c>
      <c r="AY117">
        <v>0</v>
      </c>
      <c r="AZ117">
        <v>0</v>
      </c>
      <c r="BA117">
        <f t="shared" si="131"/>
        <v>0</v>
      </c>
      <c r="BB117">
        <f t="shared" si="143"/>
        <v>0</v>
      </c>
      <c r="BC117">
        <f t="shared" si="132"/>
        <v>0</v>
      </c>
      <c r="BD117">
        <f t="shared" si="133"/>
        <v>0</v>
      </c>
      <c r="BE117">
        <f t="shared" si="134"/>
        <v>0</v>
      </c>
      <c r="BF117">
        <f t="shared" si="135"/>
        <v>0</v>
      </c>
      <c r="BG117">
        <f t="shared" si="136"/>
        <v>0</v>
      </c>
      <c r="BH117">
        <f t="shared" si="144"/>
        <v>0</v>
      </c>
      <c r="BI117">
        <f t="shared" si="145"/>
        <v>0</v>
      </c>
      <c r="BJ117">
        <f t="shared" si="146"/>
        <v>0</v>
      </c>
      <c r="BK117" s="7">
        <f t="shared" si="147"/>
        <v>4.180633010838461E-2</v>
      </c>
      <c r="BL117" s="13">
        <f t="shared" si="129"/>
        <v>6.9888261235025714E-2</v>
      </c>
      <c r="BM117" s="13">
        <f t="shared" si="130"/>
        <v>6.5072763710887077E-2</v>
      </c>
      <c r="BN117" s="8">
        <f>BN$3*temperature!$I227+BN$4*temperature!$I227^2+BN$5*temperature!$I227^6</f>
        <v>-2.3790868401915972</v>
      </c>
      <c r="BO117" s="8">
        <f>BO$3*temperature!$I227+BO$4*temperature!$I227^2+BO$5*temperature!$I227^6</f>
        <v>-3.9856218643997785</v>
      </c>
      <c r="BP117" s="8">
        <f>BP$3*temperature!$I227+BP$4*temperature!$I227^2+BP$5*temperature!$I227^6</f>
        <v>-4.9313606788208197</v>
      </c>
      <c r="BQ117" s="8">
        <f>BQ$3*temperature!$M227+BQ$4*temperature!$M227^2+BQ$5*temperature!$M227^6</f>
        <v>-2.3791028384210264</v>
      </c>
      <c r="BR117" s="8">
        <f>BR$3*temperature!$M227+BR$4*temperature!$M227^2+BR$5*temperature!$M227^6</f>
        <v>-3.9856353163004687</v>
      </c>
      <c r="BS117" s="8">
        <f>BS$3*temperature!$M227+BS$4*temperature!$M227^2+BS$5*temperature!$M227^6</f>
        <v>-4.9313720850846403</v>
      </c>
      <c r="BT117" s="15">
        <f t="shared" si="137"/>
        <v>-1.5998229429214916E-5</v>
      </c>
      <c r="BU117" s="15">
        <f t="shared" si="138"/>
        <v>-1.3451900690242269E-5</v>
      </c>
      <c r="BV117" s="15">
        <f t="shared" si="139"/>
        <v>-1.1406263820568086E-5</v>
      </c>
      <c r="BW117" s="15">
        <f t="shared" si="140"/>
        <v>-2.7241536801415663E-2</v>
      </c>
      <c r="BX117" s="15">
        <f t="shared" si="141"/>
        <v>-1.9038636404209047E-3</v>
      </c>
      <c r="BY117" s="15">
        <f t="shared" si="142"/>
        <v>-1.772682087399956E-3</v>
      </c>
    </row>
    <row r="118" spans="1:77" x14ac:dyDescent="0.3">
      <c r="A118">
        <f t="shared" si="79"/>
        <v>2072</v>
      </c>
      <c r="B118" s="4">
        <f t="shared" si="80"/>
        <v>1161.6300805871103</v>
      </c>
      <c r="C118" s="4">
        <f t="shared" si="81"/>
        <v>2945.2816529387837</v>
      </c>
      <c r="D118" s="4">
        <f t="shared" si="82"/>
        <v>4313.3027470312427</v>
      </c>
      <c r="E118" s="11">
        <f t="shared" si="83"/>
        <v>1.7080142904620573E-4</v>
      </c>
      <c r="F118" s="11">
        <f t="shared" si="84"/>
        <v>3.364902683929467E-4</v>
      </c>
      <c r="G118" s="11">
        <f t="shared" si="85"/>
        <v>6.8693291324583075E-4</v>
      </c>
      <c r="H118" s="4">
        <f t="shared" si="86"/>
        <v>126863.86971258992</v>
      </c>
      <c r="I118" s="4">
        <f t="shared" si="87"/>
        <v>40754.459721120191</v>
      </c>
      <c r="J118" s="4">
        <f t="shared" si="88"/>
        <v>15669.689553868422</v>
      </c>
      <c r="K118" s="4">
        <f t="shared" si="89"/>
        <v>109211.93573815725</v>
      </c>
      <c r="L118" s="4">
        <f t="shared" si="90"/>
        <v>13837.202863249307</v>
      </c>
      <c r="M118" s="4">
        <f t="shared" si="91"/>
        <v>3632.8749621513457</v>
      </c>
      <c r="N118" s="11">
        <f t="shared" si="92"/>
        <v>1.0628910430960037E-2</v>
      </c>
      <c r="O118" s="11">
        <f t="shared" si="93"/>
        <v>1.4811720950160812E-2</v>
      </c>
      <c r="P118" s="11">
        <f t="shared" si="94"/>
        <v>1.3658322417086532E-2</v>
      </c>
      <c r="Q118" s="4">
        <f t="shared" si="95"/>
        <v>9139.5607014870457</v>
      </c>
      <c r="R118" s="4">
        <f t="shared" si="96"/>
        <v>11425.299576066209</v>
      </c>
      <c r="S118" s="4">
        <f t="shared" si="97"/>
        <v>5612.1303630621696</v>
      </c>
      <c r="T118" s="4">
        <f t="shared" si="98"/>
        <v>72.042266424575558</v>
      </c>
      <c r="U118" s="4">
        <f t="shared" si="99"/>
        <v>280.34476850505945</v>
      </c>
      <c r="V118" s="4">
        <f t="shared" si="100"/>
        <v>358.15198149070454</v>
      </c>
      <c r="W118" s="11">
        <f t="shared" si="101"/>
        <v>-1.0734613539272964E-2</v>
      </c>
      <c r="X118" s="11">
        <f t="shared" si="102"/>
        <v>-1.217998157191269E-2</v>
      </c>
      <c r="Y118" s="11">
        <f t="shared" si="103"/>
        <v>-9.7425357312937999E-3</v>
      </c>
      <c r="Z118" s="4">
        <f t="shared" si="123"/>
        <v>16450.766944874329</v>
      </c>
      <c r="AA118" s="4">
        <f t="shared" si="124"/>
        <v>33369.646356573467</v>
      </c>
      <c r="AB118" s="4">
        <f t="shared" si="125"/>
        <v>24001.560840133068</v>
      </c>
      <c r="AC118" s="12">
        <f t="shared" si="107"/>
        <v>1.7998633407733127</v>
      </c>
      <c r="AD118" s="12">
        <f t="shared" si="108"/>
        <v>2.9288249582981618</v>
      </c>
      <c r="AE118" s="12">
        <f t="shared" si="109"/>
        <v>4.2958556366394269</v>
      </c>
      <c r="AF118" s="11">
        <f t="shared" si="110"/>
        <v>-4.0504037456468023E-3</v>
      </c>
      <c r="AG118" s="11">
        <f t="shared" si="111"/>
        <v>2.9673830763510267E-4</v>
      </c>
      <c r="AH118" s="11">
        <f t="shared" si="112"/>
        <v>9.7937136394747881E-3</v>
      </c>
      <c r="AI118" s="1">
        <f t="shared" si="70"/>
        <v>224668.44674491487</v>
      </c>
      <c r="AJ118" s="1">
        <f t="shared" si="71"/>
        <v>69404.272321632641</v>
      </c>
      <c r="AK118" s="1">
        <f t="shared" si="72"/>
        <v>26868.175580150779</v>
      </c>
      <c r="AL118" s="10">
        <f t="shared" si="113"/>
        <v>39.033041420166008</v>
      </c>
      <c r="AM118" s="10">
        <f t="shared" si="114"/>
        <v>7.6605536771040734</v>
      </c>
      <c r="AN118" s="10">
        <f t="shared" si="115"/>
        <v>2.6504982704433142</v>
      </c>
      <c r="AO118" s="7">
        <f t="shared" si="116"/>
        <v>1.1058451935934506E-2</v>
      </c>
      <c r="AP118" s="7">
        <f t="shared" si="117"/>
        <v>1.3930732810917055E-2</v>
      </c>
      <c r="AQ118" s="7">
        <f t="shared" si="118"/>
        <v>1.2636932359767145E-2</v>
      </c>
      <c r="AR118" s="1">
        <f t="shared" si="128"/>
        <v>126863.86971258992</v>
      </c>
      <c r="AS118" s="1">
        <f t="shared" si="126"/>
        <v>40754.459721120191</v>
      </c>
      <c r="AT118" s="1">
        <f t="shared" si="127"/>
        <v>15669.689553868422</v>
      </c>
      <c r="AU118" s="1">
        <f t="shared" si="76"/>
        <v>25372.773942517986</v>
      </c>
      <c r="AV118" s="1">
        <f t="shared" si="77"/>
        <v>8150.8919442240385</v>
      </c>
      <c r="AW118" s="1">
        <f t="shared" si="78"/>
        <v>3133.9379107736845</v>
      </c>
      <c r="AX118">
        <v>0</v>
      </c>
      <c r="AY118">
        <v>0</v>
      </c>
      <c r="AZ118">
        <v>0</v>
      </c>
      <c r="BA118">
        <f t="shared" si="131"/>
        <v>0</v>
      </c>
      <c r="BB118">
        <f t="shared" si="143"/>
        <v>0</v>
      </c>
      <c r="BC118">
        <f t="shared" si="132"/>
        <v>0</v>
      </c>
      <c r="BD118">
        <f t="shared" si="133"/>
        <v>0</v>
      </c>
      <c r="BE118">
        <f t="shared" si="134"/>
        <v>0</v>
      </c>
      <c r="BF118">
        <f t="shared" si="135"/>
        <v>0</v>
      </c>
      <c r="BG118">
        <f t="shared" si="136"/>
        <v>0</v>
      </c>
      <c r="BH118">
        <f t="shared" si="144"/>
        <v>0</v>
      </c>
      <c r="BI118">
        <f t="shared" si="145"/>
        <v>0</v>
      </c>
      <c r="BJ118">
        <f t="shared" si="146"/>
        <v>0</v>
      </c>
      <c r="BK118" s="7">
        <f t="shared" si="147"/>
        <v>4.1570456801845984E-2</v>
      </c>
      <c r="BL118" s="13">
        <f t="shared" si="129"/>
        <v>6.7083736405935318E-2</v>
      </c>
      <c r="BM118" s="13">
        <f t="shared" si="130"/>
        <v>6.1974060677035307E-2</v>
      </c>
      <c r="BN118" s="8">
        <f>BN$3*temperature!$I228+BN$4*temperature!$I228^2+BN$5*temperature!$I228^6</f>
        <v>-2.681342805249372</v>
      </c>
      <c r="BO118" s="8">
        <f>BO$3*temperature!$I228+BO$4*temperature!$I228^2+BO$5*temperature!$I228^6</f>
        <v>-4.239398032740727</v>
      </c>
      <c r="BP118" s="8">
        <f>BP$3*temperature!$I228+BP$4*temperature!$I228^2+BP$5*temperature!$I228^6</f>
        <v>-5.1462543625356583</v>
      </c>
      <c r="BQ118" s="8">
        <f>BQ$3*temperature!$M228+BQ$4*temperature!$M228^2+BQ$5*temperature!$M228^6</f>
        <v>-2.6813590976395716</v>
      </c>
      <c r="BR118" s="8">
        <f>BR$3*temperature!$M228+BR$4*temperature!$M228^2+BR$5*temperature!$M228^6</f>
        <v>-4.2394116923775087</v>
      </c>
      <c r="BS118" s="8">
        <f>BS$3*temperature!$M228+BS$4*temperature!$M228^2+BS$5*temperature!$M228^6</f>
        <v>-5.1462659139856237</v>
      </c>
      <c r="BT118" s="15">
        <f t="shared" si="137"/>
        <v>-1.6292390199623696E-5</v>
      </c>
      <c r="BU118" s="15">
        <f t="shared" si="138"/>
        <v>-1.3659636781682138E-5</v>
      </c>
      <c r="BV118" s="15">
        <f t="shared" si="139"/>
        <v>-1.1551449965452321E-5</v>
      </c>
      <c r="BW118" s="15">
        <f t="shared" si="140"/>
        <v>-2.8046144194716155E-2</v>
      </c>
      <c r="BX118" s="15">
        <f t="shared" si="141"/>
        <v>-1.8814401443611917E-3</v>
      </c>
      <c r="BY118" s="15">
        <f t="shared" si="142"/>
        <v>-1.7381334420802205E-3</v>
      </c>
    </row>
    <row r="119" spans="1:77" x14ac:dyDescent="0.3">
      <c r="A119">
        <f t="shared" si="79"/>
        <v>2073</v>
      </c>
      <c r="B119" s="4">
        <f t="shared" si="80"/>
        <v>1161.8185682610083</v>
      </c>
      <c r="C119" s="4">
        <f t="shared" si="81"/>
        <v>2946.2231586219796</v>
      </c>
      <c r="D119" s="4">
        <f t="shared" si="82"/>
        <v>4316.117549171885</v>
      </c>
      <c r="E119" s="11">
        <f t="shared" si="83"/>
        <v>1.6226135759389544E-4</v>
      </c>
      <c r="F119" s="11">
        <f t="shared" si="84"/>
        <v>3.1966575497329933E-4</v>
      </c>
      <c r="G119" s="11">
        <f t="shared" si="85"/>
        <v>6.5258626758353923E-4</v>
      </c>
      <c r="H119" s="4">
        <f t="shared" si="86"/>
        <v>128201.34555787209</v>
      </c>
      <c r="I119" s="4">
        <f t="shared" si="87"/>
        <v>41360.63726447439</v>
      </c>
      <c r="J119" s="4">
        <f t="shared" si="88"/>
        <v>15890.492819975292</v>
      </c>
      <c r="K119" s="4">
        <f t="shared" si="89"/>
        <v>110345.40939534288</v>
      </c>
      <c r="L119" s="4">
        <f t="shared" si="90"/>
        <v>14038.528325131952</v>
      </c>
      <c r="M119" s="4">
        <f t="shared" si="91"/>
        <v>3681.6635874581621</v>
      </c>
      <c r="N119" s="11">
        <f t="shared" si="92"/>
        <v>1.0378660990894018E-2</v>
      </c>
      <c r="O119" s="11">
        <f t="shared" si="93"/>
        <v>1.4549577965453642E-2</v>
      </c>
      <c r="P119" s="11">
        <f t="shared" si="94"/>
        <v>1.3429756271579496E-2</v>
      </c>
      <c r="Q119" s="4">
        <f t="shared" si="95"/>
        <v>9136.7715091741084</v>
      </c>
      <c r="R119" s="4">
        <f t="shared" si="96"/>
        <v>11454.008490569056</v>
      </c>
      <c r="S119" s="4">
        <f t="shared" si="97"/>
        <v>5635.7646590389977</v>
      </c>
      <c r="T119" s="4">
        <f t="shared" si="98"/>
        <v>71.268920536014406</v>
      </c>
      <c r="U119" s="4">
        <f t="shared" si="99"/>
        <v>276.93017439088567</v>
      </c>
      <c r="V119" s="4">
        <f t="shared" si="100"/>
        <v>354.6626730137977</v>
      </c>
      <c r="W119" s="11">
        <f t="shared" si="101"/>
        <v>-1.0734613539272964E-2</v>
      </c>
      <c r="X119" s="11">
        <f t="shared" si="102"/>
        <v>-1.217998157191269E-2</v>
      </c>
      <c r="Y119" s="11">
        <f t="shared" si="103"/>
        <v>-9.7425357312937999E-3</v>
      </c>
      <c r="Z119" s="4">
        <f t="shared" si="123"/>
        <v>16383.331276736726</v>
      </c>
      <c r="AA119" s="4">
        <f t="shared" si="124"/>
        <v>33472.632220141015</v>
      </c>
      <c r="AB119" s="4">
        <f t="shared" si="125"/>
        <v>24345.017534633393</v>
      </c>
      <c r="AC119" s="12">
        <f t="shared" si="107"/>
        <v>1.792573167556192</v>
      </c>
      <c r="AD119" s="12">
        <f t="shared" si="108"/>
        <v>2.9296940528596465</v>
      </c>
      <c r="AE119" s="12">
        <f t="shared" si="109"/>
        <v>4.3379280165811975</v>
      </c>
      <c r="AF119" s="11">
        <f t="shared" si="110"/>
        <v>-4.0504037456468023E-3</v>
      </c>
      <c r="AG119" s="11">
        <f t="shared" si="111"/>
        <v>2.9673830763510267E-4</v>
      </c>
      <c r="AH119" s="11">
        <f t="shared" si="112"/>
        <v>9.7937136394747881E-3</v>
      </c>
      <c r="AI119" s="1">
        <f t="shared" si="70"/>
        <v>227574.37601294139</v>
      </c>
      <c r="AJ119" s="1">
        <f t="shared" si="71"/>
        <v>70614.737033693425</v>
      </c>
      <c r="AK119" s="1">
        <f t="shared" si="72"/>
        <v>27315.295932909386</v>
      </c>
      <c r="AL119" s="10">
        <f t="shared" si="113"/>
        <v>39.460369982499671</v>
      </c>
      <c r="AM119" s="10">
        <f t="shared" si="114"/>
        <v>7.7662036322989048</v>
      </c>
      <c r="AN119" s="10">
        <f t="shared" si="115"/>
        <v>2.6836574961329536</v>
      </c>
      <c r="AO119" s="7">
        <f t="shared" si="116"/>
        <v>1.094786741657516E-2</v>
      </c>
      <c r="AP119" s="7">
        <f t="shared" si="117"/>
        <v>1.3791425482807885E-2</v>
      </c>
      <c r="AQ119" s="7">
        <f t="shared" si="118"/>
        <v>1.2510563036169473E-2</v>
      </c>
      <c r="AR119" s="1">
        <f t="shared" si="128"/>
        <v>128201.34555787209</v>
      </c>
      <c r="AS119" s="1">
        <f t="shared" si="126"/>
        <v>41360.63726447439</v>
      </c>
      <c r="AT119" s="1">
        <f t="shared" si="127"/>
        <v>15890.492819975292</v>
      </c>
      <c r="AU119" s="1">
        <f t="shared" si="76"/>
        <v>25640.26911157442</v>
      </c>
      <c r="AV119" s="1">
        <f t="shared" si="77"/>
        <v>8272.1274528948779</v>
      </c>
      <c r="AW119" s="1">
        <f t="shared" si="78"/>
        <v>3178.0985639950586</v>
      </c>
      <c r="AX119">
        <v>0</v>
      </c>
      <c r="AY119">
        <v>0</v>
      </c>
      <c r="AZ119">
        <v>0</v>
      </c>
      <c r="BA119">
        <f t="shared" si="131"/>
        <v>0</v>
      </c>
      <c r="BB119">
        <f t="shared" si="143"/>
        <v>0</v>
      </c>
      <c r="BC119">
        <f t="shared" si="132"/>
        <v>0</v>
      </c>
      <c r="BD119">
        <f t="shared" si="133"/>
        <v>0</v>
      </c>
      <c r="BE119">
        <f t="shared" si="134"/>
        <v>0</v>
      </c>
      <c r="BF119">
        <f t="shared" si="135"/>
        <v>0</v>
      </c>
      <c r="BG119">
        <f t="shared" si="136"/>
        <v>0</v>
      </c>
      <c r="BH119">
        <f t="shared" si="144"/>
        <v>0</v>
      </c>
      <c r="BI119">
        <f t="shared" si="145"/>
        <v>0</v>
      </c>
      <c r="BJ119">
        <f t="shared" si="146"/>
        <v>0</v>
      </c>
      <c r="BK119" s="7">
        <f t="shared" si="147"/>
        <v>4.1335244484091954E-2</v>
      </c>
      <c r="BL119" s="13">
        <f t="shared" si="129"/>
        <v>6.4406335613547153E-2</v>
      </c>
      <c r="BM119" s="13">
        <f t="shared" si="130"/>
        <v>5.9022914930509811E-2</v>
      </c>
      <c r="BN119" s="8">
        <f>BN$3*temperature!$I229+BN$4*temperature!$I229^2+BN$5*temperature!$I229^6</f>
        <v>-2.9911263098895979</v>
      </c>
      <c r="BO119" s="8">
        <f>BO$3*temperature!$I229+BO$4*temperature!$I229^2+BO$5*temperature!$I229^6</f>
        <v>-4.4987588633197291</v>
      </c>
      <c r="BP119" s="8">
        <f>BP$3*temperature!$I229+BP$4*temperature!$I229^2+BP$5*temperature!$I229^6</f>
        <v>-5.3653012574307395</v>
      </c>
      <c r="BQ119" s="8">
        <f>BQ$3*temperature!$M229+BQ$4*temperature!$M229^2+BQ$5*temperature!$M229^6</f>
        <v>-2.9911428898272518</v>
      </c>
      <c r="BR119" s="8">
        <f>BR$3*temperature!$M229+BR$4*temperature!$M229^2+BR$5*temperature!$M229^6</f>
        <v>-4.4987727255787977</v>
      </c>
      <c r="BS119" s="8">
        <f>BS$3*temperature!$M229+BS$4*temperature!$M229^2+BS$5*temperature!$M229^6</f>
        <v>-5.3653129500800549</v>
      </c>
      <c r="BT119" s="15">
        <f t="shared" si="137"/>
        <v>-1.6579937653915522E-5</v>
      </c>
      <c r="BU119" s="15">
        <f t="shared" si="138"/>
        <v>-1.3862259068631033E-5</v>
      </c>
      <c r="BV119" s="15">
        <f t="shared" si="139"/>
        <v>-1.1692649315442338E-5</v>
      </c>
      <c r="BW119" s="15">
        <f t="shared" si="140"/>
        <v>-2.8847241454949435E-2</v>
      </c>
      <c r="BX119" s="15">
        <f t="shared" si="141"/>
        <v>-1.8579451146725036E-3</v>
      </c>
      <c r="BY119" s="15">
        <f t="shared" si="142"/>
        <v>-1.7026482783753566E-3</v>
      </c>
    </row>
    <row r="120" spans="1:77" x14ac:dyDescent="0.3">
      <c r="A120">
        <f t="shared" si="79"/>
        <v>2074</v>
      </c>
      <c r="B120" s="4">
        <f t="shared" si="80"/>
        <v>1161.9976606062639</v>
      </c>
      <c r="C120" s="4">
        <f t="shared" si="81"/>
        <v>2947.1178749397845</v>
      </c>
      <c r="D120" s="4">
        <f t="shared" si="82"/>
        <v>4318.7933562616581</v>
      </c>
      <c r="E120" s="11">
        <f t="shared" si="83"/>
        <v>1.5414828971420066E-4</v>
      </c>
      <c r="F120" s="11">
        <f t="shared" si="84"/>
        <v>3.0368246722463436E-4</v>
      </c>
      <c r="G120" s="11">
        <f t="shared" si="85"/>
        <v>6.1995695420436229E-4</v>
      </c>
      <c r="H120" s="4">
        <f t="shared" si="86"/>
        <v>129519.93089218746</v>
      </c>
      <c r="I120" s="4">
        <f t="shared" si="87"/>
        <v>41964.39084166698</v>
      </c>
      <c r="J120" s="4">
        <f t="shared" si="88"/>
        <v>16110.278820852478</v>
      </c>
      <c r="K120" s="4">
        <f t="shared" si="89"/>
        <v>111463.15976626956</v>
      </c>
      <c r="L120" s="4">
        <f t="shared" si="90"/>
        <v>14239.12874286523</v>
      </c>
      <c r="M120" s="4">
        <f t="shared" si="91"/>
        <v>3730.2731323078433</v>
      </c>
      <c r="N120" s="11">
        <f t="shared" si="92"/>
        <v>1.01295593269497E-2</v>
      </c>
      <c r="O120" s="11">
        <f t="shared" si="93"/>
        <v>1.4289276844935417E-2</v>
      </c>
      <c r="P120" s="11">
        <f t="shared" si="94"/>
        <v>1.320314680984791E-2</v>
      </c>
      <c r="Q120" s="4">
        <f t="shared" si="95"/>
        <v>9131.6571752182117</v>
      </c>
      <c r="R120" s="4">
        <f t="shared" si="96"/>
        <v>11479.659998165524</v>
      </c>
      <c r="S120" s="4">
        <f t="shared" si="97"/>
        <v>5658.0484814432102</v>
      </c>
      <c r="T120" s="4">
        <f t="shared" si="98"/>
        <v>70.50387621669914</v>
      </c>
      <c r="U120" s="4">
        <f t="shared" si="99"/>
        <v>273.55716997009813</v>
      </c>
      <c r="V120" s="4">
        <f t="shared" si="100"/>
        <v>351.20735924940459</v>
      </c>
      <c r="W120" s="11">
        <f t="shared" si="101"/>
        <v>-1.0734613539272964E-2</v>
      </c>
      <c r="X120" s="11">
        <f t="shared" si="102"/>
        <v>-1.217998157191269E-2</v>
      </c>
      <c r="Y120" s="11">
        <f t="shared" si="103"/>
        <v>-9.7425357312937999E-3</v>
      </c>
      <c r="Z120" s="4">
        <f t="shared" si="123"/>
        <v>16311.992590403357</v>
      </c>
      <c r="AA120" s="4">
        <f t="shared" si="124"/>
        <v>33566.698126626463</v>
      </c>
      <c r="AB120" s="4">
        <f t="shared" si="125"/>
        <v>24686.97362905537</v>
      </c>
      <c r="AC120" s="12">
        <f t="shared" si="107"/>
        <v>1.7853125224839765</v>
      </c>
      <c r="AD120" s="12">
        <f t="shared" si="108"/>
        <v>2.9305634053147807</v>
      </c>
      <c r="AE120" s="12">
        <f t="shared" si="109"/>
        <v>4.3804124413642489</v>
      </c>
      <c r="AF120" s="11">
        <f t="shared" si="110"/>
        <v>-4.0504037456468023E-3</v>
      </c>
      <c r="AG120" s="11">
        <f t="shared" si="111"/>
        <v>2.9673830763510267E-4</v>
      </c>
      <c r="AH120" s="11">
        <f t="shared" si="112"/>
        <v>9.7937136394747881E-3</v>
      </c>
      <c r="AI120" s="1">
        <f t="shared" si="70"/>
        <v>230457.20752322167</v>
      </c>
      <c r="AJ120" s="1">
        <f t="shared" si="71"/>
        <v>71825.390783218958</v>
      </c>
      <c r="AK120" s="1">
        <f t="shared" si="72"/>
        <v>27761.864903613507</v>
      </c>
      <c r="AL120" s="10">
        <f t="shared" si="113"/>
        <v>39.888056812289307</v>
      </c>
      <c r="AM120" s="10">
        <f t="shared" si="114"/>
        <v>7.8722395807912759</v>
      </c>
      <c r="AN120" s="10">
        <f t="shared" si="115"/>
        <v>2.7168958217430852</v>
      </c>
      <c r="AO120" s="7">
        <f t="shared" si="116"/>
        <v>1.0838388742409407E-2</v>
      </c>
      <c r="AP120" s="7">
        <f t="shared" si="117"/>
        <v>1.3653511227979807E-2</v>
      </c>
      <c r="AQ120" s="7">
        <f t="shared" si="118"/>
        <v>1.2385457405807777E-2</v>
      </c>
      <c r="AR120" s="1">
        <f t="shared" si="128"/>
        <v>129519.93089218746</v>
      </c>
      <c r="AS120" s="1">
        <f t="shared" si="126"/>
        <v>41964.39084166698</v>
      </c>
      <c r="AT120" s="1">
        <f t="shared" si="127"/>
        <v>16110.278820852478</v>
      </c>
      <c r="AU120" s="1">
        <f t="shared" si="76"/>
        <v>25903.986178437495</v>
      </c>
      <c r="AV120" s="1">
        <f t="shared" si="77"/>
        <v>8392.8781683333964</v>
      </c>
      <c r="AW120" s="1">
        <f t="shared" si="78"/>
        <v>3222.0557641704959</v>
      </c>
      <c r="AX120">
        <v>0</v>
      </c>
      <c r="AY120">
        <v>0</v>
      </c>
      <c r="AZ120">
        <v>0</v>
      </c>
      <c r="BA120">
        <f t="shared" si="131"/>
        <v>0</v>
      </c>
      <c r="BB120">
        <f t="shared" si="143"/>
        <v>0</v>
      </c>
      <c r="BC120">
        <f t="shared" si="132"/>
        <v>0</v>
      </c>
      <c r="BD120">
        <f t="shared" si="133"/>
        <v>0</v>
      </c>
      <c r="BE120">
        <f t="shared" si="134"/>
        <v>0</v>
      </c>
      <c r="BF120">
        <f t="shared" si="135"/>
        <v>0</v>
      </c>
      <c r="BG120">
        <f t="shared" si="136"/>
        <v>0</v>
      </c>
      <c r="BH120">
        <f t="shared" si="144"/>
        <v>0</v>
      </c>
      <c r="BI120">
        <f t="shared" si="145"/>
        <v>0</v>
      </c>
      <c r="BJ120">
        <f t="shared" si="146"/>
        <v>0</v>
      </c>
      <c r="BK120" s="7">
        <f t="shared" si="147"/>
        <v>4.1100758819443389E-2</v>
      </c>
      <c r="BL120" s="13">
        <f t="shared" si="129"/>
        <v>6.1849760636360621E-2</v>
      </c>
      <c r="BM120" s="13">
        <f t="shared" si="130"/>
        <v>5.6212299933818863E-2</v>
      </c>
      <c r="BN120" s="8">
        <f>BN$3*temperature!$I230+BN$4*temperature!$I230^2+BN$5*temperature!$I230^6</f>
        <v>-3.3083770912816846</v>
      </c>
      <c r="BO120" s="8">
        <f>BO$3*temperature!$I230+BO$4*temperature!$I230^2+BO$5*temperature!$I230^6</f>
        <v>-4.7636524745802156</v>
      </c>
      <c r="BP120" s="8">
        <f>BP$3*temperature!$I230+BP$4*temperature!$I230^2+BP$5*temperature!$I230^6</f>
        <v>-5.5884564254698086</v>
      </c>
      <c r="BQ120" s="8">
        <f>BQ$3*temperature!$M230+BQ$4*temperature!$M230^2+BQ$5*temperature!$M230^6</f>
        <v>-3.3083939521158747</v>
      </c>
      <c r="BR120" s="8">
        <f>BR$3*temperature!$M230+BR$4*temperature!$M230^2+BR$5*temperature!$M230^6</f>
        <v>-4.7636665343413096</v>
      </c>
      <c r="BS120" s="8">
        <f>BS$3*temperature!$M230+BS$4*temperature!$M230^2+BS$5*temperature!$M230^6</f>
        <v>-5.5884682553458829</v>
      </c>
      <c r="BT120" s="15">
        <f t="shared" si="137"/>
        <v>-1.6860834190168816E-5</v>
      </c>
      <c r="BU120" s="15">
        <f t="shared" si="138"/>
        <v>-1.4059761094031842E-5</v>
      </c>
      <c r="BV120" s="15">
        <f t="shared" si="139"/>
        <v>-1.1829876074287426E-5</v>
      </c>
      <c r="BW120" s="15">
        <f t="shared" si="140"/>
        <v>-2.9644059907586146E-2</v>
      </c>
      <c r="BX120" s="15">
        <f t="shared" si="141"/>
        <v>-1.8334780095741376E-3</v>
      </c>
      <c r="BY120" s="15">
        <f t="shared" si="142"/>
        <v>-1.6663607867813271E-3</v>
      </c>
    </row>
    <row r="121" spans="1:77" x14ac:dyDescent="0.3">
      <c r="A121">
        <f t="shared" si="79"/>
        <v>2075</v>
      </c>
      <c r="B121" s="4">
        <f t="shared" si="80"/>
        <v>1162.1678245606965</v>
      </c>
      <c r="C121" s="4">
        <f t="shared" si="81"/>
        <v>2947.9681135658748</v>
      </c>
      <c r="D121" s="4">
        <f t="shared" si="82"/>
        <v>4321.3369489378947</v>
      </c>
      <c r="E121" s="11">
        <f t="shared" si="83"/>
        <v>1.4644087522849061E-4</v>
      </c>
      <c r="F121" s="11">
        <f t="shared" si="84"/>
        <v>2.8849834386340264E-4</v>
      </c>
      <c r="G121" s="11">
        <f t="shared" si="85"/>
        <v>5.8895910649414413E-4</v>
      </c>
      <c r="H121" s="4">
        <f t="shared" si="86"/>
        <v>130818.95455401533</v>
      </c>
      <c r="I121" s="4">
        <f t="shared" si="87"/>
        <v>42565.462967844993</v>
      </c>
      <c r="J121" s="4">
        <f t="shared" si="88"/>
        <v>16328.977581853755</v>
      </c>
      <c r="K121" s="4">
        <f t="shared" si="89"/>
        <v>112564.59849373765</v>
      </c>
      <c r="L121" s="4">
        <f t="shared" si="90"/>
        <v>14438.915662611298</v>
      </c>
      <c r="M121" s="4">
        <f t="shared" si="91"/>
        <v>3778.6864979059587</v>
      </c>
      <c r="N121" s="11">
        <f t="shared" si="92"/>
        <v>9.881639187133473E-3</v>
      </c>
      <c r="O121" s="11">
        <f t="shared" si="93"/>
        <v>1.4030838779105492E-2</v>
      </c>
      <c r="P121" s="11">
        <f t="shared" si="94"/>
        <v>1.297850422233382E-2</v>
      </c>
      <c r="Q121" s="4">
        <f t="shared" si="95"/>
        <v>9124.2354254255606</v>
      </c>
      <c r="R121" s="4">
        <f t="shared" si="96"/>
        <v>11502.262815707716</v>
      </c>
      <c r="S121" s="4">
        <f t="shared" si="97"/>
        <v>5678.9850455962251</v>
      </c>
      <c r="T121" s="4">
        <f t="shared" si="98"/>
        <v>69.747044352492139</v>
      </c>
      <c r="U121" s="4">
        <f t="shared" si="99"/>
        <v>270.22524868099777</v>
      </c>
      <c r="V121" s="4">
        <f t="shared" si="100"/>
        <v>347.78570900282392</v>
      </c>
      <c r="W121" s="11">
        <f t="shared" si="101"/>
        <v>-1.0734613539272964E-2</v>
      </c>
      <c r="X121" s="11">
        <f t="shared" si="102"/>
        <v>-1.217998157191269E-2</v>
      </c>
      <c r="Y121" s="11">
        <f t="shared" si="103"/>
        <v>-9.7425357312937999E-3</v>
      </c>
      <c r="Z121" s="4">
        <f t="shared" si="123"/>
        <v>16236.828733019116</v>
      </c>
      <c r="AA121" s="4">
        <f t="shared" si="124"/>
        <v>33651.85432809325</v>
      </c>
      <c r="AB121" s="4">
        <f t="shared" si="125"/>
        <v>25027.319099540277</v>
      </c>
      <c r="AC121" s="12">
        <f t="shared" si="107"/>
        <v>1.7780812859557573</v>
      </c>
      <c r="AD121" s="12">
        <f t="shared" si="108"/>
        <v>2.9314330157400912</v>
      </c>
      <c r="AE121" s="12">
        <f t="shared" si="109"/>
        <v>4.423312946437763</v>
      </c>
      <c r="AF121" s="11">
        <f t="shared" si="110"/>
        <v>-4.0504037456468023E-3</v>
      </c>
      <c r="AG121" s="11">
        <f t="shared" si="111"/>
        <v>2.9673830763510267E-4</v>
      </c>
      <c r="AH121" s="11">
        <f t="shared" si="112"/>
        <v>9.7937136394747881E-3</v>
      </c>
      <c r="AI121" s="1">
        <f t="shared" ref="AI121:AI184" si="148">(1-$AI$5)*AI120+AU120</f>
        <v>233315.47294933698</v>
      </c>
      <c r="AJ121" s="1">
        <f t="shared" ref="AJ121:AJ184" si="149">(1-$AI$5)*AJ120+AV120</f>
        <v>73035.729873230463</v>
      </c>
      <c r="AK121" s="1">
        <f t="shared" ref="AK121:AK184" si="150">(1-$AI$5)*AK120+AW120</f>
        <v>28207.734177422652</v>
      </c>
      <c r="AL121" s="10">
        <f t="shared" si="113"/>
        <v>40.316055855541094</v>
      </c>
      <c r="AM121" s="10">
        <f t="shared" si="114"/>
        <v>7.978648455181899</v>
      </c>
      <c r="AN121" s="10">
        <f t="shared" si="115"/>
        <v>2.7502093192445392</v>
      </c>
      <c r="AO121" s="7">
        <f t="shared" si="116"/>
        <v>1.0730004854985313E-2</v>
      </c>
      <c r="AP121" s="7">
        <f t="shared" si="117"/>
        <v>1.3516976115700009E-2</v>
      </c>
      <c r="AQ121" s="7">
        <f t="shared" si="118"/>
        <v>1.2261602831749699E-2</v>
      </c>
      <c r="AR121" s="1">
        <f t="shared" si="128"/>
        <v>130818.95455401533</v>
      </c>
      <c r="AS121" s="1">
        <f t="shared" si="126"/>
        <v>42565.462967844993</v>
      </c>
      <c r="AT121" s="1">
        <f t="shared" si="127"/>
        <v>16328.977581853755</v>
      </c>
      <c r="AU121" s="1">
        <f t="shared" ref="AU121:AU184" si="151">$AU$5*AR121</f>
        <v>26163.790910803069</v>
      </c>
      <c r="AV121" s="1">
        <f t="shared" ref="AV121:AV184" si="152">$AU$5*AS121</f>
        <v>8513.0925935689993</v>
      </c>
      <c r="AW121" s="1">
        <f t="shared" ref="AW121:AW184" si="153">$AU$5*AT121</f>
        <v>3265.7955163707511</v>
      </c>
      <c r="AX121">
        <v>0</v>
      </c>
      <c r="AY121">
        <v>0</v>
      </c>
      <c r="AZ121">
        <v>0</v>
      </c>
      <c r="BA121">
        <f t="shared" si="131"/>
        <v>0</v>
      </c>
      <c r="BB121">
        <f t="shared" si="143"/>
        <v>0</v>
      </c>
      <c r="BC121">
        <f t="shared" si="132"/>
        <v>0</v>
      </c>
      <c r="BD121">
        <f t="shared" si="133"/>
        <v>0</v>
      </c>
      <c r="BE121">
        <f t="shared" si="134"/>
        <v>0</v>
      </c>
      <c r="BF121">
        <f t="shared" si="135"/>
        <v>0</v>
      </c>
      <c r="BG121">
        <f t="shared" si="136"/>
        <v>0</v>
      </c>
      <c r="BH121">
        <f t="shared" si="144"/>
        <v>0</v>
      </c>
      <c r="BI121">
        <f t="shared" si="145"/>
        <v>0</v>
      </c>
      <c r="BJ121">
        <f t="shared" si="146"/>
        <v>0</v>
      </c>
      <c r="BK121" s="7">
        <f t="shared" si="147"/>
        <v>4.0867063488741556E-2</v>
      </c>
      <c r="BL121" s="13">
        <f t="shared" si="129"/>
        <v>5.9408044910557151E-2</v>
      </c>
      <c r="BM121" s="13">
        <f t="shared" si="130"/>
        <v>5.3535523746494153E-2</v>
      </c>
      <c r="BN121" s="8">
        <f>BN$3*temperature!$I231+BN$4*temperature!$I231^2+BN$5*temperature!$I231^6</f>
        <v>-3.6330289457798166</v>
      </c>
      <c r="BO121" s="8">
        <f>BO$3*temperature!$I231+BO$4*temperature!$I231^2+BO$5*temperature!$I231^6</f>
        <v>-5.0340226981526133</v>
      </c>
      <c r="BP121" s="8">
        <f>BP$3*temperature!$I231+BP$4*temperature!$I231^2+BP$5*temperature!$I231^6</f>
        <v>-5.8156718474931743</v>
      </c>
      <c r="BQ121" s="8">
        <f>BQ$3*temperature!$M231+BQ$4*temperature!$M231^2+BQ$5*temperature!$M231^6</f>
        <v>-3.6330460808334664</v>
      </c>
      <c r="BR121" s="8">
        <f>BR$3*temperature!$M231+BR$4*temperature!$M231^2+BR$5*temperature!$M231^6</f>
        <v>-5.0340369502963416</v>
      </c>
      <c r="BS121" s="8">
        <f>BS$3*temperature!$M231+BS$4*temperature!$M231^2+BS$5*temperature!$M231^6</f>
        <v>-5.8156838106420166</v>
      </c>
      <c r="BT121" s="15">
        <f t="shared" si="137"/>
        <v>-1.7135053649752763E-5</v>
      </c>
      <c r="BU121" s="15">
        <f t="shared" si="138"/>
        <v>-1.4252143728299416E-5</v>
      </c>
      <c r="BV121" s="15">
        <f t="shared" si="139"/>
        <v>-1.196314884222005E-5</v>
      </c>
      <c r="BW121" s="15">
        <f t="shared" si="140"/>
        <v>-3.0435848900199448E-2</v>
      </c>
      <c r="BX121" s="15">
        <f t="shared" si="141"/>
        <v>-1.8081342783539801E-3</v>
      </c>
      <c r="BY121" s="15">
        <f t="shared" si="142"/>
        <v>-1.6293991115413355E-3</v>
      </c>
    </row>
    <row r="122" spans="1:77" x14ac:dyDescent="0.3">
      <c r="A122">
        <f t="shared" ref="A122:A185" si="154">1+A121</f>
        <v>2076</v>
      </c>
      <c r="B122" s="4">
        <f t="shared" ref="B122:B185" si="155">B121*(1+E122)</f>
        <v>1162.3295039904181</v>
      </c>
      <c r="C122" s="4">
        <f t="shared" ref="C122:C185" si="156">C121*(1+F122)</f>
        <v>2948.7760732884744</v>
      </c>
      <c r="D122" s="4">
        <f t="shared" ref="D122:D185" si="157">D121*(1+G122)</f>
        <v>4323.7547851487852</v>
      </c>
      <c r="E122" s="11">
        <f t="shared" ref="E122:E185" si="158">E121*$E$5</f>
        <v>1.3911883146706607E-4</v>
      </c>
      <c r="F122" s="11">
        <f t="shared" ref="F122:F185" si="159">F121*$E$5</f>
        <v>2.7407342667023251E-4</v>
      </c>
      <c r="G122" s="11">
        <f t="shared" ref="G122:G185" si="160">G121*$E$5</f>
        <v>5.5951115116943694E-4</v>
      </c>
      <c r="H122" s="4">
        <f t="shared" ref="H122:H185" si="161">AR122</f>
        <v>132097.76127482622</v>
      </c>
      <c r="I122" s="4">
        <f t="shared" ref="I122:I185" si="162">AS122</f>
        <v>43163.598529911244</v>
      </c>
      <c r="J122" s="4">
        <f t="shared" ref="J122:J185" si="163">AT122</f>
        <v>16546.520170296339</v>
      </c>
      <c r="K122" s="4">
        <f t="shared" ref="K122:K185" si="164">H122/B122*1000</f>
        <v>113649.15096908285</v>
      </c>
      <c r="L122" s="4">
        <f t="shared" ref="L122:L185" si="165">I122/C122*1000</f>
        <v>14637.80139865799</v>
      </c>
      <c r="M122" s="4">
        <f t="shared" ref="M122:M185" si="166">J122/D122*1000</f>
        <v>3826.8868130843721</v>
      </c>
      <c r="N122" s="11">
        <f t="shared" ref="N122:N185" si="167">K122/K121-1</f>
        <v>9.6349339833121661E-3</v>
      </c>
      <c r="O122" s="11">
        <f t="shared" ref="O122:O185" si="168">L122/L121-1</f>
        <v>1.3774284765835532E-2</v>
      </c>
      <c r="P122" s="11">
        <f t="shared" ref="P122:P185" si="169">M122/M121-1</f>
        <v>1.2755838624115778E-2</v>
      </c>
      <c r="Q122" s="4">
        <f t="shared" ref="Q122:Q185" si="170">T122*H122/1000</f>
        <v>9114.5258210988068</v>
      </c>
      <c r="R122" s="4">
        <f t="shared" ref="R122:R185" si="171">U122*I122/1000</f>
        <v>11521.828130948323</v>
      </c>
      <c r="S122" s="4">
        <f t="shared" ref="S122:S185" si="172">V122*J122/1000</f>
        <v>5698.5784314822358</v>
      </c>
      <c r="T122" s="4">
        <f t="shared" ref="T122:T185" si="173">T121*(1+W122)</f>
        <v>68.998336785861611</v>
      </c>
      <c r="U122" s="4">
        <f t="shared" ref="U122:U185" si="174">U121*(1+X122)</f>
        <v>266.93391013179769</v>
      </c>
      <c r="V122" s="4">
        <f t="shared" ref="V122:V185" si="175">V121*(1+Y122)</f>
        <v>344.39739430603055</v>
      </c>
      <c r="W122" s="11">
        <f t="shared" ref="W122:W185" si="176">T$5-1</f>
        <v>-1.0734613539272964E-2</v>
      </c>
      <c r="X122" s="11">
        <f t="shared" ref="X122:X185" si="177">U$5-1</f>
        <v>-1.217998157191269E-2</v>
      </c>
      <c r="Y122" s="11">
        <f t="shared" ref="Y122:Y185" si="178">V$5-1</f>
        <v>-9.7425357312937999E-3</v>
      </c>
      <c r="Z122" s="4">
        <f t="shared" si="123"/>
        <v>16157.919997735513</v>
      </c>
      <c r="AA122" s="4">
        <f t="shared" si="124"/>
        <v>33728.118429465641</v>
      </c>
      <c r="AB122" s="4">
        <f t="shared" si="125"/>
        <v>25365.945457021149</v>
      </c>
      <c r="AC122" s="12">
        <f t="shared" ref="AC122:AC185" si="179">AC121*(1+AF122)</f>
        <v>1.7708793388550577</v>
      </c>
      <c r="AD122" s="12">
        <f t="shared" ref="AD122:AD185" si="180">AD121*(1+AG122)</f>
        <v>2.9323028842121275</v>
      </c>
      <c r="AE122" s="12">
        <f t="shared" ref="AE122:AE185" si="181">AE121*(1+AH122)</f>
        <v>4.4666336067729562</v>
      </c>
      <c r="AF122" s="11">
        <f t="shared" ref="AF122:AF185" si="182">AC$5-1</f>
        <v>-4.0504037456468023E-3</v>
      </c>
      <c r="AG122" s="11">
        <f t="shared" ref="AG122:AG185" si="183">AD$5-1</f>
        <v>2.9673830763510267E-4</v>
      </c>
      <c r="AH122" s="11">
        <f t="shared" ref="AH122:AH185" si="184">AE$5-1</f>
        <v>9.7937136394747881E-3</v>
      </c>
      <c r="AI122" s="1">
        <f t="shared" si="148"/>
        <v>236147.71656520636</v>
      </c>
      <c r="AJ122" s="1">
        <f t="shared" si="149"/>
        <v>74245.249479476421</v>
      </c>
      <c r="AK122" s="1">
        <f t="shared" si="150"/>
        <v>28652.756276051139</v>
      </c>
      <c r="AL122" s="10">
        <f t="shared" ref="AL122:AL185" si="185">AL121*(1+AO122)</f>
        <v>40.744321415854273</v>
      </c>
      <c r="AM122" s="10">
        <f t="shared" ref="AM122:AM185" si="186">AM121*(1+AP122)</f>
        <v>8.0854171837801161</v>
      </c>
      <c r="AN122" s="10">
        <f t="shared" ref="AN122:AN185" si="187">AN121*(1+AQ122)</f>
        <v>2.7835940738775249</v>
      </c>
      <c r="AO122" s="7">
        <f t="shared" ref="AO122:AO185" si="188">AO$5*AO121</f>
        <v>1.062270480643546E-2</v>
      </c>
      <c r="AP122" s="7">
        <f t="shared" ref="AP122:AP185" si="189">AP$5*AP121</f>
        <v>1.3381806354543009E-2</v>
      </c>
      <c r="AQ122" s="7">
        <f t="shared" ref="AQ122:AQ185" si="190">AQ$5*AQ121</f>
        <v>1.2138986803432202E-2</v>
      </c>
      <c r="AR122" s="1">
        <f t="shared" si="128"/>
        <v>132097.76127482622</v>
      </c>
      <c r="AS122" s="1">
        <f t="shared" si="126"/>
        <v>43163.598529911244</v>
      </c>
      <c r="AT122" s="1">
        <f t="shared" si="127"/>
        <v>16546.520170296339</v>
      </c>
      <c r="AU122" s="1">
        <f t="shared" si="151"/>
        <v>26419.552254965245</v>
      </c>
      <c r="AV122" s="1">
        <f t="shared" si="152"/>
        <v>8632.7197059822483</v>
      </c>
      <c r="AW122" s="1">
        <f t="shared" si="153"/>
        <v>3309.3040340592679</v>
      </c>
      <c r="AX122">
        <v>0</v>
      </c>
      <c r="AY122">
        <v>0</v>
      </c>
      <c r="AZ122">
        <v>0</v>
      </c>
      <c r="BA122">
        <f t="shared" si="131"/>
        <v>0</v>
      </c>
      <c r="BB122">
        <f t="shared" si="143"/>
        <v>0</v>
      </c>
      <c r="BC122">
        <f t="shared" si="132"/>
        <v>0</v>
      </c>
      <c r="BD122">
        <f t="shared" si="133"/>
        <v>0</v>
      </c>
      <c r="BE122">
        <f t="shared" si="134"/>
        <v>0</v>
      </c>
      <c r="BF122">
        <f t="shared" si="135"/>
        <v>0</v>
      </c>
      <c r="BG122">
        <f t="shared" si="136"/>
        <v>0</v>
      </c>
      <c r="BH122">
        <f t="shared" si="144"/>
        <v>0</v>
      </c>
      <c r="BI122">
        <f t="shared" si="145"/>
        <v>0</v>
      </c>
      <c r="BJ122">
        <f t="shared" si="146"/>
        <v>0</v>
      </c>
      <c r="BK122" s="7">
        <f t="shared" si="147"/>
        <v>4.0634220212436761E-2</v>
      </c>
      <c r="BL122" s="13">
        <f t="shared" si="129"/>
        <v>5.7075535382429488E-2</v>
      </c>
      <c r="BM122" s="13">
        <f t="shared" si="130"/>
        <v>5.0986213091899192E-2</v>
      </c>
      <c r="BN122" s="8">
        <f>BN$3*temperature!$I232+BN$4*temperature!$I232^2+BN$5*temperature!$I232^6</f>
        <v>-3.9650098864254595</v>
      </c>
      <c r="BO122" s="8">
        <f>BO$3*temperature!$I232+BO$4*temperature!$I232^2+BO$5*temperature!$I232^6</f>
        <v>-5.3098091991315144</v>
      </c>
      <c r="BP122" s="8">
        <f>BP$3*temperature!$I232+BP$4*temperature!$I232^2+BP$5*temperature!$I232^6</f>
        <v>-6.0468965157013059</v>
      </c>
      <c r="BQ122" s="8">
        <f>BQ$3*temperature!$M232+BQ$4*temperature!$M232^2+BQ$5*temperature!$M232^6</f>
        <v>-3.9650272890061942</v>
      </c>
      <c r="BR122" s="8">
        <f>BR$3*temperature!$M232+BR$4*temperature!$M232^2+BR$5*temperature!$M232^6</f>
        <v>-5.3098236385462769</v>
      </c>
      <c r="BS122" s="8">
        <f>BS$3*temperature!$M232+BS$4*temperature!$M232^2+BS$5*temperature!$M232^6</f>
        <v>-6.0469086081916776</v>
      </c>
      <c r="BT122" s="15">
        <f t="shared" si="137"/>
        <v>-1.740258073468226E-5</v>
      </c>
      <c r="BU122" s="15">
        <f t="shared" si="138"/>
        <v>-1.4439414762534852E-5</v>
      </c>
      <c r="BV122" s="15">
        <f t="shared" si="139"/>
        <v>-1.2092490371706788E-5</v>
      </c>
      <c r="BW122" s="15">
        <f t="shared" si="140"/>
        <v>-3.1221876931174355E-2</v>
      </c>
      <c r="BX122" s="15">
        <f t="shared" si="141"/>
        <v>-1.7820053414911009E-3</v>
      </c>
      <c r="BY122" s="15">
        <f t="shared" si="142"/>
        <v>-1.5918852703419072E-3</v>
      </c>
    </row>
    <row r="123" spans="1:77" x14ac:dyDescent="0.3">
      <c r="A123">
        <f t="shared" si="154"/>
        <v>2077</v>
      </c>
      <c r="B123" s="4">
        <f t="shared" si="155"/>
        <v>1162.4831208166743</v>
      </c>
      <c r="C123" s="4">
        <f t="shared" si="156"/>
        <v>2949.5438453932193</v>
      </c>
      <c r="D123" s="4">
        <f t="shared" si="157"/>
        <v>4326.0530147151367</v>
      </c>
      <c r="E123" s="11">
        <f t="shared" si="158"/>
        <v>1.3216288989371277E-4</v>
      </c>
      <c r="F123" s="11">
        <f t="shared" si="159"/>
        <v>2.6036975533672089E-4</v>
      </c>
      <c r="G123" s="11">
        <f t="shared" si="160"/>
        <v>5.3153559361096504E-4</v>
      </c>
      <c r="H123" s="4">
        <f t="shared" si="161"/>
        <v>133355.71247713771</v>
      </c>
      <c r="I123" s="4">
        <f t="shared" si="162"/>
        <v>43758.545087462458</v>
      </c>
      <c r="J123" s="4">
        <f t="shared" si="163"/>
        <v>16762.838760379727</v>
      </c>
      <c r="K123" s="4">
        <f t="shared" si="164"/>
        <v>114716.25702698539</v>
      </c>
      <c r="L123" s="4">
        <f t="shared" si="165"/>
        <v>14835.699138972715</v>
      </c>
      <c r="M123" s="4">
        <f t="shared" si="166"/>
        <v>3874.8574516679914</v>
      </c>
      <c r="N123" s="11">
        <f t="shared" si="167"/>
        <v>9.3894767255484624E-3</v>
      </c>
      <c r="O123" s="11">
        <f t="shared" si="168"/>
        <v>1.3519635560355958E-2</v>
      </c>
      <c r="P123" s="11">
        <f t="shared" si="169"/>
        <v>1.2535160020830771E-2</v>
      </c>
      <c r="Q123" s="4">
        <f t="shared" si="170"/>
        <v>9102.5497222117101</v>
      </c>
      <c r="R123" s="4">
        <f t="shared" si="171"/>
        <v>11538.36956750673</v>
      </c>
      <c r="S123" s="4">
        <f t="shared" si="172"/>
        <v>5716.833571647383</v>
      </c>
      <c r="T123" s="4">
        <f t="shared" si="173"/>
        <v>68.257666305612787</v>
      </c>
      <c r="U123" s="4">
        <f t="shared" si="174"/>
        <v>263.68266002547381</v>
      </c>
      <c r="V123" s="4">
        <f t="shared" si="175"/>
        <v>341.04209038623958</v>
      </c>
      <c r="W123" s="11">
        <f t="shared" si="176"/>
        <v>-1.0734613539272964E-2</v>
      </c>
      <c r="X123" s="11">
        <f t="shared" si="177"/>
        <v>-1.217998157191269E-2</v>
      </c>
      <c r="Y123" s="11">
        <f t="shared" si="178"/>
        <v>-9.7425357312937999E-3</v>
      </c>
      <c r="Z123" s="4">
        <f t="shared" si="123"/>
        <v>16075.349005183984</v>
      </c>
      <c r="AA123" s="4">
        <f t="shared" si="124"/>
        <v>33795.515308859802</v>
      </c>
      <c r="AB123" s="4">
        <f t="shared" si="125"/>
        <v>25702.745850194071</v>
      </c>
      <c r="AC123" s="12">
        <f t="shared" si="179"/>
        <v>1.7637065625478705</v>
      </c>
      <c r="AD123" s="12">
        <f t="shared" si="180"/>
        <v>2.9331730108074621</v>
      </c>
      <c r="AE123" s="12">
        <f t="shared" si="181"/>
        <v>4.510378537250145</v>
      </c>
      <c r="AF123" s="11">
        <f t="shared" si="182"/>
        <v>-4.0504037456468023E-3</v>
      </c>
      <c r="AG123" s="11">
        <f t="shared" si="183"/>
        <v>2.9673830763510267E-4</v>
      </c>
      <c r="AH123" s="11">
        <f t="shared" si="184"/>
        <v>9.7937136394747881E-3</v>
      </c>
      <c r="AI123" s="1">
        <f t="shared" si="148"/>
        <v>238952.49716365096</v>
      </c>
      <c r="AJ123" s="1">
        <f t="shared" si="149"/>
        <v>75453.444237511037</v>
      </c>
      <c r="AK123" s="1">
        <f t="shared" si="150"/>
        <v>29096.784682505291</v>
      </c>
      <c r="AL123" s="10">
        <f t="shared" si="185"/>
        <v>41.172808165804028</v>
      </c>
      <c r="AM123" s="10">
        <f t="shared" si="186"/>
        <v>8.1925326959586648</v>
      </c>
      <c r="AN123" s="10">
        <f t="shared" si="187"/>
        <v>2.8170461854891471</v>
      </c>
      <c r="AO123" s="7">
        <f t="shared" si="188"/>
        <v>1.0516477758371105E-2</v>
      </c>
      <c r="AP123" s="7">
        <f t="shared" si="189"/>
        <v>1.3247988290997579E-2</v>
      </c>
      <c r="AQ123" s="7">
        <f t="shared" si="190"/>
        <v>1.2017596935397879E-2</v>
      </c>
      <c r="AR123" s="1">
        <f t="shared" si="128"/>
        <v>133355.71247713771</v>
      </c>
      <c r="AS123" s="1">
        <f t="shared" si="126"/>
        <v>43758.545087462458</v>
      </c>
      <c r="AT123" s="1">
        <f t="shared" si="127"/>
        <v>16762.838760379727</v>
      </c>
      <c r="AU123" s="1">
        <f t="shared" si="151"/>
        <v>26671.142495427543</v>
      </c>
      <c r="AV123" s="1">
        <f t="shared" si="152"/>
        <v>8751.7090174924924</v>
      </c>
      <c r="AW123" s="1">
        <f t="shared" si="153"/>
        <v>3352.5677520759455</v>
      </c>
      <c r="AX123">
        <v>0</v>
      </c>
      <c r="AY123">
        <v>0</v>
      </c>
      <c r="AZ123">
        <v>0</v>
      </c>
      <c r="BA123">
        <f t="shared" si="131"/>
        <v>0</v>
      </c>
      <c r="BB123">
        <f t="shared" si="143"/>
        <v>0</v>
      </c>
      <c r="BC123">
        <f t="shared" si="132"/>
        <v>0</v>
      </c>
      <c r="BD123">
        <f t="shared" si="133"/>
        <v>0</v>
      </c>
      <c r="BE123">
        <f t="shared" si="134"/>
        <v>0</v>
      </c>
      <c r="BF123">
        <f t="shared" si="135"/>
        <v>0</v>
      </c>
      <c r="BG123">
        <f t="shared" si="136"/>
        <v>0</v>
      </c>
      <c r="BH123">
        <f t="shared" si="144"/>
        <v>0</v>
      </c>
      <c r="BI123">
        <f t="shared" si="145"/>
        <v>0</v>
      </c>
      <c r="BJ123">
        <f t="shared" si="146"/>
        <v>0</v>
      </c>
      <c r="BK123" s="7">
        <f t="shared" si="147"/>
        <v>4.0402288773931233E-2</v>
      </c>
      <c r="BL123" s="13">
        <f t="shared" si="129"/>
        <v>5.4846875370654247E-2</v>
      </c>
      <c r="BM123" s="13">
        <f t="shared" si="130"/>
        <v>4.8558298182761132E-2</v>
      </c>
      <c r="BN123" s="8">
        <f>BN$3*temperature!$I233+BN$4*temperature!$I233^2+BN$5*temperature!$I233^6</f>
        <v>-4.3042423073308704</v>
      </c>
      <c r="BO123" s="8">
        <f>BO$3*temperature!$I233+BO$4*temperature!$I233^2+BO$5*temperature!$I233^6</f>
        <v>-5.5909476011743049</v>
      </c>
      <c r="BP123" s="8">
        <f>BP$3*temperature!$I233+BP$4*temperature!$I233^2+BP$5*temperature!$I233^6</f>
        <v>-6.2820765294728727</v>
      </c>
      <c r="BQ123" s="8">
        <f>BQ$3*temperature!$M233+BQ$4*temperature!$M233^2+BQ$5*temperature!$M233^6</f>
        <v>-4.3042599707412741</v>
      </c>
      <c r="BR123" s="8">
        <f>BR$3*temperature!$M233+BR$4*temperature!$M233^2+BR$5*temperature!$M233^6</f>
        <v>-5.5909622227628191</v>
      </c>
      <c r="BS123" s="8">
        <f>BS$3*temperature!$M233+BS$4*temperature!$M233^2+BS$5*temperature!$M233^6</f>
        <v>-6.2820887474001923</v>
      </c>
      <c r="BT123" s="15">
        <f t="shared" si="137"/>
        <v>-1.7663410403656599E-5</v>
      </c>
      <c r="BU123" s="15">
        <f t="shared" si="138"/>
        <v>-1.4621588514174277E-5</v>
      </c>
      <c r="BV123" s="15">
        <f t="shared" si="139"/>
        <v>-1.2217927319646549E-5</v>
      </c>
      <c r="BW123" s="15">
        <f t="shared" si="140"/>
        <v>-3.2001432650488042E-2</v>
      </c>
      <c r="BX123" s="15">
        <f t="shared" si="141"/>
        <v>-1.7551785882637032E-3</v>
      </c>
      <c r="BY123" s="15">
        <f t="shared" si="142"/>
        <v>-1.5539351089179463E-3</v>
      </c>
    </row>
    <row r="124" spans="1:77" x14ac:dyDescent="0.3">
      <c r="A124">
        <f t="shared" si="154"/>
        <v>2078</v>
      </c>
      <c r="B124" s="4">
        <f t="shared" si="155"/>
        <v>1162.6290760889392</v>
      </c>
      <c r="C124" s="4">
        <f t="shared" si="156"/>
        <v>2950.27341880213</v>
      </c>
      <c r="D124" s="4">
        <f t="shared" si="157"/>
        <v>4328.2374933144465</v>
      </c>
      <c r="E124" s="11">
        <f t="shared" si="158"/>
        <v>1.2555474539902711E-4</v>
      </c>
      <c r="F124" s="11">
        <f t="shared" si="159"/>
        <v>2.4735126756988485E-4</v>
      </c>
      <c r="G124" s="11">
        <f t="shared" si="160"/>
        <v>5.0495881393041678E-4</v>
      </c>
      <c r="H124" s="4">
        <f t="shared" si="161"/>
        <v>134592.18703564923</v>
      </c>
      <c r="I124" s="4">
        <f t="shared" si="162"/>
        <v>44350.053167194797</v>
      </c>
      <c r="J124" s="4">
        <f t="shared" si="163"/>
        <v>16977.866696343808</v>
      </c>
      <c r="K124" s="4">
        <f t="shared" si="164"/>
        <v>115765.37160795482</v>
      </c>
      <c r="L124" s="4">
        <f t="shared" si="165"/>
        <v>15032.523048389801</v>
      </c>
      <c r="M124" s="4">
        <f t="shared" si="166"/>
        <v>3922.5820492910661</v>
      </c>
      <c r="N124" s="11">
        <f t="shared" si="167"/>
        <v>9.1452999614749508E-3</v>
      </c>
      <c r="O124" s="11">
        <f t="shared" si="168"/>
        <v>1.3266911628049716E-2</v>
      </c>
      <c r="P124" s="11">
        <f t="shared" si="169"/>
        <v>1.2316478275228082E-2</v>
      </c>
      <c r="Q124" s="4">
        <f t="shared" si="170"/>
        <v>9088.3302473029144</v>
      </c>
      <c r="R124" s="4">
        <f t="shared" si="171"/>
        <v>11551.903145806216</v>
      </c>
      <c r="S124" s="4">
        <f t="shared" si="172"/>
        <v>5733.7562380863674</v>
      </c>
      <c r="T124" s="4">
        <f t="shared" si="173"/>
        <v>67.524946636729382</v>
      </c>
      <c r="U124" s="4">
        <f t="shared" si="174"/>
        <v>260.47101008553062</v>
      </c>
      <c r="V124" s="4">
        <f t="shared" si="175"/>
        <v>337.71947563477653</v>
      </c>
      <c r="W124" s="11">
        <f t="shared" si="176"/>
        <v>-1.0734613539272964E-2</v>
      </c>
      <c r="X124" s="11">
        <f t="shared" si="177"/>
        <v>-1.217998157191269E-2</v>
      </c>
      <c r="Y124" s="11">
        <f t="shared" si="178"/>
        <v>-9.7425357312937999E-3</v>
      </c>
      <c r="Z124" s="4">
        <f t="shared" si="123"/>
        <v>15989.200581100973</v>
      </c>
      <c r="AA124" s="4">
        <f t="shared" si="124"/>
        <v>33854.077025566192</v>
      </c>
      <c r="AB124" s="4">
        <f t="shared" si="125"/>
        <v>26037.615165996129</v>
      </c>
      <c r="AC124" s="12">
        <f t="shared" si="179"/>
        <v>1.7565628388807049</v>
      </c>
      <c r="AD124" s="12">
        <f t="shared" si="180"/>
        <v>2.9340433956026901</v>
      </c>
      <c r="AE124" s="12">
        <f t="shared" si="181"/>
        <v>4.5545518930496058</v>
      </c>
      <c r="AF124" s="11">
        <f t="shared" si="182"/>
        <v>-4.0504037456468023E-3</v>
      </c>
      <c r="AG124" s="11">
        <f t="shared" si="183"/>
        <v>2.9673830763510267E-4</v>
      </c>
      <c r="AH124" s="11">
        <f t="shared" si="184"/>
        <v>9.7937136394747881E-3</v>
      </c>
      <c r="AI124" s="1">
        <f t="shared" si="148"/>
        <v>241728.3899427134</v>
      </c>
      <c r="AJ124" s="1">
        <f t="shared" si="149"/>
        <v>76659.808831252434</v>
      </c>
      <c r="AK124" s="1">
        <f t="shared" si="150"/>
        <v>29539.673966330709</v>
      </c>
      <c r="AL124" s="10">
        <f t="shared" si="185"/>
        <v>41.601471157916137</v>
      </c>
      <c r="AM124" s="10">
        <f t="shared" si="186"/>
        <v>8.2999819274160433</v>
      </c>
      <c r="AN124" s="10">
        <f t="shared" si="187"/>
        <v>2.8505617698386994</v>
      </c>
      <c r="AO124" s="7">
        <f t="shared" si="188"/>
        <v>1.0411312980787395E-2</v>
      </c>
      <c r="AP124" s="7">
        <f t="shared" si="189"/>
        <v>1.3115508408087603E-2</v>
      </c>
      <c r="AQ124" s="7">
        <f t="shared" si="190"/>
        <v>1.18974209660439E-2</v>
      </c>
      <c r="AR124" s="1">
        <f t="shared" si="128"/>
        <v>134592.18703564923</v>
      </c>
      <c r="AS124" s="1">
        <f t="shared" si="126"/>
        <v>44350.053167194797</v>
      </c>
      <c r="AT124" s="1">
        <f t="shared" si="127"/>
        <v>16977.866696343808</v>
      </c>
      <c r="AU124" s="1">
        <f t="shared" si="151"/>
        <v>26918.437407129848</v>
      </c>
      <c r="AV124" s="1">
        <f t="shared" si="152"/>
        <v>8870.0106334389602</v>
      </c>
      <c r="AW124" s="1">
        <f t="shared" si="153"/>
        <v>3395.5733392687616</v>
      </c>
      <c r="AX124">
        <v>0</v>
      </c>
      <c r="AY124">
        <v>0</v>
      </c>
      <c r="AZ124">
        <v>0</v>
      </c>
      <c r="BA124">
        <f t="shared" si="131"/>
        <v>0</v>
      </c>
      <c r="BB124">
        <f t="shared" si="143"/>
        <v>0</v>
      </c>
      <c r="BC124">
        <f t="shared" si="132"/>
        <v>0</v>
      </c>
      <c r="BD124">
        <f t="shared" si="133"/>
        <v>0</v>
      </c>
      <c r="BE124">
        <f t="shared" si="134"/>
        <v>0</v>
      </c>
      <c r="BF124">
        <f t="shared" si="135"/>
        <v>0</v>
      </c>
      <c r="BG124">
        <f t="shared" si="136"/>
        <v>0</v>
      </c>
      <c r="BH124">
        <f t="shared" si="144"/>
        <v>0</v>
      </c>
      <c r="BI124">
        <f t="shared" si="145"/>
        <v>0</v>
      </c>
      <c r="BJ124">
        <f t="shared" si="146"/>
        <v>0</v>
      </c>
      <c r="BK124" s="7">
        <f t="shared" si="147"/>
        <v>4.017132704314294E-2</v>
      </c>
      <c r="BL124" s="13">
        <f t="shared" si="129"/>
        <v>5.271698838272347E-2</v>
      </c>
      <c r="BM124" s="13">
        <f t="shared" si="130"/>
        <v>4.6245998269296318E-2</v>
      </c>
      <c r="BN124" s="8">
        <f>BN$3*temperature!$I234+BN$4*temperature!$I234^2+BN$5*temperature!$I234^6</f>
        <v>-4.6506431543815943</v>
      </c>
      <c r="BO124" s="8">
        <f>BO$3*temperature!$I234+BO$4*temperature!$I234^2+BO$5*temperature!$I234^6</f>
        <v>-5.8773696160133522</v>
      </c>
      <c r="BP124" s="8">
        <f>BP$3*temperature!$I234+BP$4*temperature!$I234^2+BP$5*temperature!$I234^6</f>
        <v>-6.5211551942218975</v>
      </c>
      <c r="BQ124" s="8">
        <f>BQ$3*temperature!$M234+BQ$4*temperature!$M234^2+BQ$5*temperature!$M234^6</f>
        <v>-4.6506610719288659</v>
      </c>
      <c r="BR124" s="8">
        <f>BR$3*temperature!$M234+BR$4*temperature!$M234^2+BR$5*temperature!$M234^6</f>
        <v>-5.8773844146988221</v>
      </c>
      <c r="BS124" s="8">
        <f>BS$3*temperature!$M234+BS$4*temperature!$M234^2+BS$5*temperature!$M234^6</f>
        <v>-6.5211675337119273</v>
      </c>
      <c r="BT124" s="15">
        <f t="shared" si="137"/>
        <v>-1.7917547271650847E-5</v>
      </c>
      <c r="BU124" s="15">
        <f t="shared" si="138"/>
        <v>-1.479868546994112E-5</v>
      </c>
      <c r="BV124" s="15">
        <f t="shared" si="139"/>
        <v>-1.2339490029766864E-5</v>
      </c>
      <c r="BW124" s="15">
        <f t="shared" si="140"/>
        <v>-3.2773825778288447E-2</v>
      </c>
      <c r="BX124" s="15">
        <f t="shared" si="141"/>
        <v>-1.7277373928114351E-3</v>
      </c>
      <c r="BY124" s="15">
        <f t="shared" si="142"/>
        <v>-1.5156582902209465E-3</v>
      </c>
    </row>
    <row r="125" spans="1:77" x14ac:dyDescent="0.3">
      <c r="A125">
        <f t="shared" si="154"/>
        <v>2079</v>
      </c>
      <c r="B125" s="4">
        <f t="shared" si="155"/>
        <v>1162.767751006699</v>
      </c>
      <c r="C125" s="4">
        <f t="shared" si="156"/>
        <v>2950.9666849784571</v>
      </c>
      <c r="D125" s="4">
        <f t="shared" si="157"/>
        <v>4330.3137959019286</v>
      </c>
      <c r="E125" s="11">
        <f t="shared" si="158"/>
        <v>1.1927700812907576E-4</v>
      </c>
      <c r="F125" s="11">
        <f t="shared" si="159"/>
        <v>2.3498370419139061E-4</v>
      </c>
      <c r="G125" s="11">
        <f t="shared" si="160"/>
        <v>4.7971087323389595E-4</v>
      </c>
      <c r="H125" s="4">
        <f t="shared" si="161"/>
        <v>135806.582000108</v>
      </c>
      <c r="I125" s="4">
        <f t="shared" si="162"/>
        <v>44937.876550134672</v>
      </c>
      <c r="J125" s="4">
        <f t="shared" si="163"/>
        <v>17191.538553702529</v>
      </c>
      <c r="K125" s="4">
        <f t="shared" si="164"/>
        <v>116795.96538735239</v>
      </c>
      <c r="L125" s="4">
        <f t="shared" si="165"/>
        <v>15228.188369216621</v>
      </c>
      <c r="M125" s="4">
        <f t="shared" si="166"/>
        <v>3970.0445196308992</v>
      </c>
      <c r="N125" s="11">
        <f t="shared" si="167"/>
        <v>8.9024357204823268E-3</v>
      </c>
      <c r="O125" s="11">
        <f t="shared" si="168"/>
        <v>1.3016133100010707E-2</v>
      </c>
      <c r="P125" s="11">
        <f t="shared" si="169"/>
        <v>1.2099803074459903E-2</v>
      </c>
      <c r="Q125" s="4">
        <f t="shared" si="170"/>
        <v>9071.8922302535975</v>
      </c>
      <c r="R125" s="4">
        <f t="shared" si="171"/>
        <v>11562.44724012283</v>
      </c>
      <c r="S125" s="4">
        <f t="shared" si="172"/>
        <v>5749.3530281282292</v>
      </c>
      <c r="T125" s="4">
        <f t="shared" si="173"/>
        <v>66.800092430324057</v>
      </c>
      <c r="U125" s="4">
        <f t="shared" si="174"/>
        <v>257.29847798267139</v>
      </c>
      <c r="V125" s="4">
        <f t="shared" si="175"/>
        <v>334.42923157625091</v>
      </c>
      <c r="W125" s="11">
        <f t="shared" si="176"/>
        <v>-1.0734613539272964E-2</v>
      </c>
      <c r="X125" s="11">
        <f t="shared" si="177"/>
        <v>-1.217998157191269E-2</v>
      </c>
      <c r="Y125" s="11">
        <f t="shared" si="178"/>
        <v>-9.7425357312937999E-3</v>
      </c>
      <c r="Z125" s="4">
        <f t="shared" si="123"/>
        <v>15899.561630523627</v>
      </c>
      <c r="AA125" s="4">
        <f t="shared" si="124"/>
        <v>33903.842716033963</v>
      </c>
      <c r="AB125" s="4">
        <f t="shared" si="125"/>
        <v>26370.450127321765</v>
      </c>
      <c r="AC125" s="12">
        <f t="shared" si="179"/>
        <v>1.7494480501786385</v>
      </c>
      <c r="AD125" s="12">
        <f t="shared" si="180"/>
        <v>2.934914038674429</v>
      </c>
      <c r="AE125" s="12">
        <f t="shared" si="181"/>
        <v>4.5991578700462616</v>
      </c>
      <c r="AF125" s="11">
        <f t="shared" si="182"/>
        <v>-4.0504037456468023E-3</v>
      </c>
      <c r="AG125" s="11">
        <f t="shared" si="183"/>
        <v>2.9673830763510267E-4</v>
      </c>
      <c r="AH125" s="11">
        <f t="shared" si="184"/>
        <v>9.7937136394747881E-3</v>
      </c>
      <c r="AI125" s="1">
        <f t="shared" si="148"/>
        <v>244473.98835557193</v>
      </c>
      <c r="AJ125" s="1">
        <f t="shared" si="149"/>
        <v>77863.838581566146</v>
      </c>
      <c r="AK125" s="1">
        <f t="shared" si="150"/>
        <v>29981.2799089664</v>
      </c>
      <c r="AL125" s="10">
        <f t="shared" si="185"/>
        <v>42.030265835235539</v>
      </c>
      <c r="AM125" s="10">
        <f t="shared" si="186"/>
        <v>8.4077518253444836</v>
      </c>
      <c r="AN125" s="10">
        <f t="shared" si="187"/>
        <v>2.8841369598705269</v>
      </c>
      <c r="AO125" s="7">
        <f t="shared" si="188"/>
        <v>1.0307199850979521E-2</v>
      </c>
      <c r="AP125" s="7">
        <f t="shared" si="189"/>
        <v>1.2984353324006727E-2</v>
      </c>
      <c r="AQ125" s="7">
        <f t="shared" si="190"/>
        <v>1.1778446756383461E-2</v>
      </c>
      <c r="AR125" s="1">
        <f t="shared" si="128"/>
        <v>135806.582000108</v>
      </c>
      <c r="AS125" s="1">
        <f t="shared" si="126"/>
        <v>44937.876550134672</v>
      </c>
      <c r="AT125" s="1">
        <f t="shared" si="127"/>
        <v>17191.538553702529</v>
      </c>
      <c r="AU125" s="1">
        <f t="shared" si="151"/>
        <v>27161.316400021602</v>
      </c>
      <c r="AV125" s="1">
        <f t="shared" si="152"/>
        <v>8987.5753100269339</v>
      </c>
      <c r="AW125" s="1">
        <f t="shared" si="153"/>
        <v>3438.3077107405061</v>
      </c>
      <c r="AX125">
        <v>0</v>
      </c>
      <c r="AY125">
        <v>0</v>
      </c>
      <c r="AZ125">
        <v>0</v>
      </c>
      <c r="BA125">
        <f t="shared" si="131"/>
        <v>0</v>
      </c>
      <c r="BB125">
        <f t="shared" si="143"/>
        <v>0</v>
      </c>
      <c r="BC125">
        <f t="shared" si="132"/>
        <v>0</v>
      </c>
      <c r="BD125">
        <f t="shared" si="133"/>
        <v>0</v>
      </c>
      <c r="BE125">
        <f t="shared" si="134"/>
        <v>0</v>
      </c>
      <c r="BF125">
        <f t="shared" si="135"/>
        <v>0</v>
      </c>
      <c r="BG125">
        <f t="shared" si="136"/>
        <v>0</v>
      </c>
      <c r="BH125">
        <f t="shared" si="144"/>
        <v>0</v>
      </c>
      <c r="BI125">
        <f t="shared" si="145"/>
        <v>0</v>
      </c>
      <c r="BJ125">
        <f t="shared" si="146"/>
        <v>0</v>
      </c>
      <c r="BK125" s="7">
        <f t="shared" si="147"/>
        <v>3.9941391000299004E-2</v>
      </c>
      <c r="BL125" s="13">
        <f t="shared" si="129"/>
        <v>5.0681062832774029E-2</v>
      </c>
      <c r="BM125" s="13">
        <f t="shared" si="130"/>
        <v>4.4043807875520299E-2</v>
      </c>
      <c r="BN125" s="8">
        <f>BN$3*temperature!$I235+BN$4*temperature!$I235^2+BN$5*temperature!$I235^6</f>
        <v>-5.0041241017008637</v>
      </c>
      <c r="BO125" s="8">
        <f>BO$3*temperature!$I235+BO$4*temperature!$I235^2+BO$5*temperature!$I235^6</f>
        <v>-6.1690031769774514</v>
      </c>
      <c r="BP125" s="8">
        <f>BP$3*temperature!$I235+BP$4*temperature!$I235^2+BP$5*temperature!$I235^6</f>
        <v>-6.7640731230013049</v>
      </c>
      <c r="BQ125" s="8">
        <f>BQ$3*temperature!$M235+BQ$4*temperature!$M235^2+BQ$5*temperature!$M235^6</f>
        <v>-5.0041422667059265</v>
      </c>
      <c r="BR125" s="8">
        <f>BR$3*temperature!$M235+BR$4*temperature!$M235^2+BR$5*temperature!$M235^6</f>
        <v>-6.1690181477093464</v>
      </c>
      <c r="BS125" s="8">
        <f>BS$3*temperature!$M235+BS$4*temperature!$M235^2+BS$5*temperature!$M235^6</f>
        <v>-6.7640855802135906</v>
      </c>
      <c r="BT125" s="15">
        <f t="shared" si="137"/>
        <v>-1.8165005062797945E-5</v>
      </c>
      <c r="BU125" s="15">
        <f t="shared" si="138"/>
        <v>-1.4970731895047606E-5</v>
      </c>
      <c r="BV125" s="15">
        <f t="shared" si="139"/>
        <v>-1.2457212285710284E-5</v>
      </c>
      <c r="BW125" s="15">
        <f t="shared" si="140"/>
        <v>-3.3538387966395043E-2</v>
      </c>
      <c r="BX125" s="15">
        <f t="shared" si="141"/>
        <v>-1.6997611478348196E-3</v>
      </c>
      <c r="BY125" s="15">
        <f t="shared" si="142"/>
        <v>-1.4771583160465653E-3</v>
      </c>
    </row>
    <row r="126" spans="1:77" x14ac:dyDescent="0.3">
      <c r="A126">
        <f t="shared" si="154"/>
        <v>2080</v>
      </c>
      <c r="B126" s="4">
        <f t="shared" si="155"/>
        <v>1162.8995078922637</v>
      </c>
      <c r="C126" s="4">
        <f t="shared" si="156"/>
        <v>2951.6254426069099</v>
      </c>
      <c r="D126" s="4">
        <f t="shared" si="157"/>
        <v>4332.2872295837178</v>
      </c>
      <c r="E126" s="11">
        <f t="shared" si="158"/>
        <v>1.1331315772262197E-4</v>
      </c>
      <c r="F126" s="11">
        <f t="shared" si="159"/>
        <v>2.2323451898182106E-4</v>
      </c>
      <c r="G126" s="11">
        <f t="shared" si="160"/>
        <v>4.557253295722011E-4</v>
      </c>
      <c r="H126" s="4">
        <f t="shared" si="161"/>
        <v>136998.31327869435</v>
      </c>
      <c r="I126" s="4">
        <f t="shared" si="162"/>
        <v>45521.772551086593</v>
      </c>
      <c r="J126" s="4">
        <f t="shared" si="163"/>
        <v>17403.790198401086</v>
      </c>
      <c r="K126" s="4">
        <f t="shared" si="164"/>
        <v>117807.52536992774</v>
      </c>
      <c r="L126" s="4">
        <f t="shared" si="165"/>
        <v>15422.611519055492</v>
      </c>
      <c r="M126" s="4">
        <f t="shared" si="166"/>
        <v>4017.2290700294557</v>
      </c>
      <c r="N126" s="11">
        <f t="shared" si="167"/>
        <v>8.6609154624521789E-3</v>
      </c>
      <c r="O126" s="11">
        <f t="shared" si="168"/>
        <v>1.2767319731340709E-2</v>
      </c>
      <c r="P126" s="11">
        <f t="shared" si="169"/>
        <v>1.1885143898321626E-2</v>
      </c>
      <c r="Q126" s="4">
        <f t="shared" si="170"/>
        <v>9053.2621741199473</v>
      </c>
      <c r="R126" s="4">
        <f t="shared" si="171"/>
        <v>11570.02253189801</v>
      </c>
      <c r="S126" s="4">
        <f t="shared" si="172"/>
        <v>5763.6313493387743</v>
      </c>
      <c r="T126" s="4">
        <f t="shared" si="173"/>
        <v>66.083019253696818</v>
      </c>
      <c r="U126" s="4">
        <f t="shared" si="174"/>
        <v>254.16458726236127</v>
      </c>
      <c r="V126" s="4">
        <f t="shared" si="175"/>
        <v>331.17104283803013</v>
      </c>
      <c r="W126" s="11">
        <f t="shared" si="176"/>
        <v>-1.0734613539272964E-2</v>
      </c>
      <c r="X126" s="11">
        <f t="shared" si="177"/>
        <v>-1.217998157191269E-2</v>
      </c>
      <c r="Y126" s="11">
        <f t="shared" si="178"/>
        <v>-9.7425357312937999E-3</v>
      </c>
      <c r="Z126" s="4">
        <f t="shared" ref="Z126:Z189" si="191">Q125*AC126*(1-AX125)</f>
        <v>15806.521008976526</v>
      </c>
      <c r="AA126" s="4">
        <f t="shared" ref="AA126:AA189" si="192">R125*AD126*(1-AY125)</f>
        <v>33944.858478245551</v>
      </c>
      <c r="AB126" s="4">
        <f t="shared" ref="AB126:AB189" si="193">S125*AE126*(1-AZ125)</f>
        <v>26701.149387724206</v>
      </c>
      <c r="AC126" s="12">
        <f t="shared" si="179"/>
        <v>1.7423620792433805</v>
      </c>
      <c r="AD126" s="12">
        <f t="shared" si="180"/>
        <v>2.9357849400993197</v>
      </c>
      <c r="AE126" s="12">
        <f t="shared" si="181"/>
        <v>4.6442007052082319</v>
      </c>
      <c r="AF126" s="11">
        <f t="shared" si="182"/>
        <v>-4.0504037456468023E-3</v>
      </c>
      <c r="AG126" s="11">
        <f t="shared" si="183"/>
        <v>2.9673830763510267E-4</v>
      </c>
      <c r="AH126" s="11">
        <f t="shared" si="184"/>
        <v>9.7937136394747881E-3</v>
      </c>
      <c r="AI126" s="1">
        <f t="shared" si="148"/>
        <v>247187.90592003634</v>
      </c>
      <c r="AJ126" s="1">
        <f t="shared" si="149"/>
        <v>79065.030033436473</v>
      </c>
      <c r="AK126" s="1">
        <f t="shared" si="150"/>
        <v>30421.459628810269</v>
      </c>
      <c r="AL126" s="10">
        <f t="shared" si="185"/>
        <v>42.459148041491581</v>
      </c>
      <c r="AM126" s="10">
        <f t="shared" si="186"/>
        <v>8.5158293535017098</v>
      </c>
      <c r="AN126" s="10">
        <f t="shared" si="187"/>
        <v>2.9177679069542797</v>
      </c>
      <c r="AO126" s="7">
        <f t="shared" si="188"/>
        <v>1.0204127852469725E-2</v>
      </c>
      <c r="AP126" s="7">
        <f t="shared" si="189"/>
        <v>1.2854509790766659E-2</v>
      </c>
      <c r="AQ126" s="7">
        <f t="shared" si="190"/>
        <v>1.1660662288819627E-2</v>
      </c>
      <c r="AR126" s="1">
        <f t="shared" si="128"/>
        <v>136998.31327869435</v>
      </c>
      <c r="AS126" s="1">
        <f t="shared" ref="AS126:AS189" si="194">AM126*AJ126^$AR$5*C126^(1-$AR$5)*(1-BC125+BO125/100)</f>
        <v>45521.772551086593</v>
      </c>
      <c r="AT126" s="1">
        <f t="shared" ref="AT126:AT189" si="195">AN126*AK126^$AR$5*D126^(1-$AR$5)*(1-BD125+BP125/100)</f>
        <v>17403.790198401086</v>
      </c>
      <c r="AU126" s="1">
        <f t="shared" si="151"/>
        <v>27399.66265573887</v>
      </c>
      <c r="AV126" s="1">
        <f t="shared" si="152"/>
        <v>9104.3545102173193</v>
      </c>
      <c r="AW126" s="1">
        <f t="shared" si="153"/>
        <v>3480.7580396802173</v>
      </c>
      <c r="AX126">
        <v>0</v>
      </c>
      <c r="AY126">
        <v>0</v>
      </c>
      <c r="AZ126">
        <v>0</v>
      </c>
      <c r="BA126">
        <f t="shared" si="131"/>
        <v>0</v>
      </c>
      <c r="BB126">
        <f t="shared" si="143"/>
        <v>0</v>
      </c>
      <c r="BC126">
        <f t="shared" si="132"/>
        <v>0</v>
      </c>
      <c r="BD126">
        <f t="shared" si="133"/>
        <v>0</v>
      </c>
      <c r="BE126">
        <f t="shared" si="134"/>
        <v>0</v>
      </c>
      <c r="BF126">
        <f t="shared" si="135"/>
        <v>0</v>
      </c>
      <c r="BG126">
        <f t="shared" si="136"/>
        <v>0</v>
      </c>
      <c r="BH126">
        <f t="shared" si="144"/>
        <v>0</v>
      </c>
      <c r="BI126">
        <f t="shared" si="145"/>
        <v>0</v>
      </c>
      <c r="BJ126">
        <f t="shared" si="146"/>
        <v>0</v>
      </c>
      <c r="BK126" s="7">
        <f t="shared" si="147"/>
        <v>3.9712534759959811E-2</v>
      </c>
      <c r="BL126" s="13">
        <f t="shared" si="129"/>
        <v>4.8734537610840664E-2</v>
      </c>
      <c r="BM126" s="13">
        <f t="shared" si="130"/>
        <v>4.194648369097171E-2</v>
      </c>
      <c r="BN126" s="8">
        <f>BN$3*temperature!$I236+BN$4*temperature!$I236^2+BN$5*temperature!$I236^6</f>
        <v>-5.3645917333251738</v>
      </c>
      <c r="BO126" s="8">
        <f>BO$3*temperature!$I236+BO$4*temperature!$I236^2+BO$5*temperature!$I236^6</f>
        <v>-6.4657725761227507</v>
      </c>
      <c r="BP126" s="8">
        <f>BP$3*temperature!$I236+BP$4*temperature!$I236^2+BP$5*temperature!$I236^6</f>
        <v>-7.0107683405633638</v>
      </c>
      <c r="BQ126" s="8">
        <f>BQ$3*temperature!$M236+BQ$4*temperature!$M236^2+BQ$5*temperature!$M236^6</f>
        <v>-5.3646101391312087</v>
      </c>
      <c r="BR126" s="8">
        <f>BR$3*temperature!$M236+BR$4*temperature!$M236^2+BR$5*temperature!$M236^6</f>
        <v>-6.465787713882218</v>
      </c>
      <c r="BS126" s="8">
        <f>BS$3*temperature!$M236+BS$4*temperature!$M236^2+BS$5*temperature!$M236^6</f>
        <v>-7.0107809116944395</v>
      </c>
      <c r="BT126" s="15">
        <f t="shared" si="137"/>
        <v>-1.8405806034849093E-5</v>
      </c>
      <c r="BU126" s="15">
        <f t="shared" si="138"/>
        <v>-1.5137759467265255E-5</v>
      </c>
      <c r="BV126" s="15">
        <f t="shared" si="139"/>
        <v>-1.2571131075667097E-5</v>
      </c>
      <c r="BW126" s="15">
        <f t="shared" si="140"/>
        <v>-3.4294473525085564E-2</v>
      </c>
      <c r="BX126" s="15">
        <f t="shared" si="141"/>
        <v>-1.6713253098522619E-3</v>
      </c>
      <c r="BY126" s="15">
        <f t="shared" si="142"/>
        <v>-1.4385325744104627E-3</v>
      </c>
    </row>
    <row r="127" spans="1:77" x14ac:dyDescent="0.3">
      <c r="A127">
        <f t="shared" si="154"/>
        <v>2081</v>
      </c>
      <c r="B127" s="4">
        <f t="shared" si="155"/>
        <v>1163.0246911168495</v>
      </c>
      <c r="C127" s="4">
        <f t="shared" si="156"/>
        <v>2952.2514020585104</v>
      </c>
      <c r="D127" s="4">
        <f t="shared" si="157"/>
        <v>4334.162845957946</v>
      </c>
      <c r="E127" s="11">
        <f t="shared" si="158"/>
        <v>1.0764749983649086E-4</v>
      </c>
      <c r="F127" s="11">
        <f t="shared" si="159"/>
        <v>2.1207279303273E-4</v>
      </c>
      <c r="G127" s="11">
        <f t="shared" si="160"/>
        <v>4.3293906309359103E-4</v>
      </c>
      <c r="H127" s="4">
        <f t="shared" si="161"/>
        <v>138166.81628085568</v>
      </c>
      <c r="I127" s="4">
        <f t="shared" si="162"/>
        <v>46101.502289720767</v>
      </c>
      <c r="J127" s="4">
        <f t="shared" si="163"/>
        <v>17614.558843754508</v>
      </c>
      <c r="K127" s="4">
        <f t="shared" si="164"/>
        <v>118799.55544896855</v>
      </c>
      <c r="L127" s="4">
        <f t="shared" si="165"/>
        <v>15615.71018564871</v>
      </c>
      <c r="M127" s="4">
        <f t="shared" si="166"/>
        <v>4064.1202164754613</v>
      </c>
      <c r="N127" s="11">
        <f t="shared" si="167"/>
        <v>8.4207700308256417E-3</v>
      </c>
      <c r="O127" s="11">
        <f t="shared" si="168"/>
        <v>1.2520490862045985E-2</v>
      </c>
      <c r="P127" s="11">
        <f t="shared" si="169"/>
        <v>1.1672509988498669E-2</v>
      </c>
      <c r="Q127" s="4">
        <f t="shared" si="170"/>
        <v>9032.4682021970893</v>
      </c>
      <c r="R127" s="4">
        <f t="shared" si="171"/>
        <v>11574.65195947639</v>
      </c>
      <c r="S127" s="4">
        <f t="shared" si="172"/>
        <v>5776.5994034617952</v>
      </c>
      <c r="T127" s="4">
        <f t="shared" si="173"/>
        <v>65.373643580500044</v>
      </c>
      <c r="U127" s="4">
        <f t="shared" si="174"/>
        <v>251.0688672732729</v>
      </c>
      <c r="V127" s="4">
        <f t="shared" si="175"/>
        <v>327.94459712001077</v>
      </c>
      <c r="W127" s="11">
        <f t="shared" si="176"/>
        <v>-1.0734613539272964E-2</v>
      </c>
      <c r="X127" s="11">
        <f t="shared" si="177"/>
        <v>-1.217998157191269E-2</v>
      </c>
      <c r="Y127" s="11">
        <f t="shared" si="178"/>
        <v>-9.7425357312937999E-3</v>
      </c>
      <c r="Z127" s="4">
        <f t="shared" si="191"/>
        <v>15710.169391068914</v>
      </c>
      <c r="AA127" s="4">
        <f t="shared" si="192"/>
        <v>33977.177244903804</v>
      </c>
      <c r="AB127" s="4">
        <f t="shared" si="193"/>
        <v>27029.613622866782</v>
      </c>
      <c r="AC127" s="12">
        <f t="shared" si="179"/>
        <v>1.7353048093513401</v>
      </c>
      <c r="AD127" s="12">
        <f t="shared" si="180"/>
        <v>2.9366560999540252</v>
      </c>
      <c r="AE127" s="12">
        <f t="shared" si="181"/>
        <v>4.6896846769992884</v>
      </c>
      <c r="AF127" s="11">
        <f t="shared" si="182"/>
        <v>-4.0504037456468023E-3</v>
      </c>
      <c r="AG127" s="11">
        <f t="shared" si="183"/>
        <v>2.9673830763510267E-4</v>
      </c>
      <c r="AH127" s="11">
        <f t="shared" si="184"/>
        <v>9.7937136394747881E-3</v>
      </c>
      <c r="AI127" s="1">
        <f t="shared" si="148"/>
        <v>249868.77798377158</v>
      </c>
      <c r="AJ127" s="1">
        <f t="shared" si="149"/>
        <v>80262.881540310147</v>
      </c>
      <c r="AK127" s="1">
        <f t="shared" si="150"/>
        <v>30860.071705609462</v>
      </c>
      <c r="AL127" s="10">
        <f t="shared" si="185"/>
        <v>42.888074030862676</v>
      </c>
      <c r="AM127" s="10">
        <f t="shared" si="186"/>
        <v>8.6242014971847851</v>
      </c>
      <c r="AN127" s="10">
        <f t="shared" si="187"/>
        <v>2.9514507820924281</v>
      </c>
      <c r="AO127" s="7">
        <f t="shared" si="188"/>
        <v>1.0102086573945028E-2</v>
      </c>
      <c r="AP127" s="7">
        <f t="shared" si="189"/>
        <v>1.2725964692858992E-2</v>
      </c>
      <c r="AQ127" s="7">
        <f t="shared" si="190"/>
        <v>1.1544055665931431E-2</v>
      </c>
      <c r="AR127" s="1">
        <f t="shared" ref="AR127:AR190" si="196">AL127*AI127^$AR$5*B127^(1-$AR$5)*(1-BB126+BN126/100)</f>
        <v>138166.81628085568</v>
      </c>
      <c r="AS127" s="1">
        <f t="shared" si="194"/>
        <v>46101.502289720767</v>
      </c>
      <c r="AT127" s="1">
        <f t="shared" si="195"/>
        <v>17614.558843754508</v>
      </c>
      <c r="AU127" s="1">
        <f t="shared" si="151"/>
        <v>27633.363256171138</v>
      </c>
      <c r="AV127" s="1">
        <f t="shared" si="152"/>
        <v>9220.3004579441531</v>
      </c>
      <c r="AW127" s="1">
        <f t="shared" si="153"/>
        <v>3522.911768750902</v>
      </c>
      <c r="AX127">
        <v>0</v>
      </c>
      <c r="AY127">
        <v>0</v>
      </c>
      <c r="AZ127">
        <v>0</v>
      </c>
      <c r="BA127">
        <f t="shared" si="131"/>
        <v>0</v>
      </c>
      <c r="BB127">
        <f t="shared" si="143"/>
        <v>0</v>
      </c>
      <c r="BC127">
        <f t="shared" si="132"/>
        <v>0</v>
      </c>
      <c r="BD127">
        <f t="shared" si="133"/>
        <v>0</v>
      </c>
      <c r="BE127">
        <f t="shared" si="134"/>
        <v>0</v>
      </c>
      <c r="BF127">
        <f t="shared" si="135"/>
        <v>0</v>
      </c>
      <c r="BG127">
        <f t="shared" si="136"/>
        <v>0</v>
      </c>
      <c r="BH127">
        <f t="shared" si="144"/>
        <v>0</v>
      </c>
      <c r="BI127">
        <f t="shared" si="145"/>
        <v>0</v>
      </c>
      <c r="BJ127">
        <f t="shared" si="146"/>
        <v>0</v>
      </c>
      <c r="BK127" s="7">
        <f t="shared" si="147"/>
        <v>3.9484810595250969E-2</v>
      </c>
      <c r="BL127" s="13">
        <f t="shared" ref="BL127:BL190" si="197">BL126/(1+BK126)</f>
        <v>4.6873088456216495E-2</v>
      </c>
      <c r="BM127" s="13">
        <f t="shared" ref="BM127:BM190" si="198">BM126/(1+BM$5)</f>
        <v>3.9949032086639726E-2</v>
      </c>
      <c r="BN127" s="8">
        <f>BN$3*temperature!$I237+BN$4*temperature!$I237^2+BN$5*temperature!$I237^6</f>
        <v>-5.731947729547695</v>
      </c>
      <c r="BO127" s="8">
        <f>BO$3*temperature!$I237+BO$4*temperature!$I237^2+BO$5*temperature!$I237^6</f>
        <v>-6.7675986045787475</v>
      </c>
      <c r="BP127" s="8">
        <f>BP$3*temperature!$I237+BP$4*temperature!$I237^2+BP$5*temperature!$I237^6</f>
        <v>-7.2611763895914478</v>
      </c>
      <c r="BQ127" s="8">
        <f>BQ$3*temperature!$M237+BQ$4*temperature!$M237^2+BQ$5*temperature!$M237^6</f>
        <v>-5.7319663695282195</v>
      </c>
      <c r="BR127" s="8">
        <f>BR$3*temperature!$M237+BR$4*temperature!$M237^2+BR$5*temperature!$M237^6</f>
        <v>-6.767613904383726</v>
      </c>
      <c r="BS127" s="8">
        <f>BS$3*temperature!$M237+BS$4*temperature!$M237^2+BS$5*temperature!$M237^6</f>
        <v>-7.2611890708778706</v>
      </c>
      <c r="BT127" s="15">
        <f t="shared" si="137"/>
        <v>-1.8639980524426392E-5</v>
      </c>
      <c r="BU127" s="15">
        <f t="shared" si="138"/>
        <v>-1.5299804978496923E-5</v>
      </c>
      <c r="BV127" s="15">
        <f t="shared" si="139"/>
        <v>-1.2681286422733251E-5</v>
      </c>
      <c r="BW127" s="15">
        <f t="shared" si="140"/>
        <v>-3.5041460247533462E-2</v>
      </c>
      <c r="BX127" s="15">
        <f t="shared" si="141"/>
        <v>-1.6425014658176299E-3</v>
      </c>
      <c r="BY127" s="15">
        <f t="shared" si="142"/>
        <v>-1.3998724197914246E-3</v>
      </c>
    </row>
    <row r="128" spans="1:77" x14ac:dyDescent="0.3">
      <c r="A128">
        <f t="shared" si="154"/>
        <v>2082</v>
      </c>
      <c r="B128" s="4">
        <f t="shared" si="155"/>
        <v>1163.1436279820839</v>
      </c>
      <c r="C128" s="4">
        <f t="shared" si="156"/>
        <v>2952.8461896490512</v>
      </c>
      <c r="D128" s="4">
        <f t="shared" si="157"/>
        <v>4335.9454529396789</v>
      </c>
      <c r="E128" s="11">
        <f t="shared" si="158"/>
        <v>1.0226512484466631E-4</v>
      </c>
      <c r="F128" s="11">
        <f t="shared" si="159"/>
        <v>2.0146915338109349E-4</v>
      </c>
      <c r="G128" s="11">
        <f t="shared" si="160"/>
        <v>4.1129210993891144E-4</v>
      </c>
      <c r="H128" s="4">
        <f t="shared" si="161"/>
        <v>139311.54651865308</v>
      </c>
      <c r="I128" s="4">
        <f t="shared" si="162"/>
        <v>46676.830952763361</v>
      </c>
      <c r="J128" s="4">
        <f t="shared" si="163"/>
        <v>17823.783105037026</v>
      </c>
      <c r="K128" s="4">
        <f t="shared" si="164"/>
        <v>119771.57692927576</v>
      </c>
      <c r="L128" s="4">
        <f t="shared" si="165"/>
        <v>15807.403418567816</v>
      </c>
      <c r="M128" s="4">
        <f t="shared" si="166"/>
        <v>4110.7027979221648</v>
      </c>
      <c r="N128" s="11">
        <f t="shared" si="167"/>
        <v>8.1820296097383505E-3</v>
      </c>
      <c r="O128" s="11">
        <f t="shared" si="168"/>
        <v>1.2275665380578005E-2</v>
      </c>
      <c r="P128" s="11">
        <f t="shared" si="169"/>
        <v>1.1461910318957491E-2</v>
      </c>
      <c r="Q128" s="4">
        <f t="shared" si="170"/>
        <v>9009.5400064954429</v>
      </c>
      <c r="R128" s="4">
        <f t="shared" si="171"/>
        <v>11576.360664440786</v>
      </c>
      <c r="S128" s="4">
        <f t="shared" si="172"/>
        <v>5788.2661694260833</v>
      </c>
      <c r="T128" s="4">
        <f t="shared" si="173"/>
        <v>64.671882781009202</v>
      </c>
      <c r="U128" s="4">
        <f t="shared" si="174"/>
        <v>248.01085309660346</v>
      </c>
      <c r="V128" s="4">
        <f t="shared" si="175"/>
        <v>324.74958516468433</v>
      </c>
      <c r="W128" s="11">
        <f t="shared" si="176"/>
        <v>-1.0734613539272964E-2</v>
      </c>
      <c r="X128" s="11">
        <f t="shared" si="177"/>
        <v>-1.217998157191269E-2</v>
      </c>
      <c r="Y128" s="11">
        <f t="shared" si="178"/>
        <v>-9.7425357312937999E-3</v>
      </c>
      <c r="Z128" s="4">
        <f t="shared" si="191"/>
        <v>15610.599136919947</v>
      </c>
      <c r="AA128" s="4">
        <f t="shared" si="192"/>
        <v>34000.858645883214</v>
      </c>
      <c r="AB128" s="4">
        <f t="shared" si="193"/>
        <v>27355.745618504352</v>
      </c>
      <c r="AC128" s="12">
        <f t="shared" si="179"/>
        <v>1.7282761242517046</v>
      </c>
      <c r="AD128" s="12">
        <f t="shared" si="180"/>
        <v>2.9375275183152318</v>
      </c>
      <c r="AE128" s="12">
        <f t="shared" si="181"/>
        <v>4.7356141057852525</v>
      </c>
      <c r="AF128" s="11">
        <f t="shared" si="182"/>
        <v>-4.0504037456468023E-3</v>
      </c>
      <c r="AG128" s="11">
        <f t="shared" si="183"/>
        <v>2.9673830763510267E-4</v>
      </c>
      <c r="AH128" s="11">
        <f t="shared" si="184"/>
        <v>9.7937136394747881E-3</v>
      </c>
      <c r="AI128" s="1">
        <f t="shared" si="148"/>
        <v>252515.26344156556</v>
      </c>
      <c r="AJ128" s="1">
        <f t="shared" si="149"/>
        <v>81456.893844223276</v>
      </c>
      <c r="AK128" s="1">
        <f t="shared" si="150"/>
        <v>31296.97630379942</v>
      </c>
      <c r="AL128" s="10">
        <f t="shared" si="185"/>
        <v>43.317000477343711</v>
      </c>
      <c r="AM128" s="10">
        <f t="shared" si="186"/>
        <v>8.7328552681044869</v>
      </c>
      <c r="AN128" s="10">
        <f t="shared" si="187"/>
        <v>2.9851817770949229</v>
      </c>
      <c r="AO128" s="7">
        <f t="shared" si="188"/>
        <v>1.0001065708205577E-2</v>
      </c>
      <c r="AP128" s="7">
        <f t="shared" si="189"/>
        <v>1.2598705045930402E-2</v>
      </c>
      <c r="AQ128" s="7">
        <f t="shared" si="190"/>
        <v>1.1428615109272117E-2</v>
      </c>
      <c r="AR128" s="1">
        <f t="shared" si="196"/>
        <v>139311.54651865308</v>
      </c>
      <c r="AS128" s="1">
        <f t="shared" si="194"/>
        <v>46676.830952763361</v>
      </c>
      <c r="AT128" s="1">
        <f t="shared" si="195"/>
        <v>17823.783105037026</v>
      </c>
      <c r="AU128" s="1">
        <f t="shared" si="151"/>
        <v>27862.309303730617</v>
      </c>
      <c r="AV128" s="1">
        <f t="shared" si="152"/>
        <v>9335.3661905526733</v>
      </c>
      <c r="AW128" s="1">
        <f t="shared" si="153"/>
        <v>3564.7566210074056</v>
      </c>
      <c r="AX128">
        <v>0</v>
      </c>
      <c r="AY128">
        <v>0</v>
      </c>
      <c r="AZ128">
        <v>0</v>
      </c>
      <c r="BA128">
        <f t="shared" si="131"/>
        <v>0</v>
      </c>
      <c r="BB128">
        <f t="shared" si="143"/>
        <v>0</v>
      </c>
      <c r="BC128">
        <f t="shared" si="132"/>
        <v>0</v>
      </c>
      <c r="BD128">
        <f t="shared" si="133"/>
        <v>0</v>
      </c>
      <c r="BE128">
        <f t="shared" si="134"/>
        <v>0</v>
      </c>
      <c r="BF128">
        <f t="shared" si="135"/>
        <v>0</v>
      </c>
      <c r="BG128">
        <f t="shared" si="136"/>
        <v>0</v>
      </c>
      <c r="BH128">
        <f t="shared" si="144"/>
        <v>0</v>
      </c>
      <c r="BI128">
        <f t="shared" si="145"/>
        <v>0</v>
      </c>
      <c r="BJ128">
        <f t="shared" si="146"/>
        <v>0</v>
      </c>
      <c r="BK128" s="7">
        <f t="shared" si="147"/>
        <v>3.9258268962304638E-2</v>
      </c>
      <c r="BL128" s="13">
        <f t="shared" si="197"/>
        <v>4.5092615090137844E-2</v>
      </c>
      <c r="BM128" s="13">
        <f t="shared" si="198"/>
        <v>3.8046697225371164E-2</v>
      </c>
      <c r="BN128" s="8">
        <f>BN$3*temperature!$I238+BN$4*temperature!$I238^2+BN$5*temperature!$I238^6</f>
        <v>-6.1060890573950424</v>
      </c>
      <c r="BO128" s="8">
        <f>BO$3*temperature!$I238+BO$4*temperature!$I238^2+BO$5*temperature!$I238^6</f>
        <v>-7.0743986957214915</v>
      </c>
      <c r="BP128" s="8">
        <f>BP$3*temperature!$I238+BP$4*temperature!$I238^2+BP$5*temperature!$I238^6</f>
        <v>-7.5152304388222735</v>
      </c>
      <c r="BQ128" s="8">
        <f>BQ$3*temperature!$M238+BQ$4*temperature!$M238^2+BQ$5*temperature!$M238^6</f>
        <v>-6.1061079249614423</v>
      </c>
      <c r="BR128" s="8">
        <f>BR$3*temperature!$M238+BR$4*temperature!$M238^2+BR$5*temperature!$M238^6</f>
        <v>-7.0744141526314621</v>
      </c>
      <c r="BS128" s="8">
        <f>BS$3*temperature!$M238+BS$4*temperature!$M238^2+BS$5*temperature!$M238^6</f>
        <v>-7.5152432265434097</v>
      </c>
      <c r="BT128" s="15">
        <f t="shared" si="137"/>
        <v>-1.8867566399904945E-5</v>
      </c>
      <c r="BU128" s="15">
        <f t="shared" si="138"/>
        <v>-1.5456909970623656E-5</v>
      </c>
      <c r="BV128" s="15">
        <f t="shared" si="139"/>
        <v>-1.2787721136220398E-5</v>
      </c>
      <c r="BW128" s="15">
        <f t="shared" si="140"/>
        <v>-3.5778749959047063E-2</v>
      </c>
      <c r="BX128" s="15">
        <f t="shared" si="141"/>
        <v>-1.6133574003095944E-3</v>
      </c>
      <c r="BY128" s="15">
        <f t="shared" si="142"/>
        <v>-1.3612632667941245E-3</v>
      </c>
    </row>
    <row r="129" spans="1:77" x14ac:dyDescent="0.3">
      <c r="A129">
        <f t="shared" si="154"/>
        <v>2083</v>
      </c>
      <c r="B129" s="4">
        <f t="shared" si="155"/>
        <v>1163.2566295589952</v>
      </c>
      <c r="C129" s="4">
        <f t="shared" si="156"/>
        <v>2953.4113516998495</v>
      </c>
      <c r="D129" s="4">
        <f t="shared" si="157"/>
        <v>4337.6396260859019</v>
      </c>
      <c r="E129" s="11">
        <f t="shared" si="158"/>
        <v>9.7151868602433E-5</v>
      </c>
      <c r="F129" s="11">
        <f t="shared" si="159"/>
        <v>1.9139569571203881E-4</v>
      </c>
      <c r="G129" s="11">
        <f t="shared" si="160"/>
        <v>3.9072750444196585E-4</v>
      </c>
      <c r="H129" s="4">
        <f t="shared" si="161"/>
        <v>140431.98016583049</v>
      </c>
      <c r="I129" s="4">
        <f t="shared" si="162"/>
        <v>47247.528046783875</v>
      </c>
      <c r="J129" s="4">
        <f t="shared" si="163"/>
        <v>18031.403051602116</v>
      </c>
      <c r="K129" s="4">
        <f t="shared" si="164"/>
        <v>120723.12901330291</v>
      </c>
      <c r="L129" s="4">
        <f t="shared" si="165"/>
        <v>15997.61171757884</v>
      </c>
      <c r="M129" s="4">
        <f t="shared" si="166"/>
        <v>4156.9619899182071</v>
      </c>
      <c r="N129" s="11">
        <f t="shared" si="167"/>
        <v>7.9447236850611613E-3</v>
      </c>
      <c r="O129" s="11">
        <f t="shared" si="168"/>
        <v>1.2032861689833307E-2</v>
      </c>
      <c r="P129" s="11">
        <f t="shared" si="169"/>
        <v>1.1253353567527435E-2</v>
      </c>
      <c r="Q129" s="4">
        <f t="shared" si="170"/>
        <v>8984.5087938146498</v>
      </c>
      <c r="R129" s="4">
        <f t="shared" si="171"/>
        <v>11575.175934723218</v>
      </c>
      <c r="S129" s="4">
        <f t="shared" si="172"/>
        <v>5798.6413854493503</v>
      </c>
      <c r="T129" s="4">
        <f t="shared" si="173"/>
        <v>63.977655112497906</v>
      </c>
      <c r="U129" s="4">
        <f t="shared" si="174"/>
        <v>244.99008547625249</v>
      </c>
      <c r="V129" s="4">
        <f t="shared" si="175"/>
        <v>321.58570072749455</v>
      </c>
      <c r="W129" s="11">
        <f t="shared" si="176"/>
        <v>-1.0734613539272964E-2</v>
      </c>
      <c r="X129" s="11">
        <f t="shared" si="177"/>
        <v>-1.217998157191269E-2</v>
      </c>
      <c r="Y129" s="11">
        <f t="shared" si="178"/>
        <v>-9.7425357312937999E-3</v>
      </c>
      <c r="Z129" s="4">
        <f t="shared" si="191"/>
        <v>15507.904156825052</v>
      </c>
      <c r="AA129" s="4">
        <f t="shared" si="192"/>
        <v>34015.968860428256</v>
      </c>
      <c r="AB129" s="4">
        <f t="shared" si="193"/>
        <v>27679.450354793051</v>
      </c>
      <c r="AC129" s="12">
        <f t="shared" si="179"/>
        <v>1.7212759081645237</v>
      </c>
      <c r="AD129" s="12">
        <f t="shared" si="180"/>
        <v>2.9383991952596484</v>
      </c>
      <c r="AE129" s="12">
        <f t="shared" si="181"/>
        <v>4.7819933542443707</v>
      </c>
      <c r="AF129" s="11">
        <f t="shared" si="182"/>
        <v>-4.0504037456468023E-3</v>
      </c>
      <c r="AG129" s="11">
        <f t="shared" si="183"/>
        <v>2.9673830763510267E-4</v>
      </c>
      <c r="AH129" s="11">
        <f t="shared" si="184"/>
        <v>9.7937136394747881E-3</v>
      </c>
      <c r="AI129" s="1">
        <f t="shared" si="148"/>
        <v>255126.04640113961</v>
      </c>
      <c r="AJ129" s="1">
        <f t="shared" si="149"/>
        <v>82646.57065035362</v>
      </c>
      <c r="AK129" s="1">
        <f t="shared" si="150"/>
        <v>31732.035294426882</v>
      </c>
      <c r="AL129" s="10">
        <f t="shared" si="185"/>
        <v>43.745884483719436</v>
      </c>
      <c r="AM129" s="10">
        <f t="shared" si="186"/>
        <v>8.8417777091588192</v>
      </c>
      <c r="AN129" s="10">
        <f t="shared" si="187"/>
        <v>3.0189571057209377</v>
      </c>
      <c r="AO129" s="7">
        <f t="shared" si="188"/>
        <v>9.901055051123521E-3</v>
      </c>
      <c r="AP129" s="7">
        <f t="shared" si="189"/>
        <v>1.2472717995471097E-2</v>
      </c>
      <c r="AQ129" s="7">
        <f t="shared" si="190"/>
        <v>1.1314328958179395E-2</v>
      </c>
      <c r="AR129" s="1">
        <f t="shared" si="196"/>
        <v>140431.98016583049</v>
      </c>
      <c r="AS129" s="1">
        <f t="shared" si="194"/>
        <v>47247.528046783875</v>
      </c>
      <c r="AT129" s="1">
        <f t="shared" si="195"/>
        <v>18031.403051602116</v>
      </c>
      <c r="AU129" s="1">
        <f t="shared" si="151"/>
        <v>28086.3960331661</v>
      </c>
      <c r="AV129" s="1">
        <f t="shared" si="152"/>
        <v>9449.5056093567746</v>
      </c>
      <c r="AW129" s="1">
        <f t="shared" si="153"/>
        <v>3606.2806103204234</v>
      </c>
      <c r="AX129">
        <v>0</v>
      </c>
      <c r="AY129">
        <v>0</v>
      </c>
      <c r="AZ129">
        <v>0</v>
      </c>
      <c r="BA129">
        <f t="shared" si="131"/>
        <v>0</v>
      </c>
      <c r="BB129">
        <f t="shared" si="143"/>
        <v>0</v>
      </c>
      <c r="BC129">
        <f t="shared" si="132"/>
        <v>0</v>
      </c>
      <c r="BD129">
        <f t="shared" si="133"/>
        <v>0</v>
      </c>
      <c r="BE129">
        <f t="shared" si="134"/>
        <v>0</v>
      </c>
      <c r="BF129">
        <f t="shared" si="135"/>
        <v>0</v>
      </c>
      <c r="BG129">
        <f t="shared" si="136"/>
        <v>0</v>
      </c>
      <c r="BH129">
        <f t="shared" si="144"/>
        <v>0</v>
      </c>
      <c r="BI129">
        <f t="shared" si="145"/>
        <v>0</v>
      </c>
      <c r="BJ129">
        <f t="shared" si="146"/>
        <v>0</v>
      </c>
      <c r="BK129" s="7">
        <f t="shared" si="147"/>
        <v>3.903295852490471E-2</v>
      </c>
      <c r="BL129" s="13">
        <f t="shared" si="197"/>
        <v>4.3389229065420518E-2</v>
      </c>
      <c r="BM129" s="13">
        <f t="shared" si="198"/>
        <v>3.6234949738448728E-2</v>
      </c>
      <c r="BN129" s="8">
        <f>BN$3*temperature!$I239+BN$4*temperature!$I239^2+BN$5*temperature!$I239^6</f>
        <v>-6.4869081647126769</v>
      </c>
      <c r="BO129" s="8">
        <f>BO$3*temperature!$I239+BO$4*temperature!$I239^2+BO$5*temperature!$I239^6</f>
        <v>-7.3860870707931152</v>
      </c>
      <c r="BP129" s="8">
        <f>BP$3*temperature!$I239+BP$4*temperature!$I239^2+BP$5*temperature!$I239^6</f>
        <v>-7.7728613927828665</v>
      </c>
      <c r="BQ129" s="8">
        <f>BQ$3*temperature!$M239+BQ$4*temperature!$M239^2+BQ$5*temperature!$M239^6</f>
        <v>-6.4869272533211912</v>
      </c>
      <c r="BR129" s="8">
        <f>BR$3*temperature!$M239+BR$4*temperature!$M239^2+BR$5*temperature!$M239^6</f>
        <v>-7.3861026799135026</v>
      </c>
      <c r="BS129" s="8">
        <f>BS$3*temperature!$M239+BS$4*temperature!$M239^2+BS$5*temperature!$M239^6</f>
        <v>-7.7728742832634703</v>
      </c>
      <c r="BT129" s="15">
        <f t="shared" si="137"/>
        <v>-1.9088608514294947E-5</v>
      </c>
      <c r="BU129" s="15">
        <f t="shared" si="138"/>
        <v>-1.5609120387338749E-5</v>
      </c>
      <c r="BV129" s="15">
        <f t="shared" si="139"/>
        <v>-1.2890480603822141E-5</v>
      </c>
      <c r="BW129" s="15">
        <f t="shared" si="140"/>
        <v>-3.6505768968555612E-2</v>
      </c>
      <c r="BX129" s="15">
        <f t="shared" si="141"/>
        <v>-1.5839571719859795E-3</v>
      </c>
      <c r="BY129" s="15">
        <f t="shared" si="142"/>
        <v>-1.3227847037390339E-3</v>
      </c>
    </row>
    <row r="130" spans="1:77" x14ac:dyDescent="0.3">
      <c r="A130">
        <f t="shared" si="154"/>
        <v>2084</v>
      </c>
      <c r="B130" s="4">
        <f t="shared" si="155"/>
        <v>1163.3639914864596</v>
      </c>
      <c r="C130" s="4">
        <f t="shared" si="156"/>
        <v>2953.9483584092131</v>
      </c>
      <c r="D130" s="4">
        <f t="shared" si="157"/>
        <v>4339.249719436858</v>
      </c>
      <c r="E130" s="11">
        <f t="shared" si="158"/>
        <v>9.229427517231135E-5</v>
      </c>
      <c r="F130" s="11">
        <f t="shared" si="159"/>
        <v>1.8182591092643686E-4</v>
      </c>
      <c r="G130" s="11">
        <f t="shared" si="160"/>
        <v>3.7119112921986754E-4</v>
      </c>
      <c r="H130" s="4">
        <f t="shared" si="161"/>
        <v>141527.61457394733</v>
      </c>
      <c r="I130" s="4">
        <f t="shared" si="162"/>
        <v>47813.367641114964</v>
      </c>
      <c r="J130" s="4">
        <f t="shared" si="163"/>
        <v>18237.360256424614</v>
      </c>
      <c r="K130" s="4">
        <f t="shared" si="164"/>
        <v>121653.76924990941</v>
      </c>
      <c r="L130" s="4">
        <f t="shared" si="165"/>
        <v>16186.257117529249</v>
      </c>
      <c r="M130" s="4">
        <f t="shared" si="166"/>
        <v>4202.8833175315467</v>
      </c>
      <c r="N130" s="11">
        <f t="shared" si="167"/>
        <v>7.7088810090728543E-3</v>
      </c>
      <c r="O130" s="11">
        <f t="shared" si="168"/>
        <v>1.1792097675624724E-2</v>
      </c>
      <c r="P130" s="11">
        <f t="shared" si="169"/>
        <v>1.1046848088751338E-2</v>
      </c>
      <c r="Q130" s="4">
        <f t="shared" si="170"/>
        <v>8957.4072296027989</v>
      </c>
      <c r="R130" s="4">
        <f t="shared" si="171"/>
        <v>11571.127144678981</v>
      </c>
      <c r="S130" s="4">
        <f t="shared" si="172"/>
        <v>5807.7355302741544</v>
      </c>
      <c r="T130" s="4">
        <f t="shared" si="173"/>
        <v>63.29087970971635</v>
      </c>
      <c r="U130" s="4">
        <f t="shared" si="174"/>
        <v>242.00611074985042</v>
      </c>
      <c r="V130" s="4">
        <f t="shared" si="175"/>
        <v>318.45264054748378</v>
      </c>
      <c r="W130" s="11">
        <f t="shared" si="176"/>
        <v>-1.0734613539272964E-2</v>
      </c>
      <c r="X130" s="11">
        <f t="shared" si="177"/>
        <v>-1.217998157191269E-2</v>
      </c>
      <c r="Y130" s="11">
        <f t="shared" si="178"/>
        <v>-9.7425357312937999E-3</v>
      </c>
      <c r="Z130" s="4">
        <f t="shared" si="191"/>
        <v>15402.179774571683</v>
      </c>
      <c r="AA130" s="4">
        <f t="shared" si="192"/>
        <v>34022.580459603741</v>
      </c>
      <c r="AB130" s="4">
        <f t="shared" si="193"/>
        <v>28000.635086743136</v>
      </c>
      <c r="AC130" s="12">
        <f t="shared" si="179"/>
        <v>1.7143040457788026</v>
      </c>
      <c r="AD130" s="12">
        <f t="shared" si="180"/>
        <v>2.939271130864006</v>
      </c>
      <c r="AE130" s="12">
        <f t="shared" si="181"/>
        <v>4.8288268277817119</v>
      </c>
      <c r="AF130" s="11">
        <f t="shared" si="182"/>
        <v>-4.0504037456468023E-3</v>
      </c>
      <c r="AG130" s="11">
        <f t="shared" si="183"/>
        <v>2.9673830763510267E-4</v>
      </c>
      <c r="AH130" s="11">
        <f t="shared" si="184"/>
        <v>9.7937136394747881E-3</v>
      </c>
      <c r="AI130" s="1">
        <f t="shared" si="148"/>
        <v>257699.83779419176</v>
      </c>
      <c r="AJ130" s="1">
        <f t="shared" si="149"/>
        <v>83831.419194675036</v>
      </c>
      <c r="AK130" s="1">
        <f t="shared" si="150"/>
        <v>32165.112375304619</v>
      </c>
      <c r="AL130" s="10">
        <f t="shared" si="185"/>
        <v>44.174683590147502</v>
      </c>
      <c r="AM130" s="10">
        <f t="shared" si="186"/>
        <v>8.9509558991043505</v>
      </c>
      <c r="AN130" s="10">
        <f t="shared" si="187"/>
        <v>3.05277300478765</v>
      </c>
      <c r="AO130" s="7">
        <f t="shared" si="188"/>
        <v>9.8020445006122853E-3</v>
      </c>
      <c r="AP130" s="7">
        <f t="shared" si="189"/>
        <v>1.2347990815516387E-2</v>
      </c>
      <c r="AQ130" s="7">
        <f t="shared" si="190"/>
        <v>1.1201185668597602E-2</v>
      </c>
      <c r="AR130" s="1">
        <f t="shared" si="196"/>
        <v>141527.61457394733</v>
      </c>
      <c r="AS130" s="1">
        <f t="shared" si="194"/>
        <v>47813.367641114964</v>
      </c>
      <c r="AT130" s="1">
        <f t="shared" si="195"/>
        <v>18237.360256424614</v>
      </c>
      <c r="AU130" s="1">
        <f t="shared" si="151"/>
        <v>28305.522914789468</v>
      </c>
      <c r="AV130" s="1">
        <f t="shared" si="152"/>
        <v>9562.6735282229929</v>
      </c>
      <c r="AW130" s="1">
        <f t="shared" si="153"/>
        <v>3647.4720512849231</v>
      </c>
      <c r="AX130">
        <v>0</v>
      </c>
      <c r="AY130">
        <v>0</v>
      </c>
      <c r="AZ130">
        <v>0</v>
      </c>
      <c r="BA130">
        <f t="shared" si="131"/>
        <v>0</v>
      </c>
      <c r="BB130">
        <f t="shared" si="143"/>
        <v>0</v>
      </c>
      <c r="BC130">
        <f t="shared" si="132"/>
        <v>0</v>
      </c>
      <c r="BD130">
        <f t="shared" si="133"/>
        <v>0</v>
      </c>
      <c r="BE130">
        <f t="shared" si="134"/>
        <v>0</v>
      </c>
      <c r="BF130">
        <f t="shared" si="135"/>
        <v>0</v>
      </c>
      <c r="BG130">
        <f t="shared" si="136"/>
        <v>0</v>
      </c>
      <c r="BH130">
        <f t="shared" si="144"/>
        <v>0</v>
      </c>
      <c r="BI130">
        <f t="shared" si="145"/>
        <v>0</v>
      </c>
      <c r="BJ130">
        <f t="shared" si="146"/>
        <v>0</v>
      </c>
      <c r="BK130" s="7">
        <f t="shared" si="147"/>
        <v>3.8808926179297626E-2</v>
      </c>
      <c r="BL130" s="13">
        <f t="shared" si="197"/>
        <v>4.1759242292967666E-2</v>
      </c>
      <c r="BM130" s="13">
        <f t="shared" si="198"/>
        <v>3.4509475941379743E-2</v>
      </c>
      <c r="BN130" s="8">
        <f>BN$3*temperature!$I240+BN$4*temperature!$I240^2+BN$5*temperature!$I240^6</f>
        <v>-6.874293177344871</v>
      </c>
      <c r="BO130" s="8">
        <f>BO$3*temperature!$I240+BO$4*temperature!$I240^2+BO$5*temperature!$I240^6</f>
        <v>-7.7025748865946593</v>
      </c>
      <c r="BP130" s="8">
        <f>BP$3*temperature!$I240+BP$4*temperature!$I240^2+BP$5*temperature!$I240^6</f>
        <v>-8.0339980028722593</v>
      </c>
      <c r="BQ130" s="8">
        <f>BQ$3*temperature!$M240+BQ$4*temperature!$M240^2+BQ$5*temperature!$M240^6</f>
        <v>-6.8743124805031961</v>
      </c>
      <c r="BR130" s="8">
        <f>BR$3*temperature!$M240+BR$4*temperature!$M240^2+BR$5*temperature!$M240^6</f>
        <v>-7.7025906430809723</v>
      </c>
      <c r="BS130" s="8">
        <f>BS$3*temperature!$M240+BS$4*temperature!$M240^2+BS$5*temperature!$M240^6</f>
        <v>-8.0340109924848822</v>
      </c>
      <c r="BT130" s="15">
        <f t="shared" si="137"/>
        <v>-1.9303158325101322E-5</v>
      </c>
      <c r="BU130" s="15">
        <f t="shared" si="138"/>
        <v>-1.5756486313023288E-5</v>
      </c>
      <c r="BV130" s="15">
        <f t="shared" si="139"/>
        <v>-1.2989612622860136E-5</v>
      </c>
      <c r="BW130" s="15">
        <f t="shared" si="140"/>
        <v>-3.7221968693061019E-2</v>
      </c>
      <c r="BX130" s="15">
        <f t="shared" si="141"/>
        <v>-1.5543612092747921E-3</v>
      </c>
      <c r="BY130" s="15">
        <f t="shared" si="142"/>
        <v>-1.2845106331039792E-3</v>
      </c>
    </row>
    <row r="131" spans="1:77" x14ac:dyDescent="0.3">
      <c r="A131">
        <f t="shared" si="154"/>
        <v>2085</v>
      </c>
      <c r="B131" s="4">
        <f t="shared" si="155"/>
        <v>1163.4659947309976</v>
      </c>
      <c r="C131" s="4">
        <f t="shared" si="156"/>
        <v>2954.4586075427555</v>
      </c>
      <c r="D131" s="4">
        <f t="shared" si="157"/>
        <v>4340.7798758900162</v>
      </c>
      <c r="E131" s="11">
        <f t="shared" si="158"/>
        <v>8.7679561413695777E-5</v>
      </c>
      <c r="F131" s="11">
        <f t="shared" si="159"/>
        <v>1.7273461538011502E-4</v>
      </c>
      <c r="G131" s="11">
        <f t="shared" si="160"/>
        <v>3.5263157275887413E-4</v>
      </c>
      <c r="H131" s="4">
        <f t="shared" si="161"/>
        <v>142597.96874505992</v>
      </c>
      <c r="I131" s="4">
        <f t="shared" si="162"/>
        <v>48374.128600476986</v>
      </c>
      <c r="J131" s="4">
        <f t="shared" si="163"/>
        <v>18441.59784296744</v>
      </c>
      <c r="K131" s="4">
        <f t="shared" si="164"/>
        <v>122563.07394530227</v>
      </c>
      <c r="L131" s="4">
        <f t="shared" si="165"/>
        <v>16373.263269614767</v>
      </c>
      <c r="M131" s="4">
        <f t="shared" si="166"/>
        <v>4248.4526675488805</v>
      </c>
      <c r="N131" s="11">
        <f t="shared" si="167"/>
        <v>7.474529568622712E-3</v>
      </c>
      <c r="O131" s="11">
        <f t="shared" si="168"/>
        <v>1.1553390677514708E-2</v>
      </c>
      <c r="P131" s="11">
        <f t="shared" si="169"/>
        <v>1.0842401888068176E-2</v>
      </c>
      <c r="Q131" s="4">
        <f t="shared" si="170"/>
        <v>8928.2693797911979</v>
      </c>
      <c r="R131" s="4">
        <f t="shared" si="171"/>
        <v>11564.245692316705</v>
      </c>
      <c r="S131" s="4">
        <f t="shared" si="172"/>
        <v>5815.559803574537</v>
      </c>
      <c r="T131" s="4">
        <f t="shared" si="173"/>
        <v>62.611476575471933</v>
      </c>
      <c r="U131" s="4">
        <f t="shared" si="174"/>
        <v>239.05848078062698</v>
      </c>
      <c r="V131" s="4">
        <f t="shared" si="175"/>
        <v>315.35010431822508</v>
      </c>
      <c r="W131" s="11">
        <f t="shared" si="176"/>
        <v>-1.0734613539272964E-2</v>
      </c>
      <c r="X131" s="11">
        <f t="shared" si="177"/>
        <v>-1.217998157191269E-2</v>
      </c>
      <c r="Y131" s="11">
        <f t="shared" si="178"/>
        <v>-9.7425357312937999E-3</v>
      </c>
      <c r="Z131" s="4">
        <f t="shared" si="191"/>
        <v>15293.522589805236</v>
      </c>
      <c r="AA131" s="4">
        <f t="shared" si="192"/>
        <v>34020.772239526981</v>
      </c>
      <c r="AB131" s="4">
        <f t="shared" si="193"/>
        <v>28319.209420647279</v>
      </c>
      <c r="AC131" s="12">
        <f t="shared" si="179"/>
        <v>1.7073604222506027</v>
      </c>
      <c r="AD131" s="12">
        <f t="shared" si="180"/>
        <v>2.9401433252050593</v>
      </c>
      <c r="AE131" s="12">
        <f t="shared" si="181"/>
        <v>4.8761189749476195</v>
      </c>
      <c r="AF131" s="11">
        <f t="shared" si="182"/>
        <v>-4.0504037456468023E-3</v>
      </c>
      <c r="AG131" s="11">
        <f t="shared" si="183"/>
        <v>2.9673830763510267E-4</v>
      </c>
      <c r="AH131" s="11">
        <f t="shared" si="184"/>
        <v>9.7937136394747881E-3</v>
      </c>
      <c r="AI131" s="1">
        <f t="shared" si="148"/>
        <v>260235.37692956204</v>
      </c>
      <c r="AJ131" s="1">
        <f t="shared" si="149"/>
        <v>85010.950803430533</v>
      </c>
      <c r="AK131" s="1">
        <f t="shared" si="150"/>
        <v>32596.073189059083</v>
      </c>
      <c r="AL131" s="10">
        <f t="shared" si="185"/>
        <v>44.603355782355081</v>
      </c>
      <c r="AM131" s="10">
        <f t="shared" si="186"/>
        <v>9.0603769571242623</v>
      </c>
      <c r="AN131" s="10">
        <f t="shared" si="187"/>
        <v>3.0866257352460522</v>
      </c>
      <c r="AO131" s="7">
        <f t="shared" si="188"/>
        <v>9.7040240556061624E-3</v>
      </c>
      <c r="AP131" s="7">
        <f t="shared" si="189"/>
        <v>1.2224510907361224E-2</v>
      </c>
      <c r="AQ131" s="7">
        <f t="shared" si="190"/>
        <v>1.1089173811911626E-2</v>
      </c>
      <c r="AR131" s="1">
        <f t="shared" si="196"/>
        <v>142597.96874505992</v>
      </c>
      <c r="AS131" s="1">
        <f t="shared" si="194"/>
        <v>48374.128600476986</v>
      </c>
      <c r="AT131" s="1">
        <f t="shared" si="195"/>
        <v>18441.59784296744</v>
      </c>
      <c r="AU131" s="1">
        <f t="shared" si="151"/>
        <v>28519.593749011983</v>
      </c>
      <c r="AV131" s="1">
        <f t="shared" si="152"/>
        <v>9674.8257200953976</v>
      </c>
      <c r="AW131" s="1">
        <f t="shared" si="153"/>
        <v>3688.3195685934879</v>
      </c>
      <c r="AX131">
        <v>0</v>
      </c>
      <c r="AY131">
        <v>0</v>
      </c>
      <c r="AZ131">
        <v>0</v>
      </c>
      <c r="BA131">
        <f t="shared" si="131"/>
        <v>0</v>
      </c>
      <c r="BB131">
        <f t="shared" si="143"/>
        <v>0</v>
      </c>
      <c r="BC131">
        <f t="shared" si="132"/>
        <v>0</v>
      </c>
      <c r="BD131">
        <f t="shared" si="133"/>
        <v>0</v>
      </c>
      <c r="BE131">
        <f t="shared" si="134"/>
        <v>0</v>
      </c>
      <c r="BF131">
        <f t="shared" si="135"/>
        <v>0</v>
      </c>
      <c r="BG131">
        <f t="shared" si="136"/>
        <v>0</v>
      </c>
      <c r="BH131">
        <f t="shared" si="144"/>
        <v>0</v>
      </c>
      <c r="BI131">
        <f t="shared" si="145"/>
        <v>0</v>
      </c>
      <c r="BJ131">
        <f t="shared" si="146"/>
        <v>0</v>
      </c>
      <c r="BK131" s="7">
        <f t="shared" si="147"/>
        <v>3.8586217079197044E-2</v>
      </c>
      <c r="BL131" s="13">
        <f t="shared" si="197"/>
        <v>4.0199156207250432E-2</v>
      </c>
      <c r="BM131" s="13">
        <f t="shared" si="198"/>
        <v>3.28661675632188E-2</v>
      </c>
      <c r="BN131" s="8">
        <f>BN$3*temperature!$I241+BN$4*temperature!$I241^2+BN$5*temperature!$I241^6</f>
        <v>-7.268128098907173</v>
      </c>
      <c r="BO131" s="8">
        <f>BO$3*temperature!$I241+BO$4*temperature!$I241^2+BO$5*temperature!$I241^6</f>
        <v>-8.0237703848879924</v>
      </c>
      <c r="BP131" s="8">
        <f>BP$3*temperature!$I241+BP$4*temperature!$I241^2+BP$5*temperature!$I241^6</f>
        <v>-8.2985669795243204</v>
      </c>
      <c r="BQ131" s="8">
        <f>BQ$3*temperature!$M241+BQ$4*temperature!$M241^2+BQ$5*temperature!$M241^6</f>
        <v>-7.2681476101805629</v>
      </c>
      <c r="BR131" s="8">
        <f>BR$3*temperature!$M241+BR$4*temperature!$M241^2+BR$5*temperature!$M241^6</f>
        <v>-8.0237862839496241</v>
      </c>
      <c r="BS131" s="8">
        <f>BS$3*temperature!$M241+BS$4*temperature!$M241^2+BS$5*temperature!$M241^6</f>
        <v>-8.2985800646914996</v>
      </c>
      <c r="BT131" s="15">
        <f t="shared" si="137"/>
        <v>-1.9511273389838379E-5</v>
      </c>
      <c r="BU131" s="15">
        <f t="shared" si="138"/>
        <v>-1.589906163168564E-5</v>
      </c>
      <c r="BV131" s="15">
        <f t="shared" si="139"/>
        <v>-1.3085167179127666E-5</v>
      </c>
      <c r="BW131" s="15">
        <f t="shared" si="140"/>
        <v>-3.7926825958440318E-2</v>
      </c>
      <c r="BX131" s="15">
        <f t="shared" si="141"/>
        <v>-1.5246264011485428E-3</v>
      </c>
      <c r="BY131" s="15">
        <f t="shared" si="142"/>
        <v>-1.246509417091136E-3</v>
      </c>
    </row>
    <row r="132" spans="1:77" x14ac:dyDescent="0.3">
      <c r="A132">
        <f t="shared" si="154"/>
        <v>2086</v>
      </c>
      <c r="B132" s="4">
        <f t="shared" si="155"/>
        <v>1163.5629063097285</v>
      </c>
      <c r="C132" s="4">
        <f t="shared" si="156"/>
        <v>2954.9434279504244</v>
      </c>
      <c r="D132" s="4">
        <f t="shared" si="157"/>
        <v>4342.2340371229193</v>
      </c>
      <c r="E132" s="11">
        <f t="shared" si="158"/>
        <v>8.3295583343010989E-5</v>
      </c>
      <c r="F132" s="11">
        <f t="shared" si="159"/>
        <v>1.6409788461110926E-4</v>
      </c>
      <c r="G132" s="11">
        <f t="shared" si="160"/>
        <v>3.3499999412093043E-4</v>
      </c>
      <c r="H132" s="4">
        <f t="shared" si="161"/>
        <v>143642.58376056832</v>
      </c>
      <c r="I132" s="4">
        <f t="shared" si="162"/>
        <v>48929.594806917608</v>
      </c>
      <c r="J132" s="4">
        <f t="shared" si="163"/>
        <v>18644.06052928578</v>
      </c>
      <c r="K132" s="4">
        <f t="shared" si="164"/>
        <v>123450.6385358525</v>
      </c>
      <c r="L132" s="4">
        <f t="shared" si="165"/>
        <v>16558.555518897232</v>
      </c>
      <c r="M132" s="4">
        <f t="shared" si="166"/>
        <v>4293.6562999351772</v>
      </c>
      <c r="N132" s="11">
        <f t="shared" si="167"/>
        <v>7.2416965565529345E-3</v>
      </c>
      <c r="O132" s="11">
        <f t="shared" si="168"/>
        <v>1.1316757461924398E-2</v>
      </c>
      <c r="P132" s="11">
        <f t="shared" si="169"/>
        <v>1.0640022597304011E-2</v>
      </c>
      <c r="Q132" s="4">
        <f t="shared" si="170"/>
        <v>8897.1306507960853</v>
      </c>
      <c r="R132" s="4">
        <f t="shared" si="171"/>
        <v>11554.564933882357</v>
      </c>
      <c r="S132" s="4">
        <f t="shared" si="172"/>
        <v>5822.1261055749719</v>
      </c>
      <c r="T132" s="4">
        <f t="shared" si="173"/>
        <v>61.939366571310998</v>
      </c>
      <c r="U132" s="4">
        <f t="shared" si="174"/>
        <v>236.1467528901095</v>
      </c>
      <c r="V132" s="4">
        <f t="shared" si="175"/>
        <v>312.27779465903757</v>
      </c>
      <c r="W132" s="11">
        <f t="shared" si="176"/>
        <v>-1.0734613539272964E-2</v>
      </c>
      <c r="X132" s="11">
        <f t="shared" si="177"/>
        <v>-1.217998157191269E-2</v>
      </c>
      <c r="Y132" s="11">
        <f t="shared" si="178"/>
        <v>-9.7425357312937999E-3</v>
      </c>
      <c r="Z132" s="4">
        <f t="shared" si="191"/>
        <v>15182.03033983822</v>
      </c>
      <c r="AA132" s="4">
        <f t="shared" si="192"/>
        <v>34010.629045930298</v>
      </c>
      <c r="AB132" s="4">
        <f t="shared" si="193"/>
        <v>28635.085386334362</v>
      </c>
      <c r="AC132" s="12">
        <f t="shared" si="179"/>
        <v>1.7004449232011498</v>
      </c>
      <c r="AD132" s="12">
        <f t="shared" si="180"/>
        <v>2.9410157783595854</v>
      </c>
      <c r="AE132" s="12">
        <f t="shared" si="181"/>
        <v>4.9238742878602659</v>
      </c>
      <c r="AF132" s="11">
        <f t="shared" si="182"/>
        <v>-4.0504037456468023E-3</v>
      </c>
      <c r="AG132" s="11">
        <f t="shared" si="183"/>
        <v>2.9673830763510267E-4</v>
      </c>
      <c r="AH132" s="11">
        <f t="shared" si="184"/>
        <v>9.7937136394747881E-3</v>
      </c>
      <c r="AI132" s="1">
        <f t="shared" si="148"/>
        <v>262731.43298561784</v>
      </c>
      <c r="AJ132" s="1">
        <f t="shared" si="149"/>
        <v>86184.681443182883</v>
      </c>
      <c r="AK132" s="1">
        <f t="shared" si="150"/>
        <v>33024.785438746665</v>
      </c>
      <c r="AL132" s="10">
        <f t="shared" si="185"/>
        <v>45.031859499453084</v>
      </c>
      <c r="AM132" s="10">
        <f t="shared" si="186"/>
        <v>9.1700280472920603</v>
      </c>
      <c r="AN132" s="10">
        <f t="shared" si="187"/>
        <v>3.1205115832238106</v>
      </c>
      <c r="AO132" s="7">
        <f t="shared" si="188"/>
        <v>9.6069838150500998E-3</v>
      </c>
      <c r="AP132" s="7">
        <f t="shared" si="189"/>
        <v>1.2102265798287611E-2</v>
      </c>
      <c r="AQ132" s="7">
        <f t="shared" si="190"/>
        <v>1.0978282073792509E-2</v>
      </c>
      <c r="AR132" s="1">
        <f t="shared" si="196"/>
        <v>143642.58376056832</v>
      </c>
      <c r="AS132" s="1">
        <f t="shared" si="194"/>
        <v>48929.594806917608</v>
      </c>
      <c r="AT132" s="1">
        <f t="shared" si="195"/>
        <v>18644.06052928578</v>
      </c>
      <c r="AU132" s="1">
        <f t="shared" si="151"/>
        <v>28728.516752113665</v>
      </c>
      <c r="AV132" s="1">
        <f t="shared" si="152"/>
        <v>9785.9189613835224</v>
      </c>
      <c r="AW132" s="1">
        <f t="shared" si="153"/>
        <v>3728.812105857156</v>
      </c>
      <c r="AX132">
        <v>0</v>
      </c>
      <c r="AY132">
        <v>0</v>
      </c>
      <c r="AZ132">
        <v>0</v>
      </c>
      <c r="BA132">
        <f t="shared" si="131"/>
        <v>0</v>
      </c>
      <c r="BB132">
        <f t="shared" si="143"/>
        <v>0</v>
      </c>
      <c r="BC132">
        <f t="shared" si="132"/>
        <v>0</v>
      </c>
      <c r="BD132">
        <f t="shared" si="133"/>
        <v>0</v>
      </c>
      <c r="BE132">
        <f t="shared" si="134"/>
        <v>0</v>
      </c>
      <c r="BF132">
        <f t="shared" si="135"/>
        <v>0</v>
      </c>
      <c r="BG132">
        <f t="shared" si="136"/>
        <v>0</v>
      </c>
      <c r="BH132">
        <f t="shared" si="144"/>
        <v>0</v>
      </c>
      <c r="BI132">
        <f t="shared" si="145"/>
        <v>0</v>
      </c>
      <c r="BJ132">
        <f t="shared" si="146"/>
        <v>0</v>
      </c>
      <c r="BK132" s="7">
        <f t="shared" si="147"/>
        <v>3.8364874660928389E-2</v>
      </c>
      <c r="BL132" s="13">
        <f t="shared" si="197"/>
        <v>3.8705651534931794E-2</v>
      </c>
      <c r="BM132" s="13">
        <f t="shared" si="198"/>
        <v>3.1301111964970284E-2</v>
      </c>
      <c r="BN132" s="8">
        <f>BN$3*temperature!$I242+BN$4*temperature!$I242^2+BN$5*temperature!$I242^6</f>
        <v>-7.6682930126617812</v>
      </c>
      <c r="BO132" s="8">
        <f>BO$3*temperature!$I242+BO$4*temperature!$I242^2+BO$5*temperature!$I242^6</f>
        <v>-8.3495790431515697</v>
      </c>
      <c r="BP132" s="8">
        <f>BP$3*temperature!$I242+BP$4*temperature!$I242^2+BP$5*temperature!$I242^6</f>
        <v>-8.5664931051946844</v>
      </c>
      <c r="BQ132" s="8">
        <f>BQ$3*temperature!$M242+BQ$4*temperature!$M242^2+BQ$5*temperature!$M242^6</f>
        <v>-7.6683127256786889</v>
      </c>
      <c r="BR132" s="8">
        <f>BR$3*temperature!$M242+BR$4*temperature!$M242^2+BR$5*temperature!$M242^6</f>
        <v>-8.3495950800553249</v>
      </c>
      <c r="BS132" s="8">
        <f>BS$3*temperature!$M242+BS$4*temperature!$M242^2+BS$5*temperature!$M242^6</f>
        <v>-8.5665062823909626</v>
      </c>
      <c r="BT132" s="15">
        <f t="shared" si="137"/>
        <v>-1.9713016907729752E-5</v>
      </c>
      <c r="BU132" s="15">
        <f t="shared" si="138"/>
        <v>-1.6036903755178855E-5</v>
      </c>
      <c r="BV132" s="15">
        <f t="shared" si="139"/>
        <v>-1.3177196278135739E-5</v>
      </c>
      <c r="BW132" s="15">
        <f t="shared" si="140"/>
        <v>-3.8619843300563492E-2</v>
      </c>
      <c r="BX132" s="15">
        <f t="shared" si="141"/>
        <v>-1.4948061971252807E-3</v>
      </c>
      <c r="BY132" s="15">
        <f t="shared" si="142"/>
        <v>-1.2088440392205454E-3</v>
      </c>
    </row>
    <row r="133" spans="1:77" x14ac:dyDescent="0.3">
      <c r="A133">
        <f t="shared" si="154"/>
        <v>2087</v>
      </c>
      <c r="B133" s="4">
        <f t="shared" si="155"/>
        <v>1163.654979978214</v>
      </c>
      <c r="C133" s="4">
        <f t="shared" si="156"/>
        <v>2955.4040829178134</v>
      </c>
      <c r="D133" s="4">
        <f t="shared" si="157"/>
        <v>4343.6159530809819</v>
      </c>
      <c r="E133" s="11">
        <f t="shared" si="158"/>
        <v>7.9130804175860434E-5</v>
      </c>
      <c r="F133" s="11">
        <f t="shared" si="159"/>
        <v>1.5589299038055378E-4</v>
      </c>
      <c r="G133" s="11">
        <f t="shared" si="160"/>
        <v>3.1824999441488387E-4</v>
      </c>
      <c r="H133" s="4">
        <f t="shared" si="161"/>
        <v>144661.02316598143</v>
      </c>
      <c r="I133" s="4">
        <f t="shared" si="162"/>
        <v>49479.555370716502</v>
      </c>
      <c r="J133" s="4">
        <f t="shared" si="163"/>
        <v>18844.694669294011</v>
      </c>
      <c r="K133" s="4">
        <f t="shared" si="164"/>
        <v>124316.0779225899</v>
      </c>
      <c r="L133" s="4">
        <f t="shared" si="165"/>
        <v>16742.060977958143</v>
      </c>
      <c r="M133" s="4">
        <f t="shared" si="166"/>
        <v>4338.4808585407354</v>
      </c>
      <c r="N133" s="11">
        <f t="shared" si="167"/>
        <v>7.0104083462156908E-3</v>
      </c>
      <c r="O133" s="11">
        <f t="shared" si="168"/>
        <v>1.1082214197457363E-2</v>
      </c>
      <c r="P133" s="11">
        <f t="shared" si="169"/>
        <v>1.0439717451588892E-2</v>
      </c>
      <c r="Q133" s="4">
        <f t="shared" si="170"/>
        <v>8864.027727879442</v>
      </c>
      <c r="R133" s="4">
        <f t="shared" si="171"/>
        <v>11542.120115999658</v>
      </c>
      <c r="S133" s="4">
        <f t="shared" si="172"/>
        <v>5827.447015926542</v>
      </c>
      <c r="T133" s="4">
        <f t="shared" si="173"/>
        <v>61.274471408300613</v>
      </c>
      <c r="U133" s="4">
        <f t="shared" si="174"/>
        <v>233.27048979164095</v>
      </c>
      <c r="V133" s="4">
        <f t="shared" si="175"/>
        <v>309.23541708648224</v>
      </c>
      <c r="W133" s="11">
        <f t="shared" si="176"/>
        <v>-1.0734613539272964E-2</v>
      </c>
      <c r="X133" s="11">
        <f t="shared" si="177"/>
        <v>-1.217998157191269E-2</v>
      </c>
      <c r="Y133" s="11">
        <f t="shared" si="178"/>
        <v>-9.7425357312937999E-3</v>
      </c>
      <c r="Z133" s="4">
        <f t="shared" si="191"/>
        <v>15067.801761285969</v>
      </c>
      <c r="AA133" s="4">
        <f t="shared" si="192"/>
        <v>33992.241590618592</v>
      </c>
      <c r="AB133" s="4">
        <f t="shared" si="193"/>
        <v>28948.177505114661</v>
      </c>
      <c r="AC133" s="12">
        <f t="shared" si="179"/>
        <v>1.6935574347149498</v>
      </c>
      <c r="AD133" s="12">
        <f t="shared" si="180"/>
        <v>2.9418884904043838</v>
      </c>
      <c r="AE133" s="12">
        <f t="shared" si="181"/>
        <v>4.9720973026323421</v>
      </c>
      <c r="AF133" s="11">
        <f t="shared" si="182"/>
        <v>-4.0504037456468023E-3</v>
      </c>
      <c r="AG133" s="11">
        <f t="shared" si="183"/>
        <v>2.9673830763510267E-4</v>
      </c>
      <c r="AH133" s="11">
        <f t="shared" si="184"/>
        <v>9.7937136394747881E-3</v>
      </c>
      <c r="AI133" s="1">
        <f t="shared" si="148"/>
        <v>265186.80643916974</v>
      </c>
      <c r="AJ133" s="1">
        <f t="shared" si="149"/>
        <v>87352.132260248109</v>
      </c>
      <c r="AK133" s="1">
        <f t="shared" si="150"/>
        <v>33451.119000729159</v>
      </c>
      <c r="AL133" s="10">
        <f t="shared" si="185"/>
        <v>45.460153641372216</v>
      </c>
      <c r="AM133" s="10">
        <f t="shared" si="186"/>
        <v>9.2798963829300813</v>
      </c>
      <c r="AN133" s="10">
        <f t="shared" si="187"/>
        <v>3.1544268610352266</v>
      </c>
      <c r="AO133" s="7">
        <f t="shared" si="188"/>
        <v>9.5109139768995987E-3</v>
      </c>
      <c r="AP133" s="7">
        <f t="shared" si="189"/>
        <v>1.1981243140304734E-2</v>
      </c>
      <c r="AQ133" s="7">
        <f t="shared" si="190"/>
        <v>1.0868499253054584E-2</v>
      </c>
      <c r="AR133" s="1">
        <f t="shared" si="196"/>
        <v>144661.02316598143</v>
      </c>
      <c r="AS133" s="1">
        <f t="shared" si="194"/>
        <v>49479.555370716502</v>
      </c>
      <c r="AT133" s="1">
        <f t="shared" si="195"/>
        <v>18844.694669294011</v>
      </c>
      <c r="AU133" s="1">
        <f t="shared" si="151"/>
        <v>28932.204633196288</v>
      </c>
      <c r="AV133" s="1">
        <f t="shared" si="152"/>
        <v>9895.9110741433014</v>
      </c>
      <c r="AW133" s="1">
        <f t="shared" si="153"/>
        <v>3768.9389338588026</v>
      </c>
      <c r="AX133">
        <v>0</v>
      </c>
      <c r="AY133">
        <v>0</v>
      </c>
      <c r="AZ133">
        <v>0</v>
      </c>
      <c r="BA133">
        <f t="shared" si="131"/>
        <v>0</v>
      </c>
      <c r="BB133">
        <f t="shared" si="143"/>
        <v>0</v>
      </c>
      <c r="BC133">
        <f t="shared" si="132"/>
        <v>0</v>
      </c>
      <c r="BD133">
        <f t="shared" si="133"/>
        <v>0</v>
      </c>
      <c r="BE133">
        <f t="shared" si="134"/>
        <v>0</v>
      </c>
      <c r="BF133">
        <f t="shared" si="135"/>
        <v>0</v>
      </c>
      <c r="BG133">
        <f t="shared" si="136"/>
        <v>0</v>
      </c>
      <c r="BH133">
        <f t="shared" si="144"/>
        <v>0</v>
      </c>
      <c r="BI133">
        <f t="shared" si="145"/>
        <v>0</v>
      </c>
      <c r="BJ133">
        <f t="shared" si="146"/>
        <v>0</v>
      </c>
      <c r="BK133" s="7">
        <f t="shared" si="147"/>
        <v>3.8144940668719512E-2</v>
      </c>
      <c r="BL133" s="13">
        <f t="shared" si="197"/>
        <v>3.7275578632771915E-2</v>
      </c>
      <c r="BM133" s="13">
        <f t="shared" si="198"/>
        <v>2.9810582823781222E-2</v>
      </c>
      <c r="BN133" s="8">
        <f>BN$3*temperature!$I243+BN$4*temperature!$I243^2+BN$5*temperature!$I243^6</f>
        <v>-8.0746642850195478</v>
      </c>
      <c r="BO133" s="8">
        <f>BO$3*temperature!$I243+BO$4*temperature!$I243^2+BO$5*temperature!$I243^6</f>
        <v>-8.6799037263447687</v>
      </c>
      <c r="BP133" s="8">
        <f>BP$3*temperature!$I243+BP$4*temperature!$I243^2+BP$5*temperature!$I243^6</f>
        <v>-8.8376993479220936</v>
      </c>
      <c r="BQ133" s="8">
        <f>BQ$3*temperature!$M243+BQ$4*temperature!$M243^2+BQ$5*temperature!$M243^6</f>
        <v>-8.0746841934769016</v>
      </c>
      <c r="BR133" s="8">
        <f>BR$3*temperature!$M243+BR$4*temperature!$M243^2+BR$5*temperature!$M243^6</f>
        <v>-8.6799198964181095</v>
      </c>
      <c r="BS133" s="8">
        <f>BS$3*temperature!$M243+BS$4*temperature!$M243^2+BS$5*temperature!$M243^6</f>
        <v>-8.8377126136758619</v>
      </c>
      <c r="BT133" s="15">
        <f t="shared" si="137"/>
        <v>-1.9908457353778886E-5</v>
      </c>
      <c r="BU133" s="15">
        <f t="shared" si="138"/>
        <v>-1.6170073340759927E-5</v>
      </c>
      <c r="BV133" s="15">
        <f t="shared" si="139"/>
        <v>-1.3265753768365585E-5</v>
      </c>
      <c r="BW133" s="15">
        <f t="shared" si="140"/>
        <v>-3.9300549289895244E-2</v>
      </c>
      <c r="BX133" s="15">
        <f t="shared" si="141"/>
        <v>-1.4649507153666186E-3</v>
      </c>
      <c r="BY133" s="15">
        <f t="shared" si="142"/>
        <v>-1.1715722796265184E-3</v>
      </c>
    </row>
    <row r="134" spans="1:77" x14ac:dyDescent="0.3">
      <c r="A134">
        <f t="shared" si="154"/>
        <v>2088</v>
      </c>
      <c r="B134" s="4">
        <f t="shared" si="155"/>
        <v>1163.7424568848455</v>
      </c>
      <c r="C134" s="4">
        <f t="shared" si="156"/>
        <v>2955.8417733590686</v>
      </c>
      <c r="D134" s="4">
        <f t="shared" si="157"/>
        <v>4344.9291910461498</v>
      </c>
      <c r="E134" s="11">
        <f t="shared" si="158"/>
        <v>7.5174263967067411E-5</v>
      </c>
      <c r="F134" s="11">
        <f t="shared" si="159"/>
        <v>1.4809834086152609E-4</v>
      </c>
      <c r="G134" s="11">
        <f t="shared" si="160"/>
        <v>3.0233749469413967E-4</v>
      </c>
      <c r="H134" s="4">
        <f t="shared" si="161"/>
        <v>145652.87331148327</v>
      </c>
      <c r="I134" s="4">
        <f t="shared" si="162"/>
        <v>50023.804829945046</v>
      </c>
      <c r="J134" s="4">
        <f t="shared" si="163"/>
        <v>19043.448291129796</v>
      </c>
      <c r="K134" s="4">
        <f t="shared" si="164"/>
        <v>125159.02676729091</v>
      </c>
      <c r="L134" s="4">
        <f t="shared" si="165"/>
        <v>16923.708596586057</v>
      </c>
      <c r="M134" s="4">
        <f t="shared" si="166"/>
        <v>4382.9133810451376</v>
      </c>
      <c r="N134" s="11">
        <f t="shared" si="167"/>
        <v>6.780690468902284E-3</v>
      </c>
      <c r="O134" s="11">
        <f t="shared" si="168"/>
        <v>1.0849776432367841E-2</v>
      </c>
      <c r="P134" s="11">
        <f t="shared" si="169"/>
        <v>1.024149326761048E-2</v>
      </c>
      <c r="Q134" s="4">
        <f t="shared" si="170"/>
        <v>8828.9985120608599</v>
      </c>
      <c r="R134" s="4">
        <f t="shared" si="171"/>
        <v>11526.948305572736</v>
      </c>
      <c r="S134" s="4">
        <f t="shared" si="172"/>
        <v>5831.535771887161</v>
      </c>
      <c r="T134" s="4">
        <f t="shared" si="173"/>
        <v>60.616713637909278</v>
      </c>
      <c r="U134" s="4">
        <f t="shared" si="174"/>
        <v>230.42925952470773</v>
      </c>
      <c r="V134" s="4">
        <f t="shared" si="175"/>
        <v>306.22267998613563</v>
      </c>
      <c r="W134" s="11">
        <f t="shared" si="176"/>
        <v>-1.0734613539272964E-2</v>
      </c>
      <c r="X134" s="11">
        <f t="shared" si="177"/>
        <v>-1.217998157191269E-2</v>
      </c>
      <c r="Y134" s="11">
        <f t="shared" si="178"/>
        <v>-9.7425357312937999E-3</v>
      </c>
      <c r="Z134" s="4">
        <f t="shared" si="191"/>
        <v>14950.936451901709</v>
      </c>
      <c r="AA134" s="4">
        <f t="shared" si="192"/>
        <v>33965.70626040137</v>
      </c>
      <c r="AB134" s="4">
        <f t="shared" si="193"/>
        <v>29258.40285330181</v>
      </c>
      <c r="AC134" s="12">
        <f t="shared" si="179"/>
        <v>1.6866978433379123</v>
      </c>
      <c r="AD134" s="12">
        <f t="shared" si="180"/>
        <v>2.9427614614162776</v>
      </c>
      <c r="AE134" s="12">
        <f t="shared" si="181"/>
        <v>5.0207925998019283</v>
      </c>
      <c r="AF134" s="11">
        <f t="shared" si="182"/>
        <v>-4.0504037456468023E-3</v>
      </c>
      <c r="AG134" s="11">
        <f t="shared" si="183"/>
        <v>2.9673830763510267E-4</v>
      </c>
      <c r="AH134" s="11">
        <f t="shared" si="184"/>
        <v>9.7937136394747881E-3</v>
      </c>
      <c r="AI134" s="1">
        <f t="shared" si="148"/>
        <v>267600.33042844903</v>
      </c>
      <c r="AJ134" s="1">
        <f t="shared" si="149"/>
        <v>88512.830108366601</v>
      </c>
      <c r="AK134" s="1">
        <f t="shared" si="150"/>
        <v>33874.946034515044</v>
      </c>
      <c r="AL134" s="10">
        <f t="shared" si="185"/>
        <v>45.888197575925354</v>
      </c>
      <c r="AM134" s="10">
        <f t="shared" si="186"/>
        <v>9.3899692308619951</v>
      </c>
      <c r="AN134" s="10">
        <f t="shared" si="187"/>
        <v>3.1883679081583738</v>
      </c>
      <c r="AO134" s="7">
        <f t="shared" si="188"/>
        <v>9.4158048371306025E-3</v>
      </c>
      <c r="AP134" s="7">
        <f t="shared" si="189"/>
        <v>1.1861430708901687E-2</v>
      </c>
      <c r="AQ134" s="7">
        <f t="shared" si="190"/>
        <v>1.0759814260524039E-2</v>
      </c>
      <c r="AR134" s="1">
        <f t="shared" si="196"/>
        <v>145652.87331148327</v>
      </c>
      <c r="AS134" s="1">
        <f t="shared" si="194"/>
        <v>50023.804829945046</v>
      </c>
      <c r="AT134" s="1">
        <f t="shared" si="195"/>
        <v>19043.448291129796</v>
      </c>
      <c r="AU134" s="1">
        <f t="shared" si="151"/>
        <v>29130.574662296654</v>
      </c>
      <c r="AV134" s="1">
        <f t="shared" si="152"/>
        <v>10004.760965989009</v>
      </c>
      <c r="AW134" s="1">
        <f t="shared" si="153"/>
        <v>3808.6896582259596</v>
      </c>
      <c r="AX134">
        <v>0</v>
      </c>
      <c r="AY134">
        <v>0</v>
      </c>
      <c r="AZ134">
        <v>0</v>
      </c>
      <c r="BA134">
        <f t="shared" ref="BA134:BA197" si="199">(AX134*Z134+AY134*AA134+AZ134*AB134)/(Z134+AA134+AB134)</f>
        <v>0</v>
      </c>
      <c r="BB134">
        <f t="shared" si="143"/>
        <v>0</v>
      </c>
      <c r="BC134">
        <f t="shared" ref="BC134:BC197" si="200">BC$5*AY134^2</f>
        <v>0</v>
      </c>
      <c r="BD134">
        <f t="shared" ref="BD134:BD197" si="201">BD$5*AZ134^2</f>
        <v>0</v>
      </c>
      <c r="BE134">
        <f t="shared" ref="BE134:BE197" si="202">BB134*AR134</f>
        <v>0</v>
      </c>
      <c r="BF134">
        <f t="shared" ref="BF134:BF197" si="203">BC134*AS134</f>
        <v>0</v>
      </c>
      <c r="BG134">
        <f t="shared" ref="BG134:BG197" si="204">BD134*AT134</f>
        <v>0</v>
      </c>
      <c r="BH134">
        <f t="shared" si="144"/>
        <v>0</v>
      </c>
      <c r="BI134">
        <f t="shared" si="145"/>
        <v>0</v>
      </c>
      <c r="BJ134">
        <f t="shared" si="146"/>
        <v>0</v>
      </c>
      <c r="BK134" s="7">
        <f t="shared" si="147"/>
        <v>3.7926455180127022E-2</v>
      </c>
      <c r="BL134" s="13">
        <f t="shared" si="197"/>
        <v>3.5905948362818109E-2</v>
      </c>
      <c r="BM134" s="13">
        <f t="shared" si="198"/>
        <v>2.8391031260744021E-2</v>
      </c>
      <c r="BN134" s="8">
        <f>BN$3*temperature!$I244+BN$4*temperature!$I244^2+BN$5*temperature!$I244^6</f>
        <v>-8.4871147702066736</v>
      </c>
      <c r="BO134" s="8">
        <f>BO$3*temperature!$I244+BO$4*temperature!$I244^2+BO$5*temperature!$I244^6</f>
        <v>-9.0146448393457845</v>
      </c>
      <c r="BP134" s="8">
        <f>BP$3*temperature!$I244+BP$4*temperature!$I244^2+BP$5*temperature!$I244^6</f>
        <v>-9.1121069752218791</v>
      </c>
      <c r="BQ134" s="8">
        <f>BQ$3*temperature!$M244+BQ$4*temperature!$M244^2+BQ$5*temperature!$M244^6</f>
        <v>-8.4871348678746799</v>
      </c>
      <c r="BR134" s="8">
        <f>BR$3*temperature!$M244+BR$4*temperature!$M244^2+BR$5*temperature!$M244^6</f>
        <v>-9.0146611379797807</v>
      </c>
      <c r="BS134" s="8">
        <f>BS$3*temperature!$M244+BS$4*temperature!$M244^2+BS$5*temperature!$M244^6</f>
        <v>-9.1121203261170276</v>
      </c>
      <c r="BT134" s="15">
        <f t="shared" ref="BT134:BT197" si="205">BQ134-BN134</f>
        <v>-2.0097668006258118E-5</v>
      </c>
      <c r="BU134" s="15">
        <f t="shared" ref="BU134:BU197" si="206">BR134-BO134</f>
        <v>-1.6298633996214562E-5</v>
      </c>
      <c r="BV134" s="15">
        <f t="shared" ref="BV134:BV197" si="207">BS134-BP134</f>
        <v>-1.3350895148533937E-5</v>
      </c>
      <c r="BW134" s="15">
        <f t="shared" ref="BW134:BW197" si="208">SUMPRODUCT(BT134:BV134,AR134:AT134)/100</f>
        <v>-3.9968498593945107E-2</v>
      </c>
      <c r="BX134" s="15">
        <f t="shared" ref="BX134:BX197" si="209">BW134*BL134</f>
        <v>-1.4351068466535613E-3</v>
      </c>
      <c r="BY134" s="15">
        <f t="shared" ref="BY134:BY197" si="210">BW134*BM134</f>
        <v>-1.134746893025699E-3</v>
      </c>
    </row>
    <row r="135" spans="1:77" x14ac:dyDescent="0.3">
      <c r="A135">
        <f t="shared" si="154"/>
        <v>2089</v>
      </c>
      <c r="B135" s="4">
        <f t="shared" si="155"/>
        <v>1163.8255661933567</v>
      </c>
      <c r="C135" s="4">
        <f t="shared" si="156"/>
        <v>2956.2576408584277</v>
      </c>
      <c r="D135" s="4">
        <f t="shared" si="157"/>
        <v>4346.1771443020816</v>
      </c>
      <c r="E135" s="11">
        <f t="shared" si="158"/>
        <v>7.1415550768714036E-5</v>
      </c>
      <c r="F135" s="11">
        <f t="shared" si="159"/>
        <v>1.4069342381844977E-4</v>
      </c>
      <c r="G135" s="11">
        <f t="shared" si="160"/>
        <v>2.8722061995943267E-4</v>
      </c>
      <c r="H135" s="4">
        <f t="shared" si="161"/>
        <v>146617.74364831028</v>
      </c>
      <c r="I135" s="4">
        <f t="shared" si="162"/>
        <v>50562.143338408037</v>
      </c>
      <c r="J135" s="4">
        <f t="shared" si="163"/>
        <v>19240.271132562204</v>
      </c>
      <c r="K135" s="4">
        <f t="shared" si="164"/>
        <v>125979.13975018432</v>
      </c>
      <c r="L135" s="4">
        <f t="shared" si="165"/>
        <v>17103.429227408604</v>
      </c>
      <c r="M135" s="4">
        <f t="shared" si="166"/>
        <v>4426.9413081301927</v>
      </c>
      <c r="N135" s="11">
        <f t="shared" si="167"/>
        <v>6.5525675940119044E-3</v>
      </c>
      <c r="O135" s="11">
        <f t="shared" si="168"/>
        <v>1.0619459074047155E-2</v>
      </c>
      <c r="P135" s="11">
        <f t="shared" si="169"/>
        <v>1.0045356423301399E-2</v>
      </c>
      <c r="Q135" s="4">
        <f t="shared" si="170"/>
        <v>8792.0820557715615</v>
      </c>
      <c r="R135" s="4">
        <f t="shared" si="171"/>
        <v>11509.088317658772</v>
      </c>
      <c r="S135" s="4">
        <f t="shared" si="172"/>
        <v>5834.4062458553399</v>
      </c>
      <c r="T135" s="4">
        <f t="shared" si="173"/>
        <v>59.966016642985544</v>
      </c>
      <c r="U135" s="4">
        <f t="shared" si="174"/>
        <v>227.6226353900673</v>
      </c>
      <c r="V135" s="4">
        <f t="shared" si="175"/>
        <v>303.23929458463817</v>
      </c>
      <c r="W135" s="11">
        <f t="shared" si="176"/>
        <v>-1.0734613539272964E-2</v>
      </c>
      <c r="X135" s="11">
        <f t="shared" si="177"/>
        <v>-1.217998157191269E-2</v>
      </c>
      <c r="Y135" s="11">
        <f t="shared" si="178"/>
        <v>-9.7425357312937999E-3</v>
      </c>
      <c r="Z135" s="4">
        <f t="shared" si="191"/>
        <v>14831.534732972006</v>
      </c>
      <c r="AA135" s="4">
        <f t="shared" si="192"/>
        <v>33931.124919089583</v>
      </c>
      <c r="AB135" s="4">
        <f t="shared" si="193"/>
        <v>29565.681121211066</v>
      </c>
      <c r="AC135" s="12">
        <f t="shared" si="179"/>
        <v>1.679866036075482</v>
      </c>
      <c r="AD135" s="12">
        <f t="shared" si="180"/>
        <v>2.9436346914721119</v>
      </c>
      <c r="AE135" s="12">
        <f t="shared" si="181"/>
        <v>5.0699648047675829</v>
      </c>
      <c r="AF135" s="11">
        <f t="shared" si="182"/>
        <v>-4.0504037456468023E-3</v>
      </c>
      <c r="AG135" s="11">
        <f t="shared" si="183"/>
        <v>2.9673830763510267E-4</v>
      </c>
      <c r="AH135" s="11">
        <f t="shared" si="184"/>
        <v>9.7937136394747881E-3</v>
      </c>
      <c r="AI135" s="1">
        <f t="shared" si="148"/>
        <v>269970.8720479008</v>
      </c>
      <c r="AJ135" s="1">
        <f t="shared" si="149"/>
        <v>89666.308063518954</v>
      </c>
      <c r="AK135" s="1">
        <f t="shared" si="150"/>
        <v>34296.1410892895</v>
      </c>
      <c r="AL135" s="10">
        <f t="shared" si="185"/>
        <v>46.315951145500932</v>
      </c>
      <c r="AM135" s="10">
        <f t="shared" si="186"/>
        <v>9.5002339155586775</v>
      </c>
      <c r="AN135" s="10">
        <f t="shared" si="187"/>
        <v>3.2223310921795134</v>
      </c>
      <c r="AO135" s="7">
        <f t="shared" si="188"/>
        <v>9.3216467887592969E-3</v>
      </c>
      <c r="AP135" s="7">
        <f t="shared" si="189"/>
        <v>1.174281640181267E-2</v>
      </c>
      <c r="AQ135" s="7">
        <f t="shared" si="190"/>
        <v>1.0652216117918799E-2</v>
      </c>
      <c r="AR135" s="1">
        <f t="shared" si="196"/>
        <v>146617.74364831028</v>
      </c>
      <c r="AS135" s="1">
        <f t="shared" si="194"/>
        <v>50562.143338408037</v>
      </c>
      <c r="AT135" s="1">
        <f t="shared" si="195"/>
        <v>19240.271132562204</v>
      </c>
      <c r="AU135" s="1">
        <f t="shared" si="151"/>
        <v>29323.548729662056</v>
      </c>
      <c r="AV135" s="1">
        <f t="shared" si="152"/>
        <v>10112.428667681608</v>
      </c>
      <c r="AW135" s="1">
        <f t="shared" si="153"/>
        <v>3848.0542265124409</v>
      </c>
      <c r="AX135">
        <v>0</v>
      </c>
      <c r="AY135">
        <v>0</v>
      </c>
      <c r="AZ135">
        <v>0</v>
      </c>
      <c r="BA135">
        <f t="shared" si="199"/>
        <v>0</v>
      </c>
      <c r="BB135">
        <f t="shared" ref="BB135:BB198" si="211">BB$5*AX135^2</f>
        <v>0</v>
      </c>
      <c r="BC135">
        <f t="shared" si="200"/>
        <v>0</v>
      </c>
      <c r="BD135">
        <f t="shared" si="201"/>
        <v>0</v>
      </c>
      <c r="BE135">
        <f t="shared" si="202"/>
        <v>0</v>
      </c>
      <c r="BF135">
        <f t="shared" si="203"/>
        <v>0</v>
      </c>
      <c r="BG135">
        <f t="shared" si="204"/>
        <v>0</v>
      </c>
      <c r="BH135">
        <f t="shared" ref="BH135:BH198" si="212">2*BB$5*AX135*AR135/Z135*1000</f>
        <v>0</v>
      </c>
      <c r="BI135">
        <f t="shared" ref="BI135:BI198" si="213">2*BC$5*AY135*AS135/AA135*1000</f>
        <v>0</v>
      </c>
      <c r="BJ135">
        <f t="shared" ref="BJ135:BJ198" si="214">2*BD$5*AZ135*AT135/AB135*1000</f>
        <v>0</v>
      </c>
      <c r="BK135" s="7">
        <f t="shared" ref="BK135:BK198" si="215">SUM(H135:J135)*SUM(B134:D134)/SUM(H134:J134)/SUM(B135:D135)-1+BK$5</f>
        <v>3.770945663154987E-2</v>
      </c>
      <c r="BL135" s="13">
        <f t="shared" si="197"/>
        <v>3.4593923474651976E-2</v>
      </c>
      <c r="BM135" s="13">
        <f t="shared" si="198"/>
        <v>2.7039077391184781E-2</v>
      </c>
      <c r="BN135" s="8">
        <f>BN$3*temperature!$I245+BN$4*temperature!$I245^2+BN$5*temperature!$I245^6</f>
        <v>-8.9055140156485493</v>
      </c>
      <c r="BO135" s="8">
        <f>BO$3*temperature!$I245+BO$4*temperature!$I245^2+BO$5*temperature!$I245^6</f>
        <v>-9.3537004797388068</v>
      </c>
      <c r="BP135" s="8">
        <f>BP$3*temperature!$I245+BP$4*temperature!$I245^2+BP$5*temperature!$I245^6</f>
        <v>-9.3896356680772861</v>
      </c>
      <c r="BQ135" s="8">
        <f>BQ$3*temperature!$M245+BQ$4*temperature!$M245^2+BQ$5*temperature!$M245^6</f>
        <v>-8.9055342963751549</v>
      </c>
      <c r="BR135" s="8">
        <f>BR$3*temperature!$M245+BR$4*temperature!$M245^2+BR$5*temperature!$M245^6</f>
        <v>-9.3537169023908735</v>
      </c>
      <c r="BS135" s="8">
        <f>BS$3*temperature!$M245+BS$4*temperature!$M245^2+BS$5*temperature!$M245^6</f>
        <v>-9.3896491007547205</v>
      </c>
      <c r="BT135" s="15">
        <f t="shared" si="205"/>
        <v>-2.0280726605648169E-5</v>
      </c>
      <c r="BU135" s="15">
        <f t="shared" si="206"/>
        <v>-1.6422652066694354E-5</v>
      </c>
      <c r="BV135" s="15">
        <f t="shared" si="207"/>
        <v>-1.3432677434366269E-5</v>
      </c>
      <c r="BW135" s="15">
        <f t="shared" si="208"/>
        <v>-4.0623272181348494E-2</v>
      </c>
      <c r="BX135" s="15">
        <f t="shared" si="209"/>
        <v>-1.4053183691315283E-3</v>
      </c>
      <c r="BY135" s="15">
        <f t="shared" si="210"/>
        <v>-1.0984158003946457E-3</v>
      </c>
    </row>
    <row r="136" spans="1:77" x14ac:dyDescent="0.3">
      <c r="A136">
        <f t="shared" si="154"/>
        <v>2090</v>
      </c>
      <c r="B136" s="4">
        <f t="shared" si="155"/>
        <v>1163.9045256749748</v>
      </c>
      <c r="C136" s="4">
        <f t="shared" si="156"/>
        <v>2956.6527705671506</v>
      </c>
      <c r="D136" s="4">
        <f t="shared" si="157"/>
        <v>4347.3630404112291</v>
      </c>
      <c r="E136" s="11">
        <f t="shared" si="158"/>
        <v>6.7844773230278332E-5</v>
      </c>
      <c r="F136" s="11">
        <f t="shared" si="159"/>
        <v>1.3365875262752726E-4</v>
      </c>
      <c r="G136" s="11">
        <f t="shared" si="160"/>
        <v>2.7285958896146101E-4</v>
      </c>
      <c r="H136" s="4">
        <f t="shared" si="161"/>
        <v>147555.26698107683</v>
      </c>
      <c r="I136" s="4">
        <f t="shared" si="162"/>
        <v>51094.376841736339</v>
      </c>
      <c r="J136" s="4">
        <f t="shared" si="163"/>
        <v>19435.114673399807</v>
      </c>
      <c r="K136" s="4">
        <f t="shared" si="164"/>
        <v>126776.091789407</v>
      </c>
      <c r="L136" s="4">
        <f t="shared" si="165"/>
        <v>17281.155687394199</v>
      </c>
      <c r="M136" s="4">
        <f t="shared" si="166"/>
        <v>4470.5524918759456</v>
      </c>
      <c r="N136" s="11">
        <f t="shared" si="167"/>
        <v>6.3260635118087549E-3</v>
      </c>
      <c r="O136" s="11">
        <f t="shared" si="168"/>
        <v>1.0391276370517843E-2</v>
      </c>
      <c r="P136" s="11">
        <f t="shared" si="169"/>
        <v>9.8513128388804105E-3</v>
      </c>
      <c r="Q136" s="4">
        <f t="shared" si="170"/>
        <v>8753.3184974402957</v>
      </c>
      <c r="R136" s="4">
        <f t="shared" si="171"/>
        <v>11488.580641520455</v>
      </c>
      <c r="S136" s="4">
        <f t="shared" si="172"/>
        <v>5836.0729223083472</v>
      </c>
      <c r="T136" s="4">
        <f t="shared" si="173"/>
        <v>59.322304628833486</v>
      </c>
      <c r="U136" s="4">
        <f t="shared" si="174"/>
        <v>224.85019588566607</v>
      </c>
      <c r="V136" s="4">
        <f t="shared" si="175"/>
        <v>300.28497492201501</v>
      </c>
      <c r="W136" s="11">
        <f t="shared" si="176"/>
        <v>-1.0734613539272964E-2</v>
      </c>
      <c r="X136" s="11">
        <f t="shared" si="177"/>
        <v>-1.217998157191269E-2</v>
      </c>
      <c r="Y136" s="11">
        <f t="shared" si="178"/>
        <v>-9.7425357312937999E-3</v>
      </c>
      <c r="Z136" s="4">
        <f t="shared" si="191"/>
        <v>14709.697512620818</v>
      </c>
      <c r="AA136" s="4">
        <f t="shared" si="192"/>
        <v>33888.604703155273</v>
      </c>
      <c r="AB136" s="4">
        <f t="shared" si="193"/>
        <v>29869.934667552745</v>
      </c>
      <c r="AC136" s="12">
        <f t="shared" si="179"/>
        <v>1.673061900390777</v>
      </c>
      <c r="AD136" s="12">
        <f t="shared" si="180"/>
        <v>2.9445081806487554</v>
      </c>
      <c r="AE136" s="12">
        <f t="shared" si="181"/>
        <v>5.1196185882276923</v>
      </c>
      <c r="AF136" s="11">
        <f t="shared" si="182"/>
        <v>-4.0504037456468023E-3</v>
      </c>
      <c r="AG136" s="11">
        <f t="shared" si="183"/>
        <v>2.9673830763510267E-4</v>
      </c>
      <c r="AH136" s="11">
        <f t="shared" si="184"/>
        <v>9.7937136394747881E-3</v>
      </c>
      <c r="AI136" s="1">
        <f t="shared" si="148"/>
        <v>272297.3335727728</v>
      </c>
      <c r="AJ136" s="1">
        <f t="shared" si="149"/>
        <v>90812.105924848671</v>
      </c>
      <c r="AK136" s="1">
        <f t="shared" si="150"/>
        <v>34714.581206872994</v>
      </c>
      <c r="AL136" s="10">
        <f t="shared" si="185"/>
        <v>46.743374673392083</v>
      </c>
      <c r="AM136" s="10">
        <f t="shared" si="186"/>
        <v>9.6106778231769106</v>
      </c>
      <c r="AN136" s="10">
        <f t="shared" si="187"/>
        <v>3.2563128097049252</v>
      </c>
      <c r="AO136" s="7">
        <f t="shared" si="188"/>
        <v>9.2284303208717035E-3</v>
      </c>
      <c r="AP136" s="7">
        <f t="shared" si="189"/>
        <v>1.1625388237794543E-2</v>
      </c>
      <c r="AQ136" s="7">
        <f t="shared" si="190"/>
        <v>1.0545693956739611E-2</v>
      </c>
      <c r="AR136" s="1">
        <f t="shared" si="196"/>
        <v>147555.26698107683</v>
      </c>
      <c r="AS136" s="1">
        <f t="shared" si="194"/>
        <v>51094.376841736339</v>
      </c>
      <c r="AT136" s="1">
        <f t="shared" si="195"/>
        <v>19435.114673399807</v>
      </c>
      <c r="AU136" s="1">
        <f t="shared" si="151"/>
        <v>29511.053396215368</v>
      </c>
      <c r="AV136" s="1">
        <f t="shared" si="152"/>
        <v>10218.875368347268</v>
      </c>
      <c r="AW136" s="1">
        <f t="shared" si="153"/>
        <v>3887.0229346799615</v>
      </c>
      <c r="AX136">
        <v>0</v>
      </c>
      <c r="AY136">
        <v>0</v>
      </c>
      <c r="AZ136">
        <v>0</v>
      </c>
      <c r="BA136">
        <f t="shared" si="199"/>
        <v>0</v>
      </c>
      <c r="BB136">
        <f t="shared" si="211"/>
        <v>0</v>
      </c>
      <c r="BC136">
        <f t="shared" si="200"/>
        <v>0</v>
      </c>
      <c r="BD136">
        <f t="shared" si="201"/>
        <v>0</v>
      </c>
      <c r="BE136">
        <f t="shared" si="202"/>
        <v>0</v>
      </c>
      <c r="BF136">
        <f t="shared" si="203"/>
        <v>0</v>
      </c>
      <c r="BG136">
        <f t="shared" si="204"/>
        <v>0</v>
      </c>
      <c r="BH136">
        <f t="shared" si="212"/>
        <v>0</v>
      </c>
      <c r="BI136">
        <f t="shared" si="213"/>
        <v>0</v>
      </c>
      <c r="BJ136">
        <f t="shared" si="214"/>
        <v>0</v>
      </c>
      <c r="BK136" s="7">
        <f t="shared" si="215"/>
        <v>3.7493981843856189E-2</v>
      </c>
      <c r="BL136" s="13">
        <f t="shared" si="197"/>
        <v>3.3336810466144694E-2</v>
      </c>
      <c r="BM136" s="13">
        <f t="shared" si="198"/>
        <v>2.5751502277318837E-2</v>
      </c>
      <c r="BN136" s="8">
        <f>BN$3*temperature!$I246+BN$4*temperature!$I246^2+BN$5*temperature!$I246^6</f>
        <v>-9.329728467638855</v>
      </c>
      <c r="BO136" s="8">
        <f>BO$3*temperature!$I246+BO$4*temperature!$I246^2+BO$5*temperature!$I246^6</f>
        <v>-9.6969665906375848</v>
      </c>
      <c r="BP136" s="8">
        <f>BP$3*temperature!$I246+BP$4*temperature!$I246^2+BP$5*temperature!$I246^6</f>
        <v>-9.6702036348025722</v>
      </c>
      <c r="BQ136" s="8">
        <f>BQ$3*temperature!$M246+BQ$4*temperature!$M246^2+BQ$5*temperature!$M246^6</f>
        <v>-9.3297489253538011</v>
      </c>
      <c r="BR136" s="8">
        <f>BR$3*temperature!$M246+BR$4*temperature!$M246^2+BR$5*temperature!$M246^6</f>
        <v>-9.6969831328339193</v>
      </c>
      <c r="BS136" s="8">
        <f>BS$3*temperature!$M246+BS$4*temperature!$M246^2+BS$5*temperature!$M246^6</f>
        <v>-9.6702171459615247</v>
      </c>
      <c r="BT136" s="15">
        <f t="shared" si="205"/>
        <v>-2.0457714946076067E-5</v>
      </c>
      <c r="BU136" s="15">
        <f t="shared" si="206"/>
        <v>-1.6542196334512482E-5</v>
      </c>
      <c r="BV136" s="15">
        <f t="shared" si="207"/>
        <v>-1.3511158952539404E-5</v>
      </c>
      <c r="BW136" s="15">
        <f t="shared" si="208"/>
        <v>-4.1264477276097257E-2</v>
      </c>
      <c r="BX136" s="15">
        <f t="shared" si="209"/>
        <v>-1.3756260579377889E-3</v>
      </c>
      <c r="BY136" s="15">
        <f t="shared" si="210"/>
        <v>-1.0626222805477899E-3</v>
      </c>
    </row>
    <row r="137" spans="1:77" x14ac:dyDescent="0.3">
      <c r="A137">
        <f t="shared" si="154"/>
        <v>2091</v>
      </c>
      <c r="B137" s="4">
        <f t="shared" si="155"/>
        <v>1163.9795422716506</v>
      </c>
      <c r="C137" s="4">
        <f t="shared" si="156"/>
        <v>2957.0281939623542</v>
      </c>
      <c r="D137" s="4">
        <f t="shared" si="157"/>
        <v>4348.4899491188889</v>
      </c>
      <c r="E137" s="11">
        <f t="shared" si="158"/>
        <v>6.4452534568764416E-5</v>
      </c>
      <c r="F137" s="11">
        <f t="shared" si="159"/>
        <v>1.269758149961509E-4</v>
      </c>
      <c r="G137" s="11">
        <f t="shared" si="160"/>
        <v>2.5921660951338794E-4</v>
      </c>
      <c r="H137" s="4">
        <f t="shared" si="161"/>
        <v>148465.09967630325</v>
      </c>
      <c r="I137" s="4">
        <f t="shared" si="162"/>
        <v>51620.317241435478</v>
      </c>
      <c r="J137" s="4">
        <f t="shared" si="163"/>
        <v>19627.932164866765</v>
      </c>
      <c r="K137" s="4">
        <f t="shared" si="164"/>
        <v>127549.57822244466</v>
      </c>
      <c r="L137" s="4">
        <f t="shared" si="165"/>
        <v>17456.822815160707</v>
      </c>
      <c r="M137" s="4">
        <f t="shared" si="166"/>
        <v>4513.7352033764882</v>
      </c>
      <c r="N137" s="11">
        <f t="shared" si="167"/>
        <v>6.1012011186030168E-3</v>
      </c>
      <c r="O137" s="11">
        <f t="shared" si="168"/>
        <v>1.0165241893784316E-2</v>
      </c>
      <c r="P137" s="11">
        <f t="shared" si="169"/>
        <v>9.6593679593328652E-3</v>
      </c>
      <c r="Q137" s="4">
        <f t="shared" si="170"/>
        <v>8712.7489951984662</v>
      </c>
      <c r="R137" s="4">
        <f t="shared" si="171"/>
        <v>11465.467365068005</v>
      </c>
      <c r="S137" s="4">
        <f t="shared" si="172"/>
        <v>5836.5508741976209</v>
      </c>
      <c r="T137" s="4">
        <f t="shared" si="173"/>
        <v>58.685502614383935</v>
      </c>
      <c r="U137" s="4">
        <f t="shared" si="174"/>
        <v>222.1115246433377</v>
      </c>
      <c r="V137" s="4">
        <f t="shared" si="175"/>
        <v>297.35943782426659</v>
      </c>
      <c r="W137" s="11">
        <f t="shared" si="176"/>
        <v>-1.0734613539272964E-2</v>
      </c>
      <c r="X137" s="11">
        <f t="shared" si="177"/>
        <v>-1.217998157191269E-2</v>
      </c>
      <c r="Y137" s="11">
        <f t="shared" si="178"/>
        <v>-9.7425357312937999E-3</v>
      </c>
      <c r="Z137" s="4">
        <f t="shared" si="191"/>
        <v>14585.526150357102</v>
      </c>
      <c r="AA137" s="4">
        <f t="shared" si="192"/>
        <v>33838.25781165895</v>
      </c>
      <c r="AB137" s="4">
        <f t="shared" si="193"/>
        <v>30171.08856915397</v>
      </c>
      <c r="AC137" s="12">
        <f t="shared" si="179"/>
        <v>1.6662853242027351</v>
      </c>
      <c r="AD137" s="12">
        <f t="shared" si="180"/>
        <v>2.9453819290230987</v>
      </c>
      <c r="AE137" s="12">
        <f t="shared" si="181"/>
        <v>5.1697586666241264</v>
      </c>
      <c r="AF137" s="11">
        <f t="shared" si="182"/>
        <v>-4.0504037456468023E-3</v>
      </c>
      <c r="AG137" s="11">
        <f t="shared" si="183"/>
        <v>2.9673830763510267E-4</v>
      </c>
      <c r="AH137" s="11">
        <f t="shared" si="184"/>
        <v>9.7937136394747881E-3</v>
      </c>
      <c r="AI137" s="1">
        <f t="shared" si="148"/>
        <v>274578.65361171088</v>
      </c>
      <c r="AJ137" s="1">
        <f t="shared" si="149"/>
        <v>91949.770700711088</v>
      </c>
      <c r="AK137" s="1">
        <f t="shared" si="150"/>
        <v>35130.146020865657</v>
      </c>
      <c r="AL137" s="10">
        <f t="shared" si="185"/>
        <v>47.170428969766519</v>
      </c>
      <c r="AM137" s="10">
        <f t="shared" si="186"/>
        <v>9.7212884054904762</v>
      </c>
      <c r="AN137" s="10">
        <f t="shared" si="187"/>
        <v>3.2903094872402985</v>
      </c>
      <c r="AO137" s="7">
        <f t="shared" si="188"/>
        <v>9.1361460176629869E-3</v>
      </c>
      <c r="AP137" s="7">
        <f t="shared" si="189"/>
        <v>1.1509134355416598E-2</v>
      </c>
      <c r="AQ137" s="7">
        <f t="shared" si="190"/>
        <v>1.0440237017172215E-2</v>
      </c>
      <c r="AR137" s="1">
        <f t="shared" si="196"/>
        <v>148465.09967630325</v>
      </c>
      <c r="AS137" s="1">
        <f t="shared" si="194"/>
        <v>51620.317241435478</v>
      </c>
      <c r="AT137" s="1">
        <f t="shared" si="195"/>
        <v>19627.932164866765</v>
      </c>
      <c r="AU137" s="1">
        <f t="shared" si="151"/>
        <v>29693.019935260651</v>
      </c>
      <c r="AV137" s="1">
        <f t="shared" si="152"/>
        <v>10324.063448287096</v>
      </c>
      <c r="AW137" s="1">
        <f t="shared" si="153"/>
        <v>3925.5864329733531</v>
      </c>
      <c r="AX137">
        <v>0</v>
      </c>
      <c r="AY137">
        <v>0</v>
      </c>
      <c r="AZ137">
        <v>0</v>
      </c>
      <c r="BA137">
        <f t="shared" si="199"/>
        <v>0</v>
      </c>
      <c r="BB137">
        <f t="shared" si="211"/>
        <v>0</v>
      </c>
      <c r="BC137">
        <f t="shared" si="200"/>
        <v>0</v>
      </c>
      <c r="BD137">
        <f t="shared" si="201"/>
        <v>0</v>
      </c>
      <c r="BE137">
        <f t="shared" si="202"/>
        <v>0</v>
      </c>
      <c r="BF137">
        <f t="shared" si="203"/>
        <v>0</v>
      </c>
      <c r="BG137">
        <f t="shared" si="204"/>
        <v>0</v>
      </c>
      <c r="BH137">
        <f t="shared" si="212"/>
        <v>0</v>
      </c>
      <c r="BI137">
        <f t="shared" si="213"/>
        <v>0</v>
      </c>
      <c r="BJ137">
        <f t="shared" si="214"/>
        <v>0</v>
      </c>
      <c r="BK137" s="7">
        <f t="shared" si="215"/>
        <v>3.7280066048064081E-2</v>
      </c>
      <c r="BL137" s="13">
        <f t="shared" si="197"/>
        <v>3.2132051895759253E-2</v>
      </c>
      <c r="BM137" s="13">
        <f t="shared" si="198"/>
        <v>2.4525240264113176E-2</v>
      </c>
      <c r="BN137" s="8">
        <f>BN$3*temperature!$I247+BN$4*temperature!$I247^2+BN$5*temperature!$I247^6</f>
        <v>-9.7596216768774227</v>
      </c>
      <c r="BO137" s="8">
        <f>BO$3*temperature!$I247+BO$4*temperature!$I247^2+BO$5*temperature!$I247^6</f>
        <v>-10.044337113243762</v>
      </c>
      <c r="BP137" s="8">
        <f>BP$3*temperature!$I247+BP$4*temperature!$I247^2+BP$5*temperature!$I247^6</f>
        <v>-9.9537277245601672</v>
      </c>
      <c r="BQ137" s="8">
        <f>BQ$3*temperature!$M247+BQ$4*temperature!$M247^2+BQ$5*temperature!$M247^6</f>
        <v>-9.7596423055959605</v>
      </c>
      <c r="BR137" s="8">
        <f>BR$3*temperature!$M247+BR$4*temperature!$M247^2+BR$5*temperature!$M247^6</f>
        <v>-10.044353770581578</v>
      </c>
      <c r="BS137" s="8">
        <f>BS$3*temperature!$M247+BS$4*temperature!$M247^2+BS$5*temperature!$M247^6</f>
        <v>-9.9537413109593995</v>
      </c>
      <c r="BT137" s="15">
        <f t="shared" si="205"/>
        <v>-2.0628718537807345E-5</v>
      </c>
      <c r="BU137" s="15">
        <f t="shared" si="206"/>
        <v>-1.6657337816639028E-5</v>
      </c>
      <c r="BV137" s="15">
        <f t="shared" si="207"/>
        <v>-1.3586399232323743E-5</v>
      </c>
      <c r="BW137" s="15">
        <f t="shared" si="208"/>
        <v>-4.1891747388994871E-2</v>
      </c>
      <c r="BX137" s="15">
        <f t="shared" si="209"/>
        <v>-1.3460678011072203E-3</v>
      </c>
      <c r="BY137" s="15">
        <f t="shared" si="210"/>
        <v>-1.0274051697986351E-3</v>
      </c>
    </row>
    <row r="138" spans="1:77" x14ac:dyDescent="0.3">
      <c r="A138">
        <f t="shared" si="154"/>
        <v>2092</v>
      </c>
      <c r="B138" s="4">
        <f t="shared" si="155"/>
        <v>1164.050812631752</v>
      </c>
      <c r="C138" s="4">
        <f t="shared" si="156"/>
        <v>2957.3848914740047</v>
      </c>
      <c r="D138" s="4">
        <f t="shared" si="157"/>
        <v>4349.5607898989465</v>
      </c>
      <c r="E138" s="11">
        <f t="shared" si="158"/>
        <v>6.1229907840326195E-5</v>
      </c>
      <c r="F138" s="11">
        <f t="shared" si="159"/>
        <v>1.2062702424634335E-4</v>
      </c>
      <c r="G138" s="11">
        <f t="shared" si="160"/>
        <v>2.4625577903771852E-4</v>
      </c>
      <c r="H138" s="4">
        <f t="shared" si="161"/>
        <v>149346.92182751955</v>
      </c>
      <c r="I138" s="4">
        <f t="shared" si="162"/>
        <v>52139.782546736751</v>
      </c>
      <c r="J138" s="4">
        <f t="shared" si="163"/>
        <v>19818.678655922708</v>
      </c>
      <c r="K138" s="4">
        <f t="shared" si="164"/>
        <v>128299.31494989259</v>
      </c>
      <c r="L138" s="4">
        <f t="shared" si="165"/>
        <v>17630.367524042336</v>
      </c>
      <c r="M138" s="4">
        <f t="shared" si="166"/>
        <v>4556.4781395739856</v>
      </c>
      <c r="N138" s="11">
        <f t="shared" si="167"/>
        <v>5.8780024042133228E-3</v>
      </c>
      <c r="O138" s="11">
        <f t="shared" si="168"/>
        <v>9.941368525028027E-3</v>
      </c>
      <c r="P138" s="11">
        <f t="shared" si="169"/>
        <v>9.4695267381932346E-3</v>
      </c>
      <c r="Q138" s="4">
        <f t="shared" si="170"/>
        <v>8670.4156598892732</v>
      </c>
      <c r="R138" s="4">
        <f t="shared" si="171"/>
        <v>11439.792097901021</v>
      </c>
      <c r="S138" s="4">
        <f t="shared" si="172"/>
        <v>5835.8557388547779</v>
      </c>
      <c r="T138" s="4">
        <f t="shared" si="173"/>
        <v>58.055536423460531</v>
      </c>
      <c r="U138" s="4">
        <f t="shared" si="174"/>
        <v>219.4062103662724</v>
      </c>
      <c r="V138" s="4">
        <f t="shared" si="175"/>
        <v>294.46240287622624</v>
      </c>
      <c r="W138" s="11">
        <f t="shared" si="176"/>
        <v>-1.0734613539272964E-2</v>
      </c>
      <c r="X138" s="11">
        <f t="shared" si="177"/>
        <v>-1.217998157191269E-2</v>
      </c>
      <c r="Y138" s="11">
        <f t="shared" si="178"/>
        <v>-9.7425357312937999E-3</v>
      </c>
      <c r="Z138" s="4">
        <f t="shared" si="191"/>
        <v>14459.122323186142</v>
      </c>
      <c r="AA138" s="4">
        <f t="shared" si="192"/>
        <v>33780.201291051329</v>
      </c>
      <c r="AB138" s="4">
        <f t="shared" si="193"/>
        <v>30469.070665960389</v>
      </c>
      <c r="AC138" s="12">
        <f t="shared" si="179"/>
        <v>1.659536195884268</v>
      </c>
      <c r="AD138" s="12">
        <f t="shared" si="180"/>
        <v>2.9462559366720562</v>
      </c>
      <c r="AE138" s="12">
        <f t="shared" si="181"/>
        <v>5.220389802590236</v>
      </c>
      <c r="AF138" s="11">
        <f t="shared" si="182"/>
        <v>-4.0504037456468023E-3</v>
      </c>
      <c r="AG138" s="11">
        <f t="shared" si="183"/>
        <v>2.9673830763510267E-4</v>
      </c>
      <c r="AH138" s="11">
        <f t="shared" si="184"/>
        <v>9.7937136394747881E-3</v>
      </c>
      <c r="AI138" s="1">
        <f t="shared" si="148"/>
        <v>276813.80818580044</v>
      </c>
      <c r="AJ138" s="1">
        <f t="shared" si="149"/>
        <v>93078.857078927074</v>
      </c>
      <c r="AK138" s="1">
        <f t="shared" si="150"/>
        <v>35542.717851752444</v>
      </c>
      <c r="AL138" s="10">
        <f t="shared" si="185"/>
        <v>47.59707533728227</v>
      </c>
      <c r="AM138" s="10">
        <f t="shared" si="186"/>
        <v>9.832053183713354</v>
      </c>
      <c r="AN138" s="10">
        <f t="shared" si="187"/>
        <v>3.324317582037871</v>
      </c>
      <c r="AO138" s="7">
        <f t="shared" si="188"/>
        <v>9.0447845574863576E-3</v>
      </c>
      <c r="AP138" s="7">
        <f t="shared" si="189"/>
        <v>1.1394043011862432E-2</v>
      </c>
      <c r="AQ138" s="7">
        <f t="shared" si="190"/>
        <v>1.0335834647000492E-2</v>
      </c>
      <c r="AR138" s="1">
        <f t="shared" si="196"/>
        <v>149346.92182751955</v>
      </c>
      <c r="AS138" s="1">
        <f t="shared" si="194"/>
        <v>52139.782546736751</v>
      </c>
      <c r="AT138" s="1">
        <f t="shared" si="195"/>
        <v>19818.678655922708</v>
      </c>
      <c r="AU138" s="1">
        <f t="shared" si="151"/>
        <v>29869.384365503909</v>
      </c>
      <c r="AV138" s="1">
        <f t="shared" si="152"/>
        <v>10427.95650934735</v>
      </c>
      <c r="AW138" s="1">
        <f t="shared" si="153"/>
        <v>3963.7357311845417</v>
      </c>
      <c r="AX138">
        <v>0</v>
      </c>
      <c r="AY138">
        <v>0</v>
      </c>
      <c r="AZ138">
        <v>0</v>
      </c>
      <c r="BA138">
        <f t="shared" si="199"/>
        <v>0</v>
      </c>
      <c r="BB138">
        <f t="shared" si="211"/>
        <v>0</v>
      </c>
      <c r="BC138">
        <f t="shared" si="200"/>
        <v>0</v>
      </c>
      <c r="BD138">
        <f t="shared" si="201"/>
        <v>0</v>
      </c>
      <c r="BE138">
        <f t="shared" si="202"/>
        <v>0</v>
      </c>
      <c r="BF138">
        <f t="shared" si="203"/>
        <v>0</v>
      </c>
      <c r="BG138">
        <f t="shared" si="204"/>
        <v>0</v>
      </c>
      <c r="BH138">
        <f t="shared" si="212"/>
        <v>0</v>
      </c>
      <c r="BI138">
        <f t="shared" si="213"/>
        <v>0</v>
      </c>
      <c r="BJ138">
        <f t="shared" si="214"/>
        <v>0</v>
      </c>
      <c r="BK138" s="7">
        <f t="shared" si="215"/>
        <v>3.7067742911092355E-2</v>
      </c>
      <c r="BL138" s="13">
        <f t="shared" si="197"/>
        <v>3.0977219120945067E-2</v>
      </c>
      <c r="BM138" s="13">
        <f t="shared" si="198"/>
        <v>2.3357371680107784E-2</v>
      </c>
      <c r="BN138" s="8">
        <f>BN$3*temperature!$I248+BN$4*temperature!$I248^2+BN$5*temperature!$I248^6</f>
        <v>-10.195054503476914</v>
      </c>
      <c r="BO138" s="8">
        <f>BO$3*temperature!$I248+BO$4*temperature!$I248^2+BO$5*temperature!$I248^6</f>
        <v>-10.395704138850522</v>
      </c>
      <c r="BP138" s="8">
        <f>BP$3*temperature!$I248+BP$4*temperature!$I248^2+BP$5*temperature!$I248^6</f>
        <v>-10.240123540323021</v>
      </c>
      <c r="BQ138" s="8">
        <f>BQ$3*temperature!$M248+BQ$4*temperature!$M248^2+BQ$5*temperature!$M248^6</f>
        <v>-10.195075297303156</v>
      </c>
      <c r="BR138" s="8">
        <f>BR$3*temperature!$M248+BR$4*temperature!$M248^2+BR$5*temperature!$M248^6</f>
        <v>-10.395720907000046</v>
      </c>
      <c r="BS138" s="8">
        <f>BS$3*temperature!$M248+BS$4*temperature!$M248^2+BS$5*temperature!$M248^6</f>
        <v>-10.240137198781861</v>
      </c>
      <c r="BT138" s="15">
        <f t="shared" si="205"/>
        <v>-2.0793826241316538E-5</v>
      </c>
      <c r="BU138" s="15">
        <f t="shared" si="206"/>
        <v>-1.6768149523116449E-5</v>
      </c>
      <c r="BV138" s="15">
        <f t="shared" si="207"/>
        <v>-1.3658458840382082E-5</v>
      </c>
      <c r="BW138" s="15">
        <f t="shared" si="208"/>
        <v>-4.2504742186960646E-2</v>
      </c>
      <c r="BX138" s="15">
        <f t="shared" si="209"/>
        <v>-1.3166787124047577E-3</v>
      </c>
      <c r="BY138" s="15">
        <f t="shared" si="210"/>
        <v>-9.9279906142799718E-4</v>
      </c>
    </row>
    <row r="139" spans="1:77" x14ac:dyDescent="0.3">
      <c r="A139">
        <f t="shared" si="154"/>
        <v>2093</v>
      </c>
      <c r="B139" s="4">
        <f t="shared" si="155"/>
        <v>1164.118523619532</v>
      </c>
      <c r="C139" s="4">
        <f t="shared" si="156"/>
        <v>2957.7237949860637</v>
      </c>
      <c r="D139" s="4">
        <f t="shared" si="157"/>
        <v>4350.5783391556952</v>
      </c>
      <c r="E139" s="11">
        <f t="shared" si="158"/>
        <v>5.8168412448309883E-5</v>
      </c>
      <c r="F139" s="11">
        <f t="shared" si="159"/>
        <v>1.1459567303402617E-4</v>
      </c>
      <c r="G139" s="11">
        <f t="shared" si="160"/>
        <v>2.3394299008583258E-4</v>
      </c>
      <c r="H139" s="4">
        <f t="shared" si="161"/>
        <v>150200.43737742893</v>
      </c>
      <c r="I139" s="4">
        <f t="shared" si="162"/>
        <v>52652.597014132036</v>
      </c>
      <c r="J139" s="4">
        <f t="shared" si="163"/>
        <v>20007.311016514905</v>
      </c>
      <c r="K139" s="4">
        <f t="shared" si="164"/>
        <v>129025.03854196795</v>
      </c>
      <c r="L139" s="4">
        <f t="shared" si="165"/>
        <v>17801.728850878088</v>
      </c>
      <c r="M139" s="4">
        <f t="shared" si="166"/>
        <v>4598.7704293120869</v>
      </c>
      <c r="N139" s="11">
        <f t="shared" si="167"/>
        <v>5.6564884415695182E-3</v>
      </c>
      <c r="O139" s="11">
        <f t="shared" si="168"/>
        <v>9.7196684415152834E-3</v>
      </c>
      <c r="P139" s="11">
        <f t="shared" si="169"/>
        <v>9.2817936227507225E-3</v>
      </c>
      <c r="Q139" s="4">
        <f t="shared" si="170"/>
        <v>8626.3614875621552</v>
      </c>
      <c r="R139" s="4">
        <f t="shared" si="171"/>
        <v>11411.599893158551</v>
      </c>
      <c r="S139" s="4">
        <f t="shared" si="172"/>
        <v>5834.0036934632781</v>
      </c>
      <c r="T139" s="4">
        <f t="shared" si="173"/>
        <v>57.432332676139495</v>
      </c>
      <c r="U139" s="4">
        <f t="shared" si="174"/>
        <v>216.733846767248</v>
      </c>
      <c r="V139" s="4">
        <f t="shared" si="175"/>
        <v>291.59359239468199</v>
      </c>
      <c r="W139" s="11">
        <f t="shared" si="176"/>
        <v>-1.0734613539272964E-2</v>
      </c>
      <c r="X139" s="11">
        <f t="shared" si="177"/>
        <v>-1.217998157191269E-2</v>
      </c>
      <c r="Y139" s="11">
        <f t="shared" si="178"/>
        <v>-9.7425357312937999E-3</v>
      </c>
      <c r="Z139" s="4">
        <f t="shared" si="191"/>
        <v>14330.587893590124</v>
      </c>
      <c r="AA139" s="4">
        <f t="shared" si="192"/>
        <v>33714.556815458825</v>
      </c>
      <c r="AB139" s="4">
        <f t="shared" si="193"/>
        <v>30763.811601281901</v>
      </c>
      <c r="AC139" s="12">
        <f t="shared" si="179"/>
        <v>1.652814404260422</v>
      </c>
      <c r="AD139" s="12">
        <f t="shared" si="180"/>
        <v>2.9471302036725642</v>
      </c>
      <c r="AE139" s="12">
        <f t="shared" si="181"/>
        <v>5.2715168054032393</v>
      </c>
      <c r="AF139" s="11">
        <f t="shared" si="182"/>
        <v>-4.0504037456468023E-3</v>
      </c>
      <c r="AG139" s="11">
        <f t="shared" si="183"/>
        <v>2.9673830763510267E-4</v>
      </c>
      <c r="AH139" s="11">
        <f t="shared" si="184"/>
        <v>9.7937136394747881E-3</v>
      </c>
      <c r="AI139" s="1">
        <f t="shared" si="148"/>
        <v>279001.81173272431</v>
      </c>
      <c r="AJ139" s="1">
        <f t="shared" si="149"/>
        <v>94198.927880381714</v>
      </c>
      <c r="AK139" s="1">
        <f t="shared" si="150"/>
        <v>35952.181797761747</v>
      </c>
      <c r="AL139" s="10">
        <f t="shared" si="185"/>
        <v>48.023275576354521</v>
      </c>
      <c r="AM139" s="10">
        <f t="shared" si="186"/>
        <v>9.9429597522148008</v>
      </c>
      <c r="AN139" s="10">
        <f t="shared" si="187"/>
        <v>3.3583335829115106</v>
      </c>
      <c r="AO139" s="7">
        <f t="shared" si="188"/>
        <v>8.9543367119114935E-3</v>
      </c>
      <c r="AP139" s="7">
        <f t="shared" si="189"/>
        <v>1.1280102581743808E-2</v>
      </c>
      <c r="AQ139" s="7">
        <f t="shared" si="190"/>
        <v>1.0232476300530487E-2</v>
      </c>
      <c r="AR139" s="1">
        <f t="shared" si="196"/>
        <v>150200.43737742893</v>
      </c>
      <c r="AS139" s="1">
        <f t="shared" si="194"/>
        <v>52652.597014132036</v>
      </c>
      <c r="AT139" s="1">
        <f t="shared" si="195"/>
        <v>20007.311016514905</v>
      </c>
      <c r="AU139" s="1">
        <f t="shared" si="151"/>
        <v>30040.087475485787</v>
      </c>
      <c r="AV139" s="1">
        <f t="shared" si="152"/>
        <v>10530.519402826409</v>
      </c>
      <c r="AW139" s="1">
        <f t="shared" si="153"/>
        <v>4001.4622033029809</v>
      </c>
      <c r="AX139">
        <v>0</v>
      </c>
      <c r="AY139">
        <v>0</v>
      </c>
      <c r="AZ139">
        <v>0</v>
      </c>
      <c r="BA139">
        <f t="shared" si="199"/>
        <v>0</v>
      </c>
      <c r="BB139">
        <f t="shared" si="211"/>
        <v>0</v>
      </c>
      <c r="BC139">
        <f t="shared" si="200"/>
        <v>0</v>
      </c>
      <c r="BD139">
        <f t="shared" si="201"/>
        <v>0</v>
      </c>
      <c r="BE139">
        <f t="shared" si="202"/>
        <v>0</v>
      </c>
      <c r="BF139">
        <f t="shared" si="203"/>
        <v>0</v>
      </c>
      <c r="BG139">
        <f t="shared" si="204"/>
        <v>0</v>
      </c>
      <c r="BH139">
        <f t="shared" si="212"/>
        <v>0</v>
      </c>
      <c r="BI139">
        <f t="shared" si="213"/>
        <v>0</v>
      </c>
      <c r="BJ139">
        <f t="shared" si="214"/>
        <v>0</v>
      </c>
      <c r="BK139" s="7">
        <f t="shared" si="215"/>
        <v>3.6857044561543456E-2</v>
      </c>
      <c r="BL139" s="13">
        <f t="shared" si="197"/>
        <v>2.9870005438594322E-2</v>
      </c>
      <c r="BM139" s="13">
        <f t="shared" si="198"/>
        <v>2.2245115885816936E-2</v>
      </c>
      <c r="BN139" s="8">
        <f>BN$3*temperature!$I249+BN$4*temperature!$I249^2+BN$5*temperature!$I249^6</f>
        <v>-10.635885321054566</v>
      </c>
      <c r="BO139" s="8">
        <f>BO$3*temperature!$I249+BO$4*temperature!$I249^2+BO$5*temperature!$I249^6</f>
        <v>-10.750958060014026</v>
      </c>
      <c r="BP139" s="8">
        <f>BP$3*temperature!$I249+BP$4*temperature!$I249^2+BP$5*temperature!$I249^6</f>
        <v>-10.5293055510821</v>
      </c>
      <c r="BQ139" s="8">
        <f>BQ$3*temperature!$M249+BQ$4*temperature!$M249^2+BQ$5*temperature!$M249^6</f>
        <v>-10.635906274184535</v>
      </c>
      <c r="BR139" s="8">
        <f>BR$3*temperature!$M249+BR$4*temperature!$M249^2+BR$5*temperature!$M249^6</f>
        <v>-10.750974934720261</v>
      </c>
      <c r="BS139" s="8">
        <f>BS$3*temperature!$M249+BS$4*temperature!$M249^2+BS$5*temperature!$M249^6</f>
        <v>-10.52931927848134</v>
      </c>
      <c r="BT139" s="15">
        <f t="shared" si="205"/>
        <v>-2.095312996885923E-5</v>
      </c>
      <c r="BU139" s="15">
        <f t="shared" si="206"/>
        <v>-1.6874706235014969E-5</v>
      </c>
      <c r="BV139" s="15">
        <f t="shared" si="207"/>
        <v>-1.3727399240437421E-5</v>
      </c>
      <c r="BW139" s="15">
        <f t="shared" si="208"/>
        <v>-4.3103147389241772E-2</v>
      </c>
      <c r="BX139" s="15">
        <f t="shared" si="209"/>
        <v>-1.2874912469371844E-3</v>
      </c>
      <c r="BY139" s="15">
        <f t="shared" si="210"/>
        <v>-9.5883450871713091E-4</v>
      </c>
    </row>
    <row r="140" spans="1:77" x14ac:dyDescent="0.3">
      <c r="A140">
        <f t="shared" si="154"/>
        <v>2094</v>
      </c>
      <c r="B140" s="4">
        <f t="shared" si="155"/>
        <v>1164.1828527996317</v>
      </c>
      <c r="C140" s="4">
        <f t="shared" si="156"/>
        <v>2958.0457902175522</v>
      </c>
      <c r="D140" s="4">
        <f t="shared" si="157"/>
        <v>4351.5452370956973</v>
      </c>
      <c r="E140" s="11">
        <f t="shared" si="158"/>
        <v>5.5259991825894384E-5</v>
      </c>
      <c r="F140" s="11">
        <f t="shared" si="159"/>
        <v>1.0886588938232486E-4</v>
      </c>
      <c r="G140" s="11">
        <f t="shared" si="160"/>
        <v>2.2224584058154093E-4</v>
      </c>
      <c r="H140" s="4">
        <f t="shared" si="161"/>
        <v>151025.37419772</v>
      </c>
      <c r="I140" s="4">
        <f t="shared" si="162"/>
        <v>53158.591274513274</v>
      </c>
      <c r="J140" s="4">
        <f t="shared" si="163"/>
        <v>20193.787957758188</v>
      </c>
      <c r="K140" s="4">
        <f t="shared" si="164"/>
        <v>129726.50630829475</v>
      </c>
      <c r="L140" s="4">
        <f t="shared" si="165"/>
        <v>17970.848000498219</v>
      </c>
      <c r="M140" s="4">
        <f t="shared" si="166"/>
        <v>4640.6016386114597</v>
      </c>
      <c r="N140" s="11">
        <f t="shared" si="167"/>
        <v>5.4366793783102718E-3</v>
      </c>
      <c r="O140" s="11">
        <f t="shared" si="168"/>
        <v>9.5001531051737143E-3</v>
      </c>
      <c r="P140" s="11">
        <f t="shared" si="169"/>
        <v>9.0961725405436233E-3</v>
      </c>
      <c r="Q140" s="4">
        <f t="shared" si="170"/>
        <v>8580.630291629881</v>
      </c>
      <c r="R140" s="4">
        <f t="shared" si="171"/>
        <v>11380.937168384567</v>
      </c>
      <c r="S140" s="4">
        <f t="shared" si="172"/>
        <v>5831.0114301506555</v>
      </c>
      <c r="T140" s="4">
        <f t="shared" si="173"/>
        <v>56.815818780202179</v>
      </c>
      <c r="U140" s="4">
        <f t="shared" si="174"/>
        <v>214.09403250761318</v>
      </c>
      <c r="V140" s="4">
        <f t="shared" si="175"/>
        <v>288.75273140176046</v>
      </c>
      <c r="W140" s="11">
        <f t="shared" si="176"/>
        <v>-1.0734613539272964E-2</v>
      </c>
      <c r="X140" s="11">
        <f t="shared" si="177"/>
        <v>-1.217998157191269E-2</v>
      </c>
      <c r="Y140" s="11">
        <f t="shared" si="178"/>
        <v>-9.7425357312937999E-3</v>
      </c>
      <c r="Z140" s="4">
        <f t="shared" si="191"/>
        <v>14200.024779667543</v>
      </c>
      <c r="AA140" s="4">
        <f t="shared" si="192"/>
        <v>33641.450463058121</v>
      </c>
      <c r="AB140" s="4">
        <f t="shared" si="193"/>
        <v>31055.244857265865</v>
      </c>
      <c r="AC140" s="12">
        <f t="shared" si="179"/>
        <v>1.6461198386065465</v>
      </c>
      <c r="AD140" s="12">
        <f t="shared" si="180"/>
        <v>2.9480047301015824</v>
      </c>
      <c r="AE140" s="12">
        <f t="shared" si="181"/>
        <v>5.3231445314410379</v>
      </c>
      <c r="AF140" s="11">
        <f t="shared" si="182"/>
        <v>-4.0504037456468023E-3</v>
      </c>
      <c r="AG140" s="11">
        <f t="shared" si="183"/>
        <v>2.9673830763510267E-4</v>
      </c>
      <c r="AH140" s="11">
        <f t="shared" si="184"/>
        <v>9.7937136394747881E-3</v>
      </c>
      <c r="AI140" s="1">
        <f t="shared" si="148"/>
        <v>281141.71803493769</v>
      </c>
      <c r="AJ140" s="1">
        <f t="shared" si="149"/>
        <v>95309.554495169956</v>
      </c>
      <c r="AK140" s="1">
        <f t="shared" si="150"/>
        <v>36358.425821288554</v>
      </c>
      <c r="AL140" s="10">
        <f t="shared" si="185"/>
        <v>48.448991990078916</v>
      </c>
      <c r="AM140" s="10">
        <f t="shared" si="186"/>
        <v>10.053995782126222</v>
      </c>
      <c r="AN140" s="10">
        <f t="shared" si="187"/>
        <v>3.3923540110199641</v>
      </c>
      <c r="AO140" s="7">
        <f t="shared" si="188"/>
        <v>8.864793344792378E-3</v>
      </c>
      <c r="AP140" s="7">
        <f t="shared" si="189"/>
        <v>1.116730155592637E-2</v>
      </c>
      <c r="AQ140" s="7">
        <f t="shared" si="190"/>
        <v>1.0130151537525181E-2</v>
      </c>
      <c r="AR140" s="1">
        <f t="shared" si="196"/>
        <v>151025.37419772</v>
      </c>
      <c r="AS140" s="1">
        <f t="shared" si="194"/>
        <v>53158.591274513274</v>
      </c>
      <c r="AT140" s="1">
        <f t="shared" si="195"/>
        <v>20193.787957758188</v>
      </c>
      <c r="AU140" s="1">
        <f t="shared" si="151"/>
        <v>30205.074839544002</v>
      </c>
      <c r="AV140" s="1">
        <f t="shared" si="152"/>
        <v>10631.718254902655</v>
      </c>
      <c r="AW140" s="1">
        <f t="shared" si="153"/>
        <v>4038.7575915516377</v>
      </c>
      <c r="AX140">
        <v>0</v>
      </c>
      <c r="AY140">
        <v>0</v>
      </c>
      <c r="AZ140">
        <v>0</v>
      </c>
      <c r="BA140">
        <f t="shared" si="199"/>
        <v>0</v>
      </c>
      <c r="BB140">
        <f t="shared" si="211"/>
        <v>0</v>
      </c>
      <c r="BC140">
        <f t="shared" si="200"/>
        <v>0</v>
      </c>
      <c r="BD140">
        <f t="shared" si="201"/>
        <v>0</v>
      </c>
      <c r="BE140">
        <f t="shared" si="202"/>
        <v>0</v>
      </c>
      <c r="BF140">
        <f t="shared" si="203"/>
        <v>0</v>
      </c>
      <c r="BG140">
        <f t="shared" si="204"/>
        <v>0</v>
      </c>
      <c r="BH140">
        <f t="shared" si="212"/>
        <v>0</v>
      </c>
      <c r="BI140">
        <f t="shared" si="213"/>
        <v>0</v>
      </c>
      <c r="BJ140">
        <f t="shared" si="214"/>
        <v>0</v>
      </c>
      <c r="BK140" s="7">
        <f t="shared" si="215"/>
        <v>3.6648001615492615E-2</v>
      </c>
      <c r="BL140" s="13">
        <f t="shared" si="197"/>
        <v>2.8808219604878581E-2</v>
      </c>
      <c r="BM140" s="13">
        <f t="shared" si="198"/>
        <v>2.1185824653158988E-2</v>
      </c>
      <c r="BN140" s="8">
        <f>BN$3*temperature!$I250+BN$4*temperature!$I250^2+BN$5*temperature!$I250^6</f>
        <v>-11.08197021954242</v>
      </c>
      <c r="BO140" s="8">
        <f>BO$3*temperature!$I250+BO$4*temperature!$I250^2+BO$5*temperature!$I250^6</f>
        <v>-11.109987720627513</v>
      </c>
      <c r="BP140" s="8">
        <f>BP$3*temperature!$I250+BP$4*temperature!$I250^2+BP$5*temperature!$I250^6</f>
        <v>-10.821187203108014</v>
      </c>
      <c r="BQ140" s="8">
        <f>BQ$3*temperature!$M250+BQ$4*temperature!$M250^2+BQ$5*temperature!$M250^6</f>
        <v>-11.081991326266753</v>
      </c>
      <c r="BR140" s="8">
        <f>BR$3*temperature!$M250+BR$4*temperature!$M250^2+BR$5*temperature!$M250^6</f>
        <v>-11.110004697711799</v>
      </c>
      <c r="BS140" s="8">
        <f>BS$3*temperature!$M250+BS$4*temperature!$M250^2+BS$5*temperature!$M250^6</f>
        <v>-10.821200996390651</v>
      </c>
      <c r="BT140" s="15">
        <f t="shared" si="205"/>
        <v>-2.1106724332753402E-5</v>
      </c>
      <c r="BU140" s="15">
        <f t="shared" si="206"/>
        <v>-1.6977084285940691E-5</v>
      </c>
      <c r="BV140" s="15">
        <f t="shared" si="207"/>
        <v>-1.3793282636953563E-5</v>
      </c>
      <c r="BW140" s="15">
        <f t="shared" si="208"/>
        <v>-4.3686674498435558E-2</v>
      </c>
      <c r="BX140" s="15">
        <f t="shared" si="209"/>
        <v>-1.2585353127577805E-3</v>
      </c>
      <c r="BY140" s="15">
        <f t="shared" si="210"/>
        <v>-9.2553822560348809E-4</v>
      </c>
    </row>
    <row r="141" spans="1:77" x14ac:dyDescent="0.3">
      <c r="A141">
        <f t="shared" si="154"/>
        <v>2095</v>
      </c>
      <c r="B141" s="4">
        <f t="shared" si="155"/>
        <v>1164.243968897815</v>
      </c>
      <c r="C141" s="4">
        <f t="shared" si="156"/>
        <v>2958.3517189890485</v>
      </c>
      <c r="D141" s="4">
        <f t="shared" si="157"/>
        <v>4352.4639942832919</v>
      </c>
      <c r="E141" s="11">
        <f t="shared" si="158"/>
        <v>5.249699223459966E-5</v>
      </c>
      <c r="F141" s="11">
        <f t="shared" si="159"/>
        <v>1.0342259491320861E-4</v>
      </c>
      <c r="G141" s="11">
        <f t="shared" si="160"/>
        <v>2.1113354855246388E-4</v>
      </c>
      <c r="H141" s="4">
        <f t="shared" si="161"/>
        <v>151821.48412722393</v>
      </c>
      <c r="I141" s="4">
        <f t="shared" si="162"/>
        <v>53657.602447873032</v>
      </c>
      <c r="J141" s="4">
        <f t="shared" si="163"/>
        <v>20378.070049048856</v>
      </c>
      <c r="K141" s="4">
        <f t="shared" si="164"/>
        <v>130403.49633157447</v>
      </c>
      <c r="L141" s="4">
        <f t="shared" si="165"/>
        <v>18137.668385897447</v>
      </c>
      <c r="M141" s="4">
        <f t="shared" si="166"/>
        <v>4681.9617751724691</v>
      </c>
      <c r="N141" s="11">
        <f t="shared" si="167"/>
        <v>5.218594430276724E-3</v>
      </c>
      <c r="O141" s="11">
        <f t="shared" si="168"/>
        <v>9.2828332527548074E-3</v>
      </c>
      <c r="P141" s="11">
        <f t="shared" si="169"/>
        <v>8.9126668871721826E-3</v>
      </c>
      <c r="Q141" s="4">
        <f t="shared" si="170"/>
        <v>8533.266634861533</v>
      </c>
      <c r="R141" s="4">
        <f t="shared" si="171"/>
        <v>11347.851625613226</v>
      </c>
      <c r="S141" s="4">
        <f t="shared" si="172"/>
        <v>5826.8961307570025</v>
      </c>
      <c r="T141" s="4">
        <f t="shared" si="173"/>
        <v>56.205922922679342</v>
      </c>
      <c r="U141" s="4">
        <f t="shared" si="174"/>
        <v>211.48637113701398</v>
      </c>
      <c r="V141" s="4">
        <f t="shared" si="175"/>
        <v>285.93954759857013</v>
      </c>
      <c r="W141" s="11">
        <f t="shared" si="176"/>
        <v>-1.0734613539272964E-2</v>
      </c>
      <c r="X141" s="11">
        <f t="shared" si="177"/>
        <v>-1.217998157191269E-2</v>
      </c>
      <c r="Y141" s="11">
        <f t="shared" si="178"/>
        <v>-9.7425357312937999E-3</v>
      </c>
      <c r="Z141" s="4">
        <f t="shared" si="191"/>
        <v>14067.534827704874</v>
      </c>
      <c r="AA141" s="4">
        <f t="shared" si="192"/>
        <v>33561.012489143061</v>
      </c>
      <c r="AB141" s="4">
        <f t="shared" si="193"/>
        <v>31343.306785592329</v>
      </c>
      <c r="AC141" s="12">
        <f t="shared" si="179"/>
        <v>1.6394523886464711</v>
      </c>
      <c r="AD141" s="12">
        <f t="shared" si="180"/>
        <v>2.9488795160360928</v>
      </c>
      <c r="AE141" s="12">
        <f t="shared" si="181"/>
        <v>5.3752778846435074</v>
      </c>
      <c r="AF141" s="11">
        <f t="shared" si="182"/>
        <v>-4.0504037456468023E-3</v>
      </c>
      <c r="AG141" s="11">
        <f t="shared" si="183"/>
        <v>2.9673830763510267E-4</v>
      </c>
      <c r="AH141" s="11">
        <f t="shared" si="184"/>
        <v>9.7937136394747881E-3</v>
      </c>
      <c r="AI141" s="1">
        <f t="shared" si="148"/>
        <v>283232.62107098795</v>
      </c>
      <c r="AJ141" s="1">
        <f t="shared" si="149"/>
        <v>96410.317300555616</v>
      </c>
      <c r="AK141" s="1">
        <f t="shared" si="150"/>
        <v>36761.340830711335</v>
      </c>
      <c r="AL141" s="10">
        <f t="shared" si="185"/>
        <v>48.874187388816907</v>
      </c>
      <c r="AM141" s="10">
        <f t="shared" si="186"/>
        <v>10.165149024839828</v>
      </c>
      <c r="AN141" s="10">
        <f t="shared" si="187"/>
        <v>3.426375420618522</v>
      </c>
      <c r="AO141" s="7">
        <f t="shared" si="188"/>
        <v>8.7761454113444541E-3</v>
      </c>
      <c r="AP141" s="7">
        <f t="shared" si="189"/>
        <v>1.1055628540367107E-2</v>
      </c>
      <c r="AQ141" s="7">
        <f t="shared" si="190"/>
        <v>1.0028850022149928E-2</v>
      </c>
      <c r="AR141" s="1">
        <f t="shared" si="196"/>
        <v>151821.48412722393</v>
      </c>
      <c r="AS141" s="1">
        <f t="shared" si="194"/>
        <v>53657.602447873032</v>
      </c>
      <c r="AT141" s="1">
        <f t="shared" si="195"/>
        <v>20378.070049048856</v>
      </c>
      <c r="AU141" s="1">
        <f t="shared" si="151"/>
        <v>30364.296825444788</v>
      </c>
      <c r="AV141" s="1">
        <f t="shared" si="152"/>
        <v>10731.520489574606</v>
      </c>
      <c r="AW141" s="1">
        <f t="shared" si="153"/>
        <v>4075.6140098097712</v>
      </c>
      <c r="AX141">
        <v>0</v>
      </c>
      <c r="AY141">
        <v>0</v>
      </c>
      <c r="AZ141">
        <v>0</v>
      </c>
      <c r="BA141">
        <f t="shared" si="199"/>
        <v>0</v>
      </c>
      <c r="BB141">
        <f t="shared" si="211"/>
        <v>0</v>
      </c>
      <c r="BC141">
        <f t="shared" si="200"/>
        <v>0</v>
      </c>
      <c r="BD141">
        <f t="shared" si="201"/>
        <v>0</v>
      </c>
      <c r="BE141">
        <f t="shared" si="202"/>
        <v>0</v>
      </c>
      <c r="BF141">
        <f t="shared" si="203"/>
        <v>0</v>
      </c>
      <c r="BG141">
        <f t="shared" si="204"/>
        <v>0</v>
      </c>
      <c r="BH141">
        <f t="shared" si="212"/>
        <v>0</v>
      </c>
      <c r="BI141">
        <f t="shared" si="213"/>
        <v>0</v>
      </c>
      <c r="BJ141">
        <f t="shared" si="214"/>
        <v>0</v>
      </c>
      <c r="BK141" s="7">
        <f t="shared" si="215"/>
        <v>3.6440643202305417E-2</v>
      </c>
      <c r="BL141" s="13">
        <f t="shared" si="197"/>
        <v>2.7789779713060167E-2</v>
      </c>
      <c r="BM141" s="13">
        <f t="shared" si="198"/>
        <v>2.0176975860151415E-2</v>
      </c>
      <c r="BN141" s="8">
        <f>BN$3*temperature!$I251+BN$4*temperature!$I251^2+BN$5*temperature!$I251^6</f>
        <v>-11.533163206366204</v>
      </c>
      <c r="BO141" s="8">
        <f>BO$3*temperature!$I251+BO$4*temperature!$I251^2+BO$5*temperature!$I251^6</f>
        <v>-11.472680564645424</v>
      </c>
      <c r="BP141" s="8">
        <f>BP$3*temperature!$I251+BP$4*temperature!$I251^2+BP$5*temperature!$I251^6</f>
        <v>-11.115681030084897</v>
      </c>
      <c r="BQ141" s="8">
        <f>BQ$3*temperature!$M251+BQ$4*temperature!$M251^2+BQ$5*temperature!$M251^6</f>
        <v>-11.533184461072569</v>
      </c>
      <c r="BR141" s="8">
        <f>BR$3*temperature!$M251+BR$4*temperature!$M251^2+BR$5*temperature!$M251^6</f>
        <v>-11.472697640006814</v>
      </c>
      <c r="BS141" s="8">
        <f>BS$3*temperature!$M251+BS$4*temperature!$M251^2+BS$5*temperature!$M251^6</f>
        <v>-11.115694886256787</v>
      </c>
      <c r="BT141" s="15">
        <f t="shared" si="205"/>
        <v>-2.1254706364715048E-5</v>
      </c>
      <c r="BU141" s="15">
        <f t="shared" si="206"/>
        <v>-1.7075361389728982E-5</v>
      </c>
      <c r="BV141" s="15">
        <f t="shared" si="207"/>
        <v>-1.3856171889869984E-5</v>
      </c>
      <c r="BW141" s="15">
        <f t="shared" si="208"/>
        <v>-4.4255060594666613E-2</v>
      </c>
      <c r="BX141" s="15">
        <f t="shared" si="209"/>
        <v>-1.2298383851139147E-3</v>
      </c>
      <c r="BY141" s="15">
        <f t="shared" si="210"/>
        <v>-8.9293328930812644E-4</v>
      </c>
    </row>
    <row r="142" spans="1:77" x14ac:dyDescent="0.3">
      <c r="A142">
        <f t="shared" si="154"/>
        <v>2096</v>
      </c>
      <c r="B142" s="4">
        <f t="shared" si="155"/>
        <v>1164.3020322390798</v>
      </c>
      <c r="C142" s="4">
        <f t="shared" si="156"/>
        <v>2958.6423813799202</v>
      </c>
      <c r="D142" s="4">
        <f t="shared" si="157"/>
        <v>4353.3369978929486</v>
      </c>
      <c r="E142" s="11">
        <f t="shared" si="158"/>
        <v>4.9872142622869677E-5</v>
      </c>
      <c r="F142" s="11">
        <f t="shared" si="159"/>
        <v>9.8251465167548176E-5</v>
      </c>
      <c r="G142" s="11">
        <f t="shared" si="160"/>
        <v>2.0057687112484069E-4</v>
      </c>
      <c r="H142" s="4">
        <f t="shared" si="161"/>
        <v>152588.54296920239</v>
      </c>
      <c r="I142" s="4">
        <f t="shared" si="162"/>
        <v>54149.474245557874</v>
      </c>
      <c r="J142" s="4">
        <f t="shared" si="163"/>
        <v>20560.119732127692</v>
      </c>
      <c r="K142" s="4">
        <f t="shared" si="164"/>
        <v>131055.80746583255</v>
      </c>
      <c r="L142" s="4">
        <f t="shared" si="165"/>
        <v>18302.135664095498</v>
      </c>
      <c r="M142" s="4">
        <f t="shared" si="166"/>
        <v>4722.8412921119971</v>
      </c>
      <c r="N142" s="11">
        <f t="shared" si="167"/>
        <v>5.0022518767400825E-3</v>
      </c>
      <c r="O142" s="11">
        <f t="shared" si="168"/>
        <v>9.0677188875021297E-3</v>
      </c>
      <c r="P142" s="11">
        <f t="shared" si="169"/>
        <v>8.7312795154168565E-3</v>
      </c>
      <c r="Q142" s="4">
        <f t="shared" si="170"/>
        <v>8484.3157613793483</v>
      </c>
      <c r="R142" s="4">
        <f t="shared" si="171"/>
        <v>11312.392170875068</v>
      </c>
      <c r="S142" s="4">
        <f t="shared" si="172"/>
        <v>5821.6754413354247</v>
      </c>
      <c r="T142" s="4">
        <f t="shared" si="173"/>
        <v>55.602574061486216</v>
      </c>
      <c r="U142" s="4">
        <f t="shared" si="174"/>
        <v>208.91047103385446</v>
      </c>
      <c r="V142" s="4">
        <f t="shared" si="175"/>
        <v>283.15377133910107</v>
      </c>
      <c r="W142" s="11">
        <f t="shared" si="176"/>
        <v>-1.0734613539272964E-2</v>
      </c>
      <c r="X142" s="11">
        <f t="shared" si="177"/>
        <v>-1.217998157191269E-2</v>
      </c>
      <c r="Y142" s="11">
        <f t="shared" si="178"/>
        <v>-9.7425357312937999E-3</v>
      </c>
      <c r="Z142" s="4">
        <f t="shared" si="191"/>
        <v>13933.219687437764</v>
      </c>
      <c r="AA142" s="4">
        <f t="shared" si="192"/>
        <v>33473.377096480392</v>
      </c>
      <c r="AB142" s="4">
        <f t="shared" si="193"/>
        <v>31627.93663340242</v>
      </c>
      <c r="AC142" s="12">
        <f t="shared" si="179"/>
        <v>1.6328119445506879</v>
      </c>
      <c r="AD142" s="12">
        <f t="shared" si="180"/>
        <v>2.9497545615531013</v>
      </c>
      <c r="AE142" s="12">
        <f t="shared" si="181"/>
        <v>5.4279218169783077</v>
      </c>
      <c r="AF142" s="11">
        <f t="shared" si="182"/>
        <v>-4.0504037456468023E-3</v>
      </c>
      <c r="AG142" s="11">
        <f t="shared" si="183"/>
        <v>2.9673830763510267E-4</v>
      </c>
      <c r="AH142" s="11">
        <f t="shared" si="184"/>
        <v>9.7937136394747881E-3</v>
      </c>
      <c r="AI142" s="1">
        <f t="shared" si="148"/>
        <v>285273.65578933392</v>
      </c>
      <c r="AJ142" s="1">
        <f t="shared" si="149"/>
        <v>97500.806060074654</v>
      </c>
      <c r="AK142" s="1">
        <f t="shared" si="150"/>
        <v>37160.820757449968</v>
      </c>
      <c r="AL142" s="10">
        <f t="shared" si="185"/>
        <v>49.298825094448603</v>
      </c>
      <c r="AM142" s="10">
        <f t="shared" si="186"/>
        <v>10.276407315399169</v>
      </c>
      <c r="AN142" s="10">
        <f t="shared" si="187"/>
        <v>3.4603943997793563</v>
      </c>
      <c r="AO142" s="7">
        <f t="shared" si="188"/>
        <v>8.6883839572310089E-3</v>
      </c>
      <c r="AP142" s="7">
        <f t="shared" si="189"/>
        <v>1.0945072254963436E-2</v>
      </c>
      <c r="AQ142" s="7">
        <f t="shared" si="190"/>
        <v>9.9285615219284282E-3</v>
      </c>
      <c r="AR142" s="1">
        <f t="shared" si="196"/>
        <v>152588.54296920239</v>
      </c>
      <c r="AS142" s="1">
        <f t="shared" si="194"/>
        <v>54149.474245557874</v>
      </c>
      <c r="AT142" s="1">
        <f t="shared" si="195"/>
        <v>20560.119732127692</v>
      </c>
      <c r="AU142" s="1">
        <f t="shared" si="151"/>
        <v>30517.708593840478</v>
      </c>
      <c r="AV142" s="1">
        <f t="shared" si="152"/>
        <v>10829.894849111575</v>
      </c>
      <c r="AW142" s="1">
        <f t="shared" si="153"/>
        <v>4112.0239464255383</v>
      </c>
      <c r="AX142">
        <v>0</v>
      </c>
      <c r="AY142">
        <v>0</v>
      </c>
      <c r="AZ142">
        <v>0</v>
      </c>
      <c r="BA142">
        <f t="shared" si="199"/>
        <v>0</v>
      </c>
      <c r="BB142">
        <f t="shared" si="211"/>
        <v>0</v>
      </c>
      <c r="BC142">
        <f t="shared" si="200"/>
        <v>0</v>
      </c>
      <c r="BD142">
        <f t="shared" si="201"/>
        <v>0</v>
      </c>
      <c r="BE142">
        <f t="shared" si="202"/>
        <v>0</v>
      </c>
      <c r="BF142">
        <f t="shared" si="203"/>
        <v>0</v>
      </c>
      <c r="BG142">
        <f t="shared" si="204"/>
        <v>0</v>
      </c>
      <c r="BH142">
        <f t="shared" si="212"/>
        <v>0</v>
      </c>
      <c r="BI142">
        <f t="shared" si="213"/>
        <v>0</v>
      </c>
      <c r="BJ142">
        <f t="shared" si="214"/>
        <v>0</v>
      </c>
      <c r="BK142" s="7">
        <f t="shared" si="215"/>
        <v>3.6234996990411633E-2</v>
      </c>
      <c r="BL142" s="13">
        <f t="shared" si="197"/>
        <v>2.6812707409078138E-2</v>
      </c>
      <c r="BM142" s="13">
        <f t="shared" si="198"/>
        <v>1.9216167485858488E-2</v>
      </c>
      <c r="BN142" s="8">
        <f>BN$3*temperature!$I252+BN$4*temperature!$I252^2+BN$5*temperature!$I252^6</f>
        <v>-11.989316405660386</v>
      </c>
      <c r="BO142" s="8">
        <f>BO$3*temperature!$I252+BO$4*temperature!$I252^2+BO$5*temperature!$I252^6</f>
        <v>-11.838922783217635</v>
      </c>
      <c r="BP142" s="8">
        <f>BP$3*temperature!$I252+BP$4*temperature!$I252^2+BP$5*temperature!$I252^6</f>
        <v>-11.412698761944112</v>
      </c>
      <c r="BQ142" s="8">
        <f>BQ$3*temperature!$M252+BQ$4*temperature!$M252^2+BQ$5*temperature!$M252^6</f>
        <v>-11.989337802835596</v>
      </c>
      <c r="BR142" s="8">
        <f>BR$3*temperature!$M252+BR$4*temperature!$M252^2+BR$5*temperature!$M252^6</f>
        <v>-11.838939952834036</v>
      </c>
      <c r="BS142" s="8">
        <f>BS$3*temperature!$M252+BS$4*temperature!$M252^2+BS$5*temperature!$M252^6</f>
        <v>-11.412712678074456</v>
      </c>
      <c r="BT142" s="15">
        <f t="shared" si="205"/>
        <v>-2.1397175210324804E-5</v>
      </c>
      <c r="BU142" s="15">
        <f t="shared" si="206"/>
        <v>-1.7169616400636301E-5</v>
      </c>
      <c r="BV142" s="15">
        <f t="shared" si="207"/>
        <v>-1.3916130344071576E-5</v>
      </c>
      <c r="BW142" s="15">
        <f t="shared" si="208"/>
        <v>-4.4808067961745683E-2</v>
      </c>
      <c r="BX142" s="15">
        <f t="shared" si="209"/>
        <v>-1.2014256158243751E-3</v>
      </c>
      <c r="BY142" s="15">
        <f t="shared" si="210"/>
        <v>-8.610393386706348E-4</v>
      </c>
    </row>
    <row r="143" spans="1:77" x14ac:dyDescent="0.3">
      <c r="A143">
        <f t="shared" si="154"/>
        <v>2097</v>
      </c>
      <c r="B143" s="4">
        <f t="shared" si="155"/>
        <v>1164.3571951642373</v>
      </c>
      <c r="C143" s="4">
        <f t="shared" si="156"/>
        <v>2958.9185377813533</v>
      </c>
      <c r="D143" s="4">
        <f t="shared" si="157"/>
        <v>4354.1665176712386</v>
      </c>
      <c r="E143" s="11">
        <f t="shared" si="158"/>
        <v>4.737853549172619E-5</v>
      </c>
      <c r="F143" s="11">
        <f t="shared" si="159"/>
        <v>9.3338891909170766E-5</v>
      </c>
      <c r="G143" s="11">
        <f t="shared" si="160"/>
        <v>1.9054802756859865E-4</v>
      </c>
      <c r="H143" s="4">
        <f t="shared" si="161"/>
        <v>153326.35044864734</v>
      </c>
      <c r="I143" s="4">
        <f t="shared" si="162"/>
        <v>54634.057060101339</v>
      </c>
      <c r="J143" s="4">
        <f t="shared" si="163"/>
        <v>20739.901332114347</v>
      </c>
      <c r="K143" s="4">
        <f t="shared" si="164"/>
        <v>131683.25930001235</v>
      </c>
      <c r="L143" s="4">
        <f t="shared" si="165"/>
        <v>18464.19776769754</v>
      </c>
      <c r="M143" s="4">
        <f t="shared" si="166"/>
        <v>4763.2310909429289</v>
      </c>
      <c r="N143" s="11">
        <f t="shared" si="167"/>
        <v>4.7876690572707936E-3</v>
      </c>
      <c r="O143" s="11">
        <f t="shared" si="168"/>
        <v>8.8548192722650576E-3</v>
      </c>
      <c r="P143" s="11">
        <f t="shared" si="169"/>
        <v>8.5520127255578338E-3</v>
      </c>
      <c r="Q143" s="4">
        <f t="shared" si="170"/>
        <v>8433.8235288223677</v>
      </c>
      <c r="R143" s="4">
        <f t="shared" si="171"/>
        <v>11274.608833321479</v>
      </c>
      <c r="S143" s="4">
        <f t="shared" si="172"/>
        <v>5815.367446439649</v>
      </c>
      <c r="T143" s="4">
        <f t="shared" si="173"/>
        <v>55.005701917147356</v>
      </c>
      <c r="U143" s="4">
        <f t="shared" si="174"/>
        <v>206.3659453464825</v>
      </c>
      <c r="V143" s="4">
        <f t="shared" si="175"/>
        <v>280.39513560437928</v>
      </c>
      <c r="W143" s="11">
        <f t="shared" si="176"/>
        <v>-1.0734613539272964E-2</v>
      </c>
      <c r="X143" s="11">
        <f t="shared" si="177"/>
        <v>-1.217998157191269E-2</v>
      </c>
      <c r="Y143" s="11">
        <f t="shared" si="178"/>
        <v>-9.7425357312937999E-3</v>
      </c>
      <c r="Z143" s="4">
        <f t="shared" si="191"/>
        <v>13797.180690241574</v>
      </c>
      <c r="AA143" s="4">
        <f t="shared" si="192"/>
        <v>33378.68220354247</v>
      </c>
      <c r="AB143" s="4">
        <f t="shared" si="193"/>
        <v>31909.076564484763</v>
      </c>
      <c r="AC143" s="12">
        <f t="shared" si="179"/>
        <v>1.626198396934543</v>
      </c>
      <c r="AD143" s="12">
        <f t="shared" si="180"/>
        <v>2.9506298667296353</v>
      </c>
      <c r="AE143" s="12">
        <f t="shared" si="181"/>
        <v>5.4810813289112508</v>
      </c>
      <c r="AF143" s="11">
        <f t="shared" si="182"/>
        <v>-4.0504037456468023E-3</v>
      </c>
      <c r="AG143" s="11">
        <f t="shared" si="183"/>
        <v>2.9673830763510267E-4</v>
      </c>
      <c r="AH143" s="11">
        <f t="shared" si="184"/>
        <v>9.7937136394747881E-3</v>
      </c>
      <c r="AI143" s="1">
        <f t="shared" si="148"/>
        <v>287263.99880424101</v>
      </c>
      <c r="AJ143" s="1">
        <f t="shared" si="149"/>
        <v>98580.620303178759</v>
      </c>
      <c r="AK143" s="1">
        <f t="shared" si="150"/>
        <v>37556.762628130506</v>
      </c>
      <c r="AL143" s="10">
        <f t="shared" si="185"/>
        <v>49.722868944298938</v>
      </c>
      <c r="AM143" s="10">
        <f t="shared" si="186"/>
        <v>10.387758575781763</v>
      </c>
      <c r="AN143" s="10">
        <f t="shared" si="187"/>
        <v>3.4944075710808185</v>
      </c>
      <c r="AO143" s="7">
        <f t="shared" si="188"/>
        <v>8.6015001176586985E-3</v>
      </c>
      <c r="AP143" s="7">
        <f t="shared" si="189"/>
        <v>1.0835621532413801E-2</v>
      </c>
      <c r="AQ143" s="7">
        <f t="shared" si="190"/>
        <v>9.8292759067091437E-3</v>
      </c>
      <c r="AR143" s="1">
        <f t="shared" si="196"/>
        <v>153326.35044864734</v>
      </c>
      <c r="AS143" s="1">
        <f t="shared" si="194"/>
        <v>54634.057060101339</v>
      </c>
      <c r="AT143" s="1">
        <f t="shared" si="195"/>
        <v>20739.901332114347</v>
      </c>
      <c r="AU143" s="1">
        <f t="shared" si="151"/>
        <v>30665.270089729471</v>
      </c>
      <c r="AV143" s="1">
        <f t="shared" si="152"/>
        <v>10926.811412020268</v>
      </c>
      <c r="AW143" s="1">
        <f t="shared" si="153"/>
        <v>4147.9802664228691</v>
      </c>
      <c r="AX143">
        <v>0</v>
      </c>
      <c r="AY143">
        <v>0</v>
      </c>
      <c r="AZ143">
        <v>0</v>
      </c>
      <c r="BA143">
        <f t="shared" si="199"/>
        <v>0</v>
      </c>
      <c r="BB143">
        <f t="shared" si="211"/>
        <v>0</v>
      </c>
      <c r="BC143">
        <f t="shared" si="200"/>
        <v>0</v>
      </c>
      <c r="BD143">
        <f t="shared" si="201"/>
        <v>0</v>
      </c>
      <c r="BE143">
        <f t="shared" si="202"/>
        <v>0</v>
      </c>
      <c r="BF143">
        <f t="shared" si="203"/>
        <v>0</v>
      </c>
      <c r="BG143">
        <f t="shared" si="204"/>
        <v>0</v>
      </c>
      <c r="BH143">
        <f t="shared" si="212"/>
        <v>0</v>
      </c>
      <c r="BI143">
        <f t="shared" si="213"/>
        <v>0</v>
      </c>
      <c r="BJ143">
        <f t="shared" si="214"/>
        <v>0</v>
      </c>
      <c r="BK143" s="7">
        <f t="shared" si="215"/>
        <v>3.6031089213058171E-2</v>
      </c>
      <c r="BL143" s="13">
        <f t="shared" si="197"/>
        <v>2.5875122425850897E-2</v>
      </c>
      <c r="BM143" s="13">
        <f t="shared" si="198"/>
        <v>1.8301111891293798E-2</v>
      </c>
      <c r="BN143" s="8">
        <f>BN$3*temperature!$I253+BN$4*temperature!$I253^2+BN$5*temperature!$I253^6</f>
        <v>-12.450280255204298</v>
      </c>
      <c r="BO143" s="8">
        <f>BO$3*temperature!$I253+BO$4*temperature!$I253^2+BO$5*temperature!$I253^6</f>
        <v>-12.208599460006369</v>
      </c>
      <c r="BP143" s="8">
        <f>BP$3*temperature!$I253+BP$4*temperature!$I253^2+BP$5*temperature!$I253^6</f>
        <v>-11.712151432234366</v>
      </c>
      <c r="BQ143" s="8">
        <f>BQ$3*temperature!$M253+BQ$4*temperature!$M253^2+BQ$5*temperature!$M253^6</f>
        <v>-12.450301789436217</v>
      </c>
      <c r="BR143" s="8">
        <f>BR$3*temperature!$M253+BR$4*temperature!$M253^2+BR$5*temperature!$M253^6</f>
        <v>-12.208616719935582</v>
      </c>
      <c r="BS143" s="8">
        <f>BS$3*temperature!$M253+BS$4*temperature!$M253^2+BS$5*temperature!$M253^6</f>
        <v>-11.712165405456147</v>
      </c>
      <c r="BT143" s="15">
        <f t="shared" si="205"/>
        <v>-2.1534231919417834E-5</v>
      </c>
      <c r="BU143" s="15">
        <f t="shared" si="206"/>
        <v>-1.7259929213864211E-5</v>
      </c>
      <c r="BV143" s="15">
        <f t="shared" si="207"/>
        <v>-1.3973221781427014E-5</v>
      </c>
      <c r="BW143" s="15">
        <f t="shared" si="208"/>
        <v>-4.5345483884812215E-2</v>
      </c>
      <c r="BX143" s="15">
        <f t="shared" si="209"/>
        <v>-1.173319946978965E-3</v>
      </c>
      <c r="BY143" s="15">
        <f t="shared" si="210"/>
        <v>-8.2987277434080811E-4</v>
      </c>
    </row>
    <row r="144" spans="1:77" x14ac:dyDescent="0.3">
      <c r="A144">
        <f t="shared" si="154"/>
        <v>2098</v>
      </c>
      <c r="B144" s="4">
        <f t="shared" si="155"/>
        <v>1164.4096024259986</v>
      </c>
      <c r="C144" s="4">
        <f t="shared" si="156"/>
        <v>2959.1809108500406</v>
      </c>
      <c r="D144" s="4">
        <f t="shared" si="157"/>
        <v>4354.9547116208032</v>
      </c>
      <c r="E144" s="11">
        <f t="shared" si="158"/>
        <v>4.5009608717139881E-5</v>
      </c>
      <c r="F144" s="11">
        <f t="shared" si="159"/>
        <v>8.8671947313712221E-5</v>
      </c>
      <c r="G144" s="11">
        <f t="shared" si="160"/>
        <v>1.8102062619016873E-4</v>
      </c>
      <c r="H144" s="4">
        <f t="shared" si="161"/>
        <v>154034.73013055959</v>
      </c>
      <c r="I144" s="4">
        <f t="shared" si="162"/>
        <v>55111.208042696613</v>
      </c>
      <c r="J144" s="4">
        <f t="shared" si="163"/>
        <v>20917.381065545687</v>
      </c>
      <c r="K144" s="4">
        <f t="shared" si="164"/>
        <v>132285.69208776249</v>
      </c>
      <c r="L144" s="4">
        <f t="shared" si="165"/>
        <v>18623.804932178216</v>
      </c>
      <c r="M144" s="4">
        <f t="shared" si="166"/>
        <v>4803.1225238070892</v>
      </c>
      <c r="N144" s="11">
        <f t="shared" si="167"/>
        <v>4.5748623701487023E-3</v>
      </c>
      <c r="O144" s="11">
        <f t="shared" si="168"/>
        <v>8.6441429239836332E-3</v>
      </c>
      <c r="P144" s="11">
        <f t="shared" si="169"/>
        <v>8.374868256971979E-3</v>
      </c>
      <c r="Q144" s="4">
        <f t="shared" si="170"/>
        <v>8381.8363408342029</v>
      </c>
      <c r="R144" s="4">
        <f t="shared" si="171"/>
        <v>11234.552684160344</v>
      </c>
      <c r="S144" s="4">
        <f t="shared" si="172"/>
        <v>5807.9906432541293</v>
      </c>
      <c r="T144" s="4">
        <f t="shared" si="173"/>
        <v>54.41523696461033</v>
      </c>
      <c r="U144" s="4">
        <f t="shared" si="174"/>
        <v>203.85241193509199</v>
      </c>
      <c r="V144" s="4">
        <f t="shared" si="175"/>
        <v>277.66337597687266</v>
      </c>
      <c r="W144" s="11">
        <f t="shared" si="176"/>
        <v>-1.0734613539272964E-2</v>
      </c>
      <c r="X144" s="11">
        <f t="shared" si="177"/>
        <v>-1.217998157191269E-2</v>
      </c>
      <c r="Y144" s="11">
        <f t="shared" si="178"/>
        <v>-9.7425357312937999E-3</v>
      </c>
      <c r="Z144" s="4">
        <f t="shared" si="191"/>
        <v>13659.518730474307</v>
      </c>
      <c r="AA144" s="4">
        <f t="shared" si="192"/>
        <v>33277.069211195638</v>
      </c>
      <c r="AB144" s="4">
        <f t="shared" si="193"/>
        <v>32186.671675756053</v>
      </c>
      <c r="AC144" s="12">
        <f t="shared" si="179"/>
        <v>1.6196116368564346</v>
      </c>
      <c r="AD144" s="12">
        <f t="shared" si="180"/>
        <v>2.9515054316427465</v>
      </c>
      <c r="AE144" s="12">
        <f t="shared" si="181"/>
        <v>5.5347614698812793</v>
      </c>
      <c r="AF144" s="11">
        <f t="shared" si="182"/>
        <v>-4.0504037456468023E-3</v>
      </c>
      <c r="AG144" s="11">
        <f t="shared" si="183"/>
        <v>2.9673830763510267E-4</v>
      </c>
      <c r="AH144" s="11">
        <f t="shared" si="184"/>
        <v>9.7937136394747881E-3</v>
      </c>
      <c r="AI144" s="1">
        <f t="shared" si="148"/>
        <v>289202.86901354638</v>
      </c>
      <c r="AJ144" s="1">
        <f t="shared" si="149"/>
        <v>99649.369684881152</v>
      </c>
      <c r="AK144" s="1">
        <f t="shared" si="150"/>
        <v>37949.066631740323</v>
      </c>
      <c r="AL144" s="10">
        <f t="shared" si="185"/>
        <v>50.146283294742908</v>
      </c>
      <c r="AM144" s="10">
        <f t="shared" si="186"/>
        <v>10.499190818074046</v>
      </c>
      <c r="AN144" s="10">
        <f t="shared" si="187"/>
        <v>3.5284115922659987</v>
      </c>
      <c r="AO144" s="7">
        <f t="shared" si="188"/>
        <v>8.5154851164821119E-3</v>
      </c>
      <c r="AP144" s="7">
        <f t="shared" si="189"/>
        <v>1.0727265317089663E-2</v>
      </c>
      <c r="AQ144" s="7">
        <f t="shared" si="190"/>
        <v>9.7309831476420517E-3</v>
      </c>
      <c r="AR144" s="1">
        <f t="shared" si="196"/>
        <v>154034.73013055959</v>
      </c>
      <c r="AS144" s="1">
        <f t="shared" si="194"/>
        <v>55111.208042696613</v>
      </c>
      <c r="AT144" s="1">
        <f t="shared" si="195"/>
        <v>20917.381065545687</v>
      </c>
      <c r="AU144" s="1">
        <f t="shared" si="151"/>
        <v>30806.94602611192</v>
      </c>
      <c r="AV144" s="1">
        <f t="shared" si="152"/>
        <v>11022.241608539323</v>
      </c>
      <c r="AW144" s="1">
        <f t="shared" si="153"/>
        <v>4183.4762131091375</v>
      </c>
      <c r="AX144">
        <v>0</v>
      </c>
      <c r="AY144">
        <v>0</v>
      </c>
      <c r="AZ144">
        <v>0</v>
      </c>
      <c r="BA144">
        <f t="shared" si="199"/>
        <v>0</v>
      </c>
      <c r="BB144">
        <f t="shared" si="211"/>
        <v>0</v>
      </c>
      <c r="BC144">
        <f t="shared" si="200"/>
        <v>0</v>
      </c>
      <c r="BD144">
        <f t="shared" si="201"/>
        <v>0</v>
      </c>
      <c r="BE144">
        <f t="shared" si="202"/>
        <v>0</v>
      </c>
      <c r="BF144">
        <f t="shared" si="203"/>
        <v>0</v>
      </c>
      <c r="BG144">
        <f t="shared" si="204"/>
        <v>0</v>
      </c>
      <c r="BH144">
        <f t="shared" si="212"/>
        <v>0</v>
      </c>
      <c r="BI144">
        <f t="shared" si="213"/>
        <v>0</v>
      </c>
      <c r="BJ144">
        <f t="shared" si="214"/>
        <v>0</v>
      </c>
      <c r="BK144" s="7">
        <f t="shared" si="215"/>
        <v>3.5828944694018511E-2</v>
      </c>
      <c r="BL144" s="13">
        <f t="shared" si="197"/>
        <v>2.4975237418314304E-2</v>
      </c>
      <c r="BM144" s="13">
        <f t="shared" si="198"/>
        <v>1.7429630372660758E-2</v>
      </c>
      <c r="BN144" s="8">
        <f>BN$3*temperature!$I254+BN$4*temperature!$I254^2+BN$5*temperature!$I254^6</f>
        <v>-12.915903700781545</v>
      </c>
      <c r="BO144" s="8">
        <f>BO$3*temperature!$I254+BO$4*temperature!$I254^2+BO$5*temperature!$I254^6</f>
        <v>-12.581594714471414</v>
      </c>
      <c r="BP144" s="8">
        <f>BP$3*temperature!$I254+BP$4*temperature!$I254^2+BP$5*temperature!$I254^6</f>
        <v>-12.013949483874502</v>
      </c>
      <c r="BQ144" s="8">
        <f>BQ$3*temperature!$M254+BQ$4*temperature!$M254^2+BQ$5*temperature!$M254^6</f>
        <v>-12.915925366760618</v>
      </c>
      <c r="BR144" s="8">
        <f>BR$3*temperature!$M254+BR$4*temperature!$M254^2+BR$5*temperature!$M254^6</f>
        <v>-12.581612060851896</v>
      </c>
      <c r="BS144" s="8">
        <f>BS$3*temperature!$M254+BS$4*temperature!$M254^2+BS$5*temperature!$M254^6</f>
        <v>-12.013963511384706</v>
      </c>
      <c r="BT144" s="15">
        <f t="shared" si="205"/>
        <v>-2.1665979073048902E-5</v>
      </c>
      <c r="BU144" s="15">
        <f t="shared" si="206"/>
        <v>-1.7346380481342294E-5</v>
      </c>
      <c r="BV144" s="15">
        <f t="shared" si="207"/>
        <v>-1.4027510204073224E-5</v>
      </c>
      <c r="BW144" s="15">
        <f t="shared" si="208"/>
        <v>-4.5867119993658959E-2</v>
      </c>
      <c r="BX144" s="15">
        <f t="shared" si="209"/>
        <v>-1.1455422115359433E-3</v>
      </c>
      <c r="BY144" s="15">
        <f t="shared" si="210"/>
        <v>-7.9944694774795367E-4</v>
      </c>
    </row>
    <row r="145" spans="1:77" x14ac:dyDescent="0.3">
      <c r="A145">
        <f t="shared" si="154"/>
        <v>2099</v>
      </c>
      <c r="B145" s="4">
        <f t="shared" si="155"/>
        <v>1164.4593915655607</v>
      </c>
      <c r="C145" s="4">
        <f t="shared" si="156"/>
        <v>2959.4301873671679</v>
      </c>
      <c r="D145" s="4">
        <f t="shared" si="157"/>
        <v>4355.7036314182842</v>
      </c>
      <c r="E145" s="11">
        <f t="shared" si="158"/>
        <v>4.2759128281282883E-5</v>
      </c>
      <c r="F145" s="11">
        <f t="shared" si="159"/>
        <v>8.42383499480266E-5</v>
      </c>
      <c r="G145" s="11">
        <f t="shared" si="160"/>
        <v>1.7196959488066028E-4</v>
      </c>
      <c r="H145" s="4">
        <f t="shared" si="161"/>
        <v>154713.52930024793</v>
      </c>
      <c r="I145" s="4">
        <f t="shared" si="162"/>
        <v>55580.791168400472</v>
      </c>
      <c r="J145" s="4">
        <f t="shared" si="163"/>
        <v>21092.527045456394</v>
      </c>
      <c r="K145" s="4">
        <f t="shared" si="164"/>
        <v>132862.96664432657</v>
      </c>
      <c r="L145" s="4">
        <f t="shared" si="165"/>
        <v>18780.90971892378</v>
      </c>
      <c r="M145" s="4">
        <f t="shared" si="166"/>
        <v>4842.507394973597</v>
      </c>
      <c r="N145" s="11">
        <f t="shared" si="167"/>
        <v>4.3638472721683197E-3</v>
      </c>
      <c r="O145" s="11">
        <f t="shared" si="168"/>
        <v>8.4356976094674962E-3</v>
      </c>
      <c r="P145" s="11">
        <f t="shared" si="169"/>
        <v>8.1998472808664236E-3</v>
      </c>
      <c r="Q145" s="4">
        <f t="shared" si="170"/>
        <v>8328.4010800259057</v>
      </c>
      <c r="R145" s="4">
        <f t="shared" si="171"/>
        <v>11192.275755590537</v>
      </c>
      <c r="S145" s="4">
        <f t="shared" si="172"/>
        <v>5799.563915620809</v>
      </c>
      <c r="T145" s="4">
        <f t="shared" si="173"/>
        <v>53.83111042514728</v>
      </c>
      <c r="U145" s="4">
        <f t="shared" si="174"/>
        <v>201.36949331433263</v>
      </c>
      <c r="V145" s="4">
        <f t="shared" si="175"/>
        <v>274.95823061514631</v>
      </c>
      <c r="W145" s="11">
        <f t="shared" si="176"/>
        <v>-1.0734613539272964E-2</v>
      </c>
      <c r="X145" s="11">
        <f t="shared" si="177"/>
        <v>-1.217998157191269E-2</v>
      </c>
      <c r="Y145" s="11">
        <f t="shared" si="178"/>
        <v>-9.7425357312937999E-3</v>
      </c>
      <c r="Z145" s="4">
        <f t="shared" si="191"/>
        <v>13520.33415017785</v>
      </c>
      <c r="AA145" s="4">
        <f t="shared" si="192"/>
        <v>33168.682768410741</v>
      </c>
      <c r="AB145" s="4">
        <f t="shared" si="193"/>
        <v>32460.670009087724</v>
      </c>
      <c r="AC145" s="12">
        <f t="shared" si="179"/>
        <v>1.6130515558160181</v>
      </c>
      <c r="AD145" s="12">
        <f t="shared" si="180"/>
        <v>2.9523812563695078</v>
      </c>
      <c r="AE145" s="12">
        <f t="shared" si="181"/>
        <v>5.5889673387800949</v>
      </c>
      <c r="AF145" s="11">
        <f t="shared" si="182"/>
        <v>-4.0504037456468023E-3</v>
      </c>
      <c r="AG145" s="11">
        <f t="shared" si="183"/>
        <v>2.9673830763510267E-4</v>
      </c>
      <c r="AH145" s="11">
        <f t="shared" si="184"/>
        <v>9.7937136394747881E-3</v>
      </c>
      <c r="AI145" s="1">
        <f t="shared" si="148"/>
        <v>291089.52813830366</v>
      </c>
      <c r="AJ145" s="1">
        <f t="shared" si="149"/>
        <v>100706.67432493236</v>
      </c>
      <c r="AK145" s="1">
        <f t="shared" si="150"/>
        <v>38337.636181675436</v>
      </c>
      <c r="AL145" s="10">
        <f t="shared" si="185"/>
        <v>50.569033024495752</v>
      </c>
      <c r="AM145" s="10">
        <f t="shared" si="186"/>
        <v>10.610692147539076</v>
      </c>
      <c r="AN145" s="10">
        <f t="shared" si="187"/>
        <v>3.5624031568708614</v>
      </c>
      <c r="AO145" s="7">
        <f t="shared" si="188"/>
        <v>8.4303302653172905E-3</v>
      </c>
      <c r="AP145" s="7">
        <f t="shared" si="189"/>
        <v>1.0619992663918767E-2</v>
      </c>
      <c r="AQ145" s="7">
        <f t="shared" si="190"/>
        <v>9.6336733161656307E-3</v>
      </c>
      <c r="AR145" s="1">
        <f t="shared" si="196"/>
        <v>154713.52930024793</v>
      </c>
      <c r="AS145" s="1">
        <f t="shared" si="194"/>
        <v>55580.791168400472</v>
      </c>
      <c r="AT145" s="1">
        <f t="shared" si="195"/>
        <v>21092.527045456394</v>
      </c>
      <c r="AU145" s="1">
        <f t="shared" si="151"/>
        <v>30942.705860049587</v>
      </c>
      <c r="AV145" s="1">
        <f t="shared" si="152"/>
        <v>11116.158233680095</v>
      </c>
      <c r="AW145" s="1">
        <f t="shared" si="153"/>
        <v>4218.505409091279</v>
      </c>
      <c r="AX145">
        <v>0</v>
      </c>
      <c r="AY145">
        <v>0</v>
      </c>
      <c r="AZ145">
        <v>0</v>
      </c>
      <c r="BA145">
        <f t="shared" si="199"/>
        <v>0</v>
      </c>
      <c r="BB145">
        <f t="shared" si="211"/>
        <v>0</v>
      </c>
      <c r="BC145">
        <f t="shared" si="200"/>
        <v>0</v>
      </c>
      <c r="BD145">
        <f t="shared" si="201"/>
        <v>0</v>
      </c>
      <c r="BE145">
        <f t="shared" si="202"/>
        <v>0</v>
      </c>
      <c r="BF145">
        <f t="shared" si="203"/>
        <v>0</v>
      </c>
      <c r="BG145">
        <f t="shared" si="204"/>
        <v>0</v>
      </c>
      <c r="BH145">
        <f t="shared" si="212"/>
        <v>0</v>
      </c>
      <c r="BI145">
        <f t="shared" si="213"/>
        <v>0</v>
      </c>
      <c r="BJ145">
        <f t="shared" si="214"/>
        <v>0</v>
      </c>
      <c r="BK145" s="7">
        <f t="shared" si="215"/>
        <v>3.5628586873212659E-2</v>
      </c>
      <c r="BL145" s="13">
        <f t="shared" si="197"/>
        <v>2.4111353082233025E-2</v>
      </c>
      <c r="BM145" s="13">
        <f t="shared" si="198"/>
        <v>1.6599647973962624E-2</v>
      </c>
      <c r="BN145" s="8">
        <f>BN$3*temperature!$I255+BN$4*temperature!$I255^2+BN$5*temperature!$I255^6</f>
        <v>-13.386034387682077</v>
      </c>
      <c r="BO145" s="8">
        <f>BO$3*temperature!$I255+BO$4*temperature!$I255^2+BO$5*temperature!$I255^6</f>
        <v>-12.957791842921598</v>
      </c>
      <c r="BP145" s="8">
        <f>BP$3*temperature!$I255+BP$4*temperature!$I255^2+BP$5*temperature!$I255^6</f>
        <v>-12.318002873144184</v>
      </c>
      <c r="BQ145" s="8">
        <f>BQ$3*temperature!$M255+BQ$4*temperature!$M255^2+BQ$5*temperature!$M255^6</f>
        <v>-13.386056180202715</v>
      </c>
      <c r="BR145" s="8">
        <f>BR$3*temperature!$M255+BR$4*temperature!$M255^2+BR$5*temperature!$M255^6</f>
        <v>-12.957809271973145</v>
      </c>
      <c r="BS145" s="8">
        <f>BS$3*temperature!$M255+BS$4*temperature!$M255^2+BS$5*temperature!$M255^6</f>
        <v>-12.318016952204022</v>
      </c>
      <c r="BT145" s="15">
        <f t="shared" si="205"/>
        <v>-2.1792520637831103E-5</v>
      </c>
      <c r="BU145" s="15">
        <f t="shared" si="206"/>
        <v>-1.7429051547779295E-5</v>
      </c>
      <c r="BV145" s="15">
        <f t="shared" si="207"/>
        <v>-1.4079059837968089E-5</v>
      </c>
      <c r="BW145" s="15">
        <f t="shared" si="208"/>
        <v>-4.6372812049746887E-2</v>
      </c>
      <c r="BX145" s="15">
        <f t="shared" si="209"/>
        <v>-1.1181112447474773E-3</v>
      </c>
      <c r="BY145" s="15">
        <f t="shared" si="210"/>
        <v>-7.6977235558853046E-4</v>
      </c>
    </row>
    <row r="146" spans="1:77" x14ac:dyDescent="0.3">
      <c r="A146">
        <f t="shared" si="154"/>
        <v>2100</v>
      </c>
      <c r="B146" s="4">
        <f t="shared" si="155"/>
        <v>1164.5066932706379</v>
      </c>
      <c r="C146" s="4">
        <f t="shared" si="156"/>
        <v>2959.6670200071494</v>
      </c>
      <c r="D146" s="4">
        <f t="shared" si="157"/>
        <v>4356.4152275777533</v>
      </c>
      <c r="E146" s="11">
        <f t="shared" si="158"/>
        <v>4.0621171867218736E-5</v>
      </c>
      <c r="F146" s="11">
        <f t="shared" si="159"/>
        <v>8.0026432450625273E-5</v>
      </c>
      <c r="G146" s="11">
        <f t="shared" si="160"/>
        <v>1.6337111513662725E-4</v>
      </c>
      <c r="H146" s="4">
        <f t="shared" si="161"/>
        <v>155362.61880677028</v>
      </c>
      <c r="I146" s="4">
        <f t="shared" si="162"/>
        <v>56042.67728919183</v>
      </c>
      <c r="J146" s="4">
        <f t="shared" si="163"/>
        <v>21265.309283548777</v>
      </c>
      <c r="K146" s="4">
        <f t="shared" si="164"/>
        <v>133414.96421151364</v>
      </c>
      <c r="L146" s="4">
        <f t="shared" si="165"/>
        <v>18935.467034077519</v>
      </c>
      <c r="M146" s="4">
        <f t="shared" si="166"/>
        <v>4881.3779616165466</v>
      </c>
      <c r="N146" s="11">
        <f t="shared" si="167"/>
        <v>4.1546382797905679E-3</v>
      </c>
      <c r="O146" s="11">
        <f t="shared" si="168"/>
        <v>8.2294903424195986E-3</v>
      </c>
      <c r="P146" s="11">
        <f t="shared" si="169"/>
        <v>8.0269503941896581E-3</v>
      </c>
      <c r="Q146" s="4">
        <f t="shared" si="170"/>
        <v>8273.5650415590208</v>
      </c>
      <c r="R146" s="4">
        <f t="shared" si="171"/>
        <v>11147.830959917657</v>
      </c>
      <c r="S146" s="4">
        <f t="shared" si="172"/>
        <v>5790.1065080162198</v>
      </c>
      <c r="T146" s="4">
        <f t="shared" si="173"/>
        <v>53.253254258343397</v>
      </c>
      <c r="U146" s="4">
        <f t="shared" si="174"/>
        <v>198.91681659661867</v>
      </c>
      <c r="V146" s="4">
        <f t="shared" si="175"/>
        <v>272.27944022876494</v>
      </c>
      <c r="W146" s="11">
        <f t="shared" si="176"/>
        <v>-1.0734613539272964E-2</v>
      </c>
      <c r="X146" s="11">
        <f t="shared" si="177"/>
        <v>-1.217998157191269E-2</v>
      </c>
      <c r="Y146" s="11">
        <f t="shared" si="178"/>
        <v>-9.7425357312937999E-3</v>
      </c>
      <c r="Z146" s="4">
        <f t="shared" si="191"/>
        <v>13379.726627325557</v>
      </c>
      <c r="AA146" s="4">
        <f t="shared" si="192"/>
        <v>33053.670537548765</v>
      </c>
      <c r="AB146" s="4">
        <f t="shared" si="193"/>
        <v>32731.022558539615</v>
      </c>
      <c r="AC146" s="12">
        <f t="shared" si="179"/>
        <v>1.6065180457524195</v>
      </c>
      <c r="AD146" s="12">
        <f t="shared" si="180"/>
        <v>2.9532573409870166</v>
      </c>
      <c r="AE146" s="12">
        <f t="shared" si="181"/>
        <v>5.643704084436485</v>
      </c>
      <c r="AF146" s="11">
        <f t="shared" si="182"/>
        <v>-4.0504037456468023E-3</v>
      </c>
      <c r="AG146" s="11">
        <f t="shared" si="183"/>
        <v>2.9673830763510267E-4</v>
      </c>
      <c r="AH146" s="11">
        <f t="shared" si="184"/>
        <v>9.7937136394747881E-3</v>
      </c>
      <c r="AI146" s="1">
        <f t="shared" si="148"/>
        <v>292923.2811845229</v>
      </c>
      <c r="AJ146" s="1">
        <f t="shared" si="149"/>
        <v>101752.16512611922</v>
      </c>
      <c r="AK146" s="1">
        <f t="shared" si="150"/>
        <v>38722.377972599177</v>
      </c>
      <c r="AL146" s="10">
        <f t="shared" si="185"/>
        <v>50.991083537594044</v>
      </c>
      <c r="AM146" s="10">
        <f t="shared" si="186"/>
        <v>10.722250765577382</v>
      </c>
      <c r="AN146" s="10">
        <f t="shared" si="187"/>
        <v>3.5963789948222948</v>
      </c>
      <c r="AO146" s="7">
        <f t="shared" si="188"/>
        <v>8.346026962664118E-3</v>
      </c>
      <c r="AP146" s="7">
        <f t="shared" si="189"/>
        <v>1.0513792737279579E-2</v>
      </c>
      <c r="AQ146" s="7">
        <f t="shared" si="190"/>
        <v>9.5373365830039736E-3</v>
      </c>
      <c r="AR146" s="1">
        <f t="shared" si="196"/>
        <v>155362.61880677028</v>
      </c>
      <c r="AS146" s="1">
        <f t="shared" si="194"/>
        <v>56042.67728919183</v>
      </c>
      <c r="AT146" s="1">
        <f t="shared" si="195"/>
        <v>21265.309283548777</v>
      </c>
      <c r="AU146" s="1">
        <f t="shared" si="151"/>
        <v>31072.523761354056</v>
      </c>
      <c r="AV146" s="1">
        <f t="shared" si="152"/>
        <v>11208.535457838367</v>
      </c>
      <c r="AW146" s="1">
        <f t="shared" si="153"/>
        <v>4253.0618567097554</v>
      </c>
      <c r="AX146">
        <v>0</v>
      </c>
      <c r="AY146">
        <v>0</v>
      </c>
      <c r="AZ146">
        <v>0</v>
      </c>
      <c r="BA146">
        <f t="shared" si="199"/>
        <v>0</v>
      </c>
      <c r="BB146">
        <f t="shared" si="211"/>
        <v>0</v>
      </c>
      <c r="BC146">
        <f t="shared" si="200"/>
        <v>0</v>
      </c>
      <c r="BD146">
        <f t="shared" si="201"/>
        <v>0</v>
      </c>
      <c r="BE146">
        <f t="shared" si="202"/>
        <v>0</v>
      </c>
      <c r="BF146">
        <f t="shared" si="203"/>
        <v>0</v>
      </c>
      <c r="BG146">
        <f t="shared" si="204"/>
        <v>0</v>
      </c>
      <c r="BH146">
        <f t="shared" si="212"/>
        <v>0</v>
      </c>
      <c r="BI146">
        <f t="shared" si="213"/>
        <v>0</v>
      </c>
      <c r="BJ146">
        <f t="shared" si="214"/>
        <v>0</v>
      </c>
      <c r="BK146" s="7">
        <f t="shared" si="215"/>
        <v>3.543003783227025E-2</v>
      </c>
      <c r="BL146" s="13">
        <f t="shared" si="197"/>
        <v>2.3281853540785727E-2</v>
      </c>
      <c r="BM146" s="13">
        <f t="shared" si="198"/>
        <v>1.5809188546631069E-2</v>
      </c>
      <c r="BN146" s="8">
        <f>BN$3*temperature!$I256+BN$4*temperature!$I256^2+BN$5*temperature!$I256^6</f>
        <v>-13.860518849084094</v>
      </c>
      <c r="BO146" s="8">
        <f>BO$3*temperature!$I256+BO$4*temperature!$I256^2+BO$5*temperature!$I256^6</f>
        <v>-13.337073457143628</v>
      </c>
      <c r="BP146" s="8">
        <f>BP$3*temperature!$I256+BP$4*temperature!$I256^2+BP$5*temperature!$I256^6</f>
        <v>-12.624221171777464</v>
      </c>
      <c r="BQ146" s="8">
        <f>BQ$3*temperature!$M256+BQ$4*temperature!$M256^2+BQ$5*temperature!$M256^6</f>
        <v>-13.860540763045766</v>
      </c>
      <c r="BR146" s="8">
        <f>BR$3*temperature!$M256+BR$4*temperature!$M256^2+BR$5*temperature!$M256^6</f>
        <v>-13.337090965167841</v>
      </c>
      <c r="BS146" s="8">
        <f>BS$3*temperature!$M256+BS$4*temperature!$M256^2+BS$5*temperature!$M256^6</f>
        <v>-12.624235299712412</v>
      </c>
      <c r="BT146" s="15">
        <f t="shared" si="205"/>
        <v>-2.1913961671060633E-5</v>
      </c>
      <c r="BU146" s="15">
        <f t="shared" si="206"/>
        <v>-1.7508024212631312E-5</v>
      </c>
      <c r="BV146" s="15">
        <f t="shared" si="207"/>
        <v>-1.4127934948149345E-5</v>
      </c>
      <c r="BW146" s="15">
        <f t="shared" si="208"/>
        <v>-4.6862419307772747E-2</v>
      </c>
      <c r="BX146" s="15">
        <f t="shared" si="209"/>
        <v>-1.0910439828904544E-3</v>
      </c>
      <c r="BY146" s="15">
        <f t="shared" si="210"/>
        <v>-7.4085682258786352E-4</v>
      </c>
    </row>
    <row r="147" spans="1:77" x14ac:dyDescent="0.3">
      <c r="A147">
        <f t="shared" si="154"/>
        <v>2101</v>
      </c>
      <c r="B147" s="4">
        <f t="shared" si="155"/>
        <v>1164.5516317158392</v>
      </c>
      <c r="C147" s="4">
        <f t="shared" si="156"/>
        <v>2959.8920290203596</v>
      </c>
      <c r="D147" s="4">
        <f t="shared" si="157"/>
        <v>4357.0913543707948</v>
      </c>
      <c r="E147" s="11">
        <f t="shared" si="158"/>
        <v>3.8590113273857797E-5</v>
      </c>
      <c r="F147" s="11">
        <f t="shared" si="159"/>
        <v>7.6025110828094008E-5</v>
      </c>
      <c r="G147" s="11">
        <f t="shared" si="160"/>
        <v>1.5520255937979588E-4</v>
      </c>
      <c r="H147" s="4">
        <f t="shared" si="161"/>
        <v>155981.89287070217</v>
      </c>
      <c r="I147" s="4">
        <f t="shared" si="162"/>
        <v>56496.744175037806</v>
      </c>
      <c r="J147" s="4">
        <f t="shared" si="163"/>
        <v>21435.6996895052</v>
      </c>
      <c r="K147" s="4">
        <f t="shared" si="164"/>
        <v>133941.58629178163</v>
      </c>
      <c r="L147" s="4">
        <f t="shared" si="165"/>
        <v>19087.434143243605</v>
      </c>
      <c r="M147" s="4">
        <f t="shared" si="166"/>
        <v>4919.726933887232</v>
      </c>
      <c r="N147" s="11">
        <f t="shared" si="167"/>
        <v>3.947248971510442E-3</v>
      </c>
      <c r="O147" s="11">
        <f t="shared" si="168"/>
        <v>8.0255273816376427E-3</v>
      </c>
      <c r="P147" s="11">
        <f t="shared" si="169"/>
        <v>7.8561776146475193E-3</v>
      </c>
      <c r="Q147" s="4">
        <f t="shared" si="170"/>
        <v>8217.3758674870296</v>
      </c>
      <c r="R147" s="4">
        <f t="shared" si="171"/>
        <v>11101.272009027382</v>
      </c>
      <c r="S147" s="4">
        <f t="shared" si="172"/>
        <v>5779.637999531411</v>
      </c>
      <c r="T147" s="4">
        <f t="shared" si="173"/>
        <v>52.681601154171439</v>
      </c>
      <c r="U147" s="4">
        <f t="shared" si="174"/>
        <v>196.49401343612831</v>
      </c>
      <c r="V147" s="4">
        <f t="shared" si="175"/>
        <v>269.62674805343954</v>
      </c>
      <c r="W147" s="11">
        <f t="shared" si="176"/>
        <v>-1.0734613539272964E-2</v>
      </c>
      <c r="X147" s="11">
        <f t="shared" si="177"/>
        <v>-1.217998157191269E-2</v>
      </c>
      <c r="Y147" s="11">
        <f t="shared" si="178"/>
        <v>-9.7425357312937999E-3</v>
      </c>
      <c r="Z147" s="4">
        <f t="shared" si="191"/>
        <v>13237.795067787578</v>
      </c>
      <c r="AA147" s="4">
        <f t="shared" si="192"/>
        <v>32932.182959759564</v>
      </c>
      <c r="AB147" s="4">
        <f t="shared" si="193"/>
        <v>32997.683273074959</v>
      </c>
      <c r="AC147" s="12">
        <f t="shared" si="179"/>
        <v>1.6000109990424547</v>
      </c>
      <c r="AD147" s="12">
        <f t="shared" si="180"/>
        <v>2.9541336855723919</v>
      </c>
      <c r="AE147" s="12">
        <f t="shared" si="181"/>
        <v>5.6989769061053899</v>
      </c>
      <c r="AF147" s="11">
        <f t="shared" si="182"/>
        <v>-4.0504037456468023E-3</v>
      </c>
      <c r="AG147" s="11">
        <f t="shared" si="183"/>
        <v>2.9673830763510267E-4</v>
      </c>
      <c r="AH147" s="11">
        <f t="shared" si="184"/>
        <v>9.7937136394747881E-3</v>
      </c>
      <c r="AI147" s="1">
        <f t="shared" si="148"/>
        <v>294703.47682742466</v>
      </c>
      <c r="AJ147" s="1">
        <f t="shared" si="149"/>
        <v>102785.48407134567</v>
      </c>
      <c r="AK147" s="1">
        <f t="shared" si="150"/>
        <v>39103.202032049019</v>
      </c>
      <c r="AL147" s="10">
        <f t="shared" si="185"/>
        <v>51.412400766073652</v>
      </c>
      <c r="AM147" s="10">
        <f t="shared" si="186"/>
        <v>10.833854972581534</v>
      </c>
      <c r="AN147" s="10">
        <f t="shared" si="187"/>
        <v>3.6303358730064237</v>
      </c>
      <c r="AO147" s="7">
        <f t="shared" si="188"/>
        <v>8.2625666930374771E-3</v>
      </c>
      <c r="AP147" s="7">
        <f t="shared" si="189"/>
        <v>1.0408654809906782E-2</v>
      </c>
      <c r="AQ147" s="7">
        <f t="shared" si="190"/>
        <v>9.4419632171739345E-3</v>
      </c>
      <c r="AR147" s="1">
        <f t="shared" si="196"/>
        <v>155981.89287070217</v>
      </c>
      <c r="AS147" s="1">
        <f t="shared" si="194"/>
        <v>56496.744175037806</v>
      </c>
      <c r="AT147" s="1">
        <f t="shared" si="195"/>
        <v>21435.6996895052</v>
      </c>
      <c r="AU147" s="1">
        <f t="shared" si="151"/>
        <v>31196.378574140435</v>
      </c>
      <c r="AV147" s="1">
        <f t="shared" si="152"/>
        <v>11299.348835007562</v>
      </c>
      <c r="AW147" s="1">
        <f t="shared" si="153"/>
        <v>4287.13993790104</v>
      </c>
      <c r="AX147">
        <v>0</v>
      </c>
      <c r="AY147">
        <v>0</v>
      </c>
      <c r="AZ147">
        <v>0</v>
      </c>
      <c r="BA147">
        <f t="shared" si="199"/>
        <v>0</v>
      </c>
      <c r="BB147">
        <f t="shared" si="211"/>
        <v>0</v>
      </c>
      <c r="BC147">
        <f t="shared" si="200"/>
        <v>0</v>
      </c>
      <c r="BD147">
        <f t="shared" si="201"/>
        <v>0</v>
      </c>
      <c r="BE147">
        <f t="shared" si="202"/>
        <v>0</v>
      </c>
      <c r="BF147">
        <f t="shared" si="203"/>
        <v>0</v>
      </c>
      <c r="BG147">
        <f t="shared" si="204"/>
        <v>0</v>
      </c>
      <c r="BH147">
        <f t="shared" si="212"/>
        <v>0</v>
      </c>
      <c r="BI147">
        <f t="shared" si="213"/>
        <v>0</v>
      </c>
      <c r="BJ147">
        <f t="shared" si="214"/>
        <v>0</v>
      </c>
      <c r="BK147" s="7">
        <f t="shared" si="215"/>
        <v>3.5233318319985302E-2</v>
      </c>
      <c r="BL147" s="13">
        <f t="shared" si="197"/>
        <v>2.2485201983832311E-2</v>
      </c>
      <c r="BM147" s="13">
        <f t="shared" si="198"/>
        <v>1.5056370044410541E-2</v>
      </c>
      <c r="BN147" s="8">
        <f>BN$3*temperature!$I257+BN$4*temperature!$I257^2+BN$5*temperature!$I257^6</f>
        <v>-14.339202691069602</v>
      </c>
      <c r="BO147" s="8">
        <f>BO$3*temperature!$I257+BO$4*temperature!$I257^2+BO$5*temperature!$I257^6</f>
        <v>-13.719321620431606</v>
      </c>
      <c r="BP147" s="8">
        <f>BP$3*temperature!$I257+BP$4*temperature!$I257^2+BP$5*temperature!$I257^6</f>
        <v>-12.932513667033007</v>
      </c>
      <c r="BQ147" s="8">
        <f>BQ$3*temperature!$M257+BQ$4*temperature!$M257^2+BQ$5*temperature!$M257^6</f>
        <v>-14.33922472147777</v>
      </c>
      <c r="BR147" s="8">
        <f>BR$3*temperature!$M257+BR$4*temperature!$M257^2+BR$5*temperature!$M257^6</f>
        <v>-13.719339203812284</v>
      </c>
      <c r="BS147" s="8">
        <f>BS$3*temperature!$M257+BS$4*temperature!$M257^2+BS$5*temperature!$M257^6</f>
        <v>-12.932527841232815</v>
      </c>
      <c r="BT147" s="15">
        <f t="shared" si="205"/>
        <v>-2.20304081679501E-5</v>
      </c>
      <c r="BU147" s="15">
        <f t="shared" si="206"/>
        <v>-1.7583380678587446E-5</v>
      </c>
      <c r="BV147" s="15">
        <f t="shared" si="207"/>
        <v>-1.4174199808536514E-5</v>
      </c>
      <c r="BW147" s="15">
        <f t="shared" si="208"/>
        <v>-4.7335824171163228E-2</v>
      </c>
      <c r="BX147" s="15">
        <f t="shared" si="209"/>
        <v>-1.0643555675597769E-3</v>
      </c>
      <c r="BY147" s="15">
        <f t="shared" si="210"/>
        <v>-7.1270568507818645E-4</v>
      </c>
    </row>
    <row r="148" spans="1:77" x14ac:dyDescent="0.3">
      <c r="A148">
        <f t="shared" si="154"/>
        <v>2102</v>
      </c>
      <c r="B148" s="4">
        <f t="shared" si="155"/>
        <v>1164.5943248862513</v>
      </c>
      <c r="C148" s="4">
        <f t="shared" si="156"/>
        <v>2960.1058038339274</v>
      </c>
      <c r="D148" s="4">
        <f t="shared" si="157"/>
        <v>4357.7337745139621</v>
      </c>
      <c r="E148" s="11">
        <f t="shared" si="158"/>
        <v>3.6660607610164905E-5</v>
      </c>
      <c r="F148" s="11">
        <f t="shared" si="159"/>
        <v>7.2223855286689307E-5</v>
      </c>
      <c r="G148" s="11">
        <f t="shared" si="160"/>
        <v>1.4744243141080607E-4</v>
      </c>
      <c r="H148" s="4">
        <f t="shared" si="161"/>
        <v>156571.26885747976</v>
      </c>
      <c r="I148" s="4">
        <f t="shared" si="162"/>
        <v>56942.876543147162</v>
      </c>
      <c r="J148" s="4">
        <f t="shared" si="163"/>
        <v>21603.672067503208</v>
      </c>
      <c r="K148" s="4">
        <f t="shared" si="164"/>
        <v>134442.75445251929</v>
      </c>
      <c r="L148" s="4">
        <f t="shared" si="165"/>
        <v>19236.770682113718</v>
      </c>
      <c r="M148" s="4">
        <f t="shared" si="166"/>
        <v>4957.5474742976385</v>
      </c>
      <c r="N148" s="11">
        <f t="shared" si="167"/>
        <v>3.741691991357321E-3</v>
      </c>
      <c r="O148" s="11">
        <f t="shared" si="168"/>
        <v>7.8238142303150848E-3</v>
      </c>
      <c r="P148" s="11">
        <f t="shared" si="169"/>
        <v>7.6875283768083058E-3</v>
      </c>
      <c r="Q148" s="4">
        <f t="shared" si="170"/>
        <v>8159.8814819866038</v>
      </c>
      <c r="R148" s="4">
        <f t="shared" si="171"/>
        <v>11052.653334386139</v>
      </c>
      <c r="S148" s="4">
        <f t="shared" si="172"/>
        <v>5768.1782779061059</v>
      </c>
      <c r="T148" s="4">
        <f t="shared" si="173"/>
        <v>52.116084525151294</v>
      </c>
      <c r="U148" s="4">
        <f t="shared" si="174"/>
        <v>194.1007199734851</v>
      </c>
      <c r="V148" s="4">
        <f t="shared" si="175"/>
        <v>266.99989982641637</v>
      </c>
      <c r="W148" s="11">
        <f t="shared" si="176"/>
        <v>-1.0734613539272964E-2</v>
      </c>
      <c r="X148" s="11">
        <f t="shared" si="177"/>
        <v>-1.217998157191269E-2</v>
      </c>
      <c r="Y148" s="11">
        <f t="shared" si="178"/>
        <v>-9.7425357312937999E-3</v>
      </c>
      <c r="Z148" s="4">
        <f t="shared" si="191"/>
        <v>13094.637501167668</v>
      </c>
      <c r="AA148" s="4">
        <f t="shared" si="192"/>
        <v>32804.373021015963</v>
      </c>
      <c r="AB148" s="4">
        <f t="shared" si="193"/>
        <v>33260.609054840839</v>
      </c>
      <c r="AC148" s="12">
        <f t="shared" si="179"/>
        <v>1.593530308498857</v>
      </c>
      <c r="AD148" s="12">
        <f t="shared" si="180"/>
        <v>2.9550102902027766</v>
      </c>
      <c r="AE148" s="12">
        <f t="shared" si="181"/>
        <v>5.7547910539617657</v>
      </c>
      <c r="AF148" s="11">
        <f t="shared" si="182"/>
        <v>-4.0504037456468023E-3</v>
      </c>
      <c r="AG148" s="11">
        <f t="shared" si="183"/>
        <v>2.9673830763510267E-4</v>
      </c>
      <c r="AH148" s="11">
        <f t="shared" si="184"/>
        <v>9.7937136394747881E-3</v>
      </c>
      <c r="AI148" s="1">
        <f t="shared" si="148"/>
        <v>296429.50771882263</v>
      </c>
      <c r="AJ148" s="1">
        <f t="shared" si="149"/>
        <v>103806.28449921866</v>
      </c>
      <c r="AK148" s="1">
        <f t="shared" si="150"/>
        <v>39480.021766745158</v>
      </c>
      <c r="AL148" s="10">
        <f t="shared" si="185"/>
        <v>51.832951172350725</v>
      </c>
      <c r="AM148" s="10">
        <f t="shared" si="186"/>
        <v>10.945493170685026</v>
      </c>
      <c r="AN148" s="10">
        <f t="shared" si="187"/>
        <v>3.6642705958075479</v>
      </c>
      <c r="AO148" s="7">
        <f t="shared" si="188"/>
        <v>8.1799410261071022E-3</v>
      </c>
      <c r="AP148" s="7">
        <f t="shared" si="189"/>
        <v>1.0304568261807714E-2</v>
      </c>
      <c r="AQ148" s="7">
        <f t="shared" si="190"/>
        <v>9.3475435850021958E-3</v>
      </c>
      <c r="AR148" s="1">
        <f t="shared" si="196"/>
        <v>156571.26885747976</v>
      </c>
      <c r="AS148" s="1">
        <f t="shared" si="194"/>
        <v>56942.876543147162</v>
      </c>
      <c r="AT148" s="1">
        <f t="shared" si="195"/>
        <v>21603.672067503208</v>
      </c>
      <c r="AU148" s="1">
        <f t="shared" si="151"/>
        <v>31314.253771495954</v>
      </c>
      <c r="AV148" s="1">
        <f t="shared" si="152"/>
        <v>11388.575308629433</v>
      </c>
      <c r="AW148" s="1">
        <f t="shared" si="153"/>
        <v>4320.7344135006415</v>
      </c>
      <c r="AX148">
        <v>0</v>
      </c>
      <c r="AY148">
        <v>0</v>
      </c>
      <c r="AZ148">
        <v>0</v>
      </c>
      <c r="BA148">
        <f t="shared" si="199"/>
        <v>0</v>
      </c>
      <c r="BB148">
        <f t="shared" si="211"/>
        <v>0</v>
      </c>
      <c r="BC148">
        <f t="shared" si="200"/>
        <v>0</v>
      </c>
      <c r="BD148">
        <f t="shared" si="201"/>
        <v>0</v>
      </c>
      <c r="BE148">
        <f t="shared" si="202"/>
        <v>0</v>
      </c>
      <c r="BF148">
        <f t="shared" si="203"/>
        <v>0</v>
      </c>
      <c r="BG148">
        <f t="shared" si="204"/>
        <v>0</v>
      </c>
      <c r="BH148">
        <f t="shared" si="212"/>
        <v>0</v>
      </c>
      <c r="BI148">
        <f t="shared" si="213"/>
        <v>0</v>
      </c>
      <c r="BJ148">
        <f t="shared" si="214"/>
        <v>0</v>
      </c>
      <c r="BK148" s="7">
        <f t="shared" si="215"/>
        <v>3.5038447777658382E-2</v>
      </c>
      <c r="BL148" s="13">
        <f t="shared" si="197"/>
        <v>2.1719936545630238E-2</v>
      </c>
      <c r="BM148" s="13">
        <f t="shared" si="198"/>
        <v>1.4339400042295752E-2</v>
      </c>
      <c r="BN148" s="8">
        <f>BN$3*temperature!$I258+BN$4*temperature!$I258^2+BN$5*temperature!$I258^6</f>
        <v>-14.821930774045132</v>
      </c>
      <c r="BO148" s="8">
        <f>BO$3*temperature!$I258+BO$4*temperature!$I258^2+BO$5*temperature!$I258^6</f>
        <v>-14.104417980853466</v>
      </c>
      <c r="BP148" s="8">
        <f>BP$3*temperature!$I258+BP$4*temperature!$I258^2+BP$5*temperature!$I258^6</f>
        <v>-13.242789459624356</v>
      </c>
      <c r="BQ148" s="8">
        <f>BQ$3*temperature!$M258+BQ$4*temperature!$M258^2+BQ$5*temperature!$M258^6</f>
        <v>-14.821952916011885</v>
      </c>
      <c r="BR148" s="8">
        <f>BR$3*temperature!$M258+BR$4*temperature!$M258^2+BR$5*temperature!$M258^6</f>
        <v>-14.104435636056783</v>
      </c>
      <c r="BS148" s="8">
        <f>BS$3*temperature!$M258+BS$4*temperature!$M258^2+BS$5*temperature!$M258^6</f>
        <v>-13.242803677542936</v>
      </c>
      <c r="BT148" s="15">
        <f t="shared" si="205"/>
        <v>-2.214196675254243E-5</v>
      </c>
      <c r="BU148" s="15">
        <f t="shared" si="206"/>
        <v>-1.7655203317090695E-5</v>
      </c>
      <c r="BV148" s="15">
        <f t="shared" si="207"/>
        <v>-1.4217918579362276E-5</v>
      </c>
      <c r="BW148" s="15">
        <f t="shared" si="208"/>
        <v>-4.7792931427459599E-2</v>
      </c>
      <c r="BX148" s="15">
        <f t="shared" si="209"/>
        <v>-1.0380594379340797E-3</v>
      </c>
      <c r="BY148" s="15">
        <f t="shared" si="210"/>
        <v>-6.8532196293235215E-4</v>
      </c>
    </row>
    <row r="149" spans="1:77" x14ac:dyDescent="0.3">
      <c r="A149">
        <f t="shared" si="154"/>
        <v>2103</v>
      </c>
      <c r="B149" s="4">
        <f t="shared" si="155"/>
        <v>1164.6348848850425</v>
      </c>
      <c r="C149" s="4">
        <f t="shared" si="156"/>
        <v>2960.3089045744769</v>
      </c>
      <c r="D149" s="4">
        <f t="shared" si="157"/>
        <v>4358.3441636339594</v>
      </c>
      <c r="E149" s="11">
        <f t="shared" si="158"/>
        <v>3.4827577229656655E-5</v>
      </c>
      <c r="F149" s="11">
        <f t="shared" si="159"/>
        <v>6.8612662522354835E-5</v>
      </c>
      <c r="G149" s="11">
        <f t="shared" si="160"/>
        <v>1.4007030984026575E-4</v>
      </c>
      <c r="H149" s="4">
        <f t="shared" si="161"/>
        <v>157130.68701762063</v>
      </c>
      <c r="I149" s="4">
        <f t="shared" si="162"/>
        <v>57380.966075619006</v>
      </c>
      <c r="J149" s="4">
        <f t="shared" si="163"/>
        <v>21769.202109999147</v>
      </c>
      <c r="K149" s="4">
        <f t="shared" si="164"/>
        <v>134918.41010166076</v>
      </c>
      <c r="L149" s="4">
        <f t="shared" si="165"/>
        <v>19383.438663090164</v>
      </c>
      <c r="M149" s="4">
        <f t="shared" si="166"/>
        <v>4994.8331964330519</v>
      </c>
      <c r="N149" s="11">
        <f t="shared" si="167"/>
        <v>3.5379790534524336E-3</v>
      </c>
      <c r="O149" s="11">
        <f t="shared" si="168"/>
        <v>7.6243556364072873E-3</v>
      </c>
      <c r="P149" s="11">
        <f t="shared" si="169"/>
        <v>7.5210015292281884E-3</v>
      </c>
      <c r="Q149" s="4">
        <f t="shared" si="170"/>
        <v>8101.1300276031388</v>
      </c>
      <c r="R149" s="4">
        <f t="shared" si="171"/>
        <v>11002.030007732366</v>
      </c>
      <c r="S149" s="4">
        <f t="shared" si="172"/>
        <v>5755.7475136669427</v>
      </c>
      <c r="T149" s="4">
        <f t="shared" si="173"/>
        <v>51.556638498593713</v>
      </c>
      <c r="U149" s="4">
        <f t="shared" si="174"/>
        <v>191.73657678111306</v>
      </c>
      <c r="V149" s="4">
        <f t="shared" si="175"/>
        <v>264.39864376210562</v>
      </c>
      <c r="W149" s="11">
        <f t="shared" si="176"/>
        <v>-1.0734613539272964E-2</v>
      </c>
      <c r="X149" s="11">
        <f t="shared" si="177"/>
        <v>-1.217998157191269E-2</v>
      </c>
      <c r="Y149" s="11">
        <f t="shared" si="178"/>
        <v>-9.7425357312937999E-3</v>
      </c>
      <c r="Z149" s="4">
        <f t="shared" si="191"/>
        <v>12950.350980648143</v>
      </c>
      <c r="AA149" s="4">
        <f t="shared" si="192"/>
        <v>32670.396019286251</v>
      </c>
      <c r="AB149" s="4">
        <f t="shared" si="193"/>
        <v>33519.759753108883</v>
      </c>
      <c r="AC149" s="12">
        <f t="shared" si="179"/>
        <v>1.5870758673685115</v>
      </c>
      <c r="AD149" s="12">
        <f t="shared" si="180"/>
        <v>2.9558871549553358</v>
      </c>
      <c r="AE149" s="12">
        <f t="shared" si="181"/>
        <v>5.8111518295992788</v>
      </c>
      <c r="AF149" s="11">
        <f t="shared" si="182"/>
        <v>-4.0504037456468023E-3</v>
      </c>
      <c r="AG149" s="11">
        <f t="shared" si="183"/>
        <v>2.9673830763510267E-4</v>
      </c>
      <c r="AH149" s="11">
        <f t="shared" si="184"/>
        <v>9.7937136394747881E-3</v>
      </c>
      <c r="AI149" s="1">
        <f t="shared" si="148"/>
        <v>298100.81071843632</v>
      </c>
      <c r="AJ149" s="1">
        <f t="shared" si="149"/>
        <v>104814.23135792623</v>
      </c>
      <c r="AK149" s="1">
        <f t="shared" si="150"/>
        <v>39852.754003571288</v>
      </c>
      <c r="AL149" s="10">
        <f t="shared" si="185"/>
        <v>52.252701751311655</v>
      </c>
      <c r="AM149" s="10">
        <f t="shared" si="186"/>
        <v>11.057153866406136</v>
      </c>
      <c r="AN149" s="10">
        <f t="shared" si="187"/>
        <v>3.6981800056180854</v>
      </c>
      <c r="AO149" s="7">
        <f t="shared" si="188"/>
        <v>8.0981416158460318E-3</v>
      </c>
      <c r="AP149" s="7">
        <f t="shared" si="189"/>
        <v>1.0201522579189637E-2</v>
      </c>
      <c r="AQ149" s="7">
        <f t="shared" si="190"/>
        <v>9.254068149152174E-3</v>
      </c>
      <c r="AR149" s="1">
        <f t="shared" si="196"/>
        <v>157130.68701762063</v>
      </c>
      <c r="AS149" s="1">
        <f t="shared" si="194"/>
        <v>57380.966075619006</v>
      </c>
      <c r="AT149" s="1">
        <f t="shared" si="195"/>
        <v>21769.202109999147</v>
      </c>
      <c r="AU149" s="1">
        <f t="shared" si="151"/>
        <v>31426.137403524128</v>
      </c>
      <c r="AV149" s="1">
        <f t="shared" si="152"/>
        <v>11476.193215123802</v>
      </c>
      <c r="AW149" s="1">
        <f t="shared" si="153"/>
        <v>4353.8404219998292</v>
      </c>
      <c r="AX149">
        <v>0</v>
      </c>
      <c r="AY149">
        <v>0</v>
      </c>
      <c r="AZ149">
        <v>0</v>
      </c>
      <c r="BA149">
        <f t="shared" si="199"/>
        <v>0</v>
      </c>
      <c r="BB149">
        <f t="shared" si="211"/>
        <v>0</v>
      </c>
      <c r="BC149">
        <f t="shared" si="200"/>
        <v>0</v>
      </c>
      <c r="BD149">
        <f t="shared" si="201"/>
        <v>0</v>
      </c>
      <c r="BE149">
        <f t="shared" si="202"/>
        <v>0</v>
      </c>
      <c r="BF149">
        <f t="shared" si="203"/>
        <v>0</v>
      </c>
      <c r="BG149">
        <f t="shared" si="204"/>
        <v>0</v>
      </c>
      <c r="BH149">
        <f t="shared" si="212"/>
        <v>0</v>
      </c>
      <c r="BI149">
        <f t="shared" si="213"/>
        <v>0</v>
      </c>
      <c r="BJ149">
        <f t="shared" si="214"/>
        <v>0</v>
      </c>
      <c r="BK149" s="7">
        <f t="shared" si="215"/>
        <v>3.4845444364311778E-2</v>
      </c>
      <c r="BL149" s="13">
        <f t="shared" si="197"/>
        <v>2.0984666407576777E-2</v>
      </c>
      <c r="BM149" s="13">
        <f t="shared" si="198"/>
        <v>1.3656571468853096E-2</v>
      </c>
      <c r="BN149" s="8">
        <f>BN$3*temperature!$I259+BN$4*temperature!$I259^2+BN$5*temperature!$I259^6</f>
        <v>-15.308547390355383</v>
      </c>
      <c r="BO149" s="8">
        <f>BO$3*temperature!$I259+BO$4*temperature!$I259^2+BO$5*temperature!$I259^6</f>
        <v>-14.492243901602532</v>
      </c>
      <c r="BP149" s="8">
        <f>BP$3*temperature!$I259+BP$4*temperature!$I259^2+BP$5*temperature!$I259^6</f>
        <v>-13.554957559402368</v>
      </c>
      <c r="BQ149" s="8">
        <f>BQ$3*temperature!$M259+BQ$4*temperature!$M259^2+BQ$5*temperature!$M259^6</f>
        <v>-15.308569639099943</v>
      </c>
      <c r="BR149" s="8">
        <f>BR$3*temperature!$M259+BR$4*temperature!$M259^2+BR$5*temperature!$M259^6</f>
        <v>-14.492261625177111</v>
      </c>
      <c r="BS149" s="8">
        <f>BS$3*temperature!$M259+BS$4*temperature!$M259^2+BS$5*temperature!$M259^6</f>
        <v>-13.554971818557579</v>
      </c>
      <c r="BT149" s="15">
        <f t="shared" si="205"/>
        <v>-2.2248744560471323E-5</v>
      </c>
      <c r="BU149" s="15">
        <f t="shared" si="206"/>
        <v>-1.7723574579520118E-5</v>
      </c>
      <c r="BV149" s="15">
        <f t="shared" si="207"/>
        <v>-1.4259155211249208E-5</v>
      </c>
      <c r="BW149" s="15">
        <f t="shared" si="208"/>
        <v>-4.8233667814640883E-2</v>
      </c>
      <c r="BX149" s="15">
        <f t="shared" si="209"/>
        <v>-1.0121674287041117E-3</v>
      </c>
      <c r="BY149" s="15">
        <f t="shared" si="210"/>
        <v>-6.5870653171556254E-4</v>
      </c>
    </row>
    <row r="150" spans="1:77" x14ac:dyDescent="0.3">
      <c r="A150">
        <f t="shared" si="154"/>
        <v>2104</v>
      </c>
      <c r="B150" s="4">
        <f t="shared" si="155"/>
        <v>1164.6734182258704</v>
      </c>
      <c r="C150" s="4">
        <f t="shared" si="156"/>
        <v>2960.5018635165166</v>
      </c>
      <c r="D150" s="4">
        <f t="shared" si="157"/>
        <v>4358.9241145204805</v>
      </c>
      <c r="E150" s="11">
        <f t="shared" si="158"/>
        <v>3.3086198368173824E-5</v>
      </c>
      <c r="F150" s="11">
        <f t="shared" si="159"/>
        <v>6.5182029396237086E-5</v>
      </c>
      <c r="G150" s="11">
        <f t="shared" si="160"/>
        <v>1.3306679434825245E-4</v>
      </c>
      <c r="H150" s="4">
        <f t="shared" si="161"/>
        <v>157660.11019517871</v>
      </c>
      <c r="I150" s="4">
        <f t="shared" si="162"/>
        <v>57810.911425718979</v>
      </c>
      <c r="J150" s="4">
        <f t="shared" si="163"/>
        <v>21932.267388852408</v>
      </c>
      <c r="K150" s="4">
        <f t="shared" si="164"/>
        <v>135368.51423581041</v>
      </c>
      <c r="L150" s="4">
        <f t="shared" si="165"/>
        <v>19527.402477987478</v>
      </c>
      <c r="M150" s="4">
        <f t="shared" si="166"/>
        <v>5031.5781630130869</v>
      </c>
      <c r="N150" s="11">
        <f t="shared" si="167"/>
        <v>3.336120947545318E-3</v>
      </c>
      <c r="O150" s="11">
        <f t="shared" si="168"/>
        <v>7.4271555939890987E-3</v>
      </c>
      <c r="P150" s="11">
        <f t="shared" si="169"/>
        <v>7.356595332608018E-3</v>
      </c>
      <c r="Q150" s="4">
        <f t="shared" si="170"/>
        <v>8041.1698026279873</v>
      </c>
      <c r="R150" s="4">
        <f t="shared" si="171"/>
        <v>10949.457662614317</v>
      </c>
      <c r="S150" s="4">
        <f t="shared" si="172"/>
        <v>5742.3661344183984</v>
      </c>
      <c r="T150" s="4">
        <f t="shared" si="173"/>
        <v>51.003197908927305</v>
      </c>
      <c r="U150" s="4">
        <f t="shared" si="174"/>
        <v>189.40122880925747</v>
      </c>
      <c r="V150" s="4">
        <f t="shared" si="175"/>
        <v>261.82273052794767</v>
      </c>
      <c r="W150" s="11">
        <f t="shared" si="176"/>
        <v>-1.0734613539272964E-2</v>
      </c>
      <c r="X150" s="11">
        <f t="shared" si="177"/>
        <v>-1.217998157191269E-2</v>
      </c>
      <c r="Y150" s="11">
        <f t="shared" si="178"/>
        <v>-9.7425357312937999E-3</v>
      </c>
      <c r="Z150" s="4">
        <f t="shared" si="191"/>
        <v>12805.03148696282</v>
      </c>
      <c r="AA150" s="4">
        <f t="shared" si="192"/>
        <v>32530.40933333083</v>
      </c>
      <c r="AB150" s="4">
        <f t="shared" si="193"/>
        <v>33775.098153979437</v>
      </c>
      <c r="AC150" s="12">
        <f t="shared" si="179"/>
        <v>1.5806475693306965</v>
      </c>
      <c r="AD150" s="12">
        <f t="shared" si="180"/>
        <v>2.9567642799072575</v>
      </c>
      <c r="AE150" s="12">
        <f t="shared" si="181"/>
        <v>5.8680645865338841</v>
      </c>
      <c r="AF150" s="11">
        <f t="shared" si="182"/>
        <v>-4.0504037456468023E-3</v>
      </c>
      <c r="AG150" s="11">
        <f t="shared" si="183"/>
        <v>2.9673830763510267E-4</v>
      </c>
      <c r="AH150" s="11">
        <f t="shared" si="184"/>
        <v>9.7937136394747881E-3</v>
      </c>
      <c r="AI150" s="1">
        <f t="shared" si="148"/>
        <v>299716.86705011682</v>
      </c>
      <c r="AJ150" s="1">
        <f t="shared" si="149"/>
        <v>105809.00143725741</v>
      </c>
      <c r="AK150" s="1">
        <f t="shared" si="150"/>
        <v>40221.31902521399</v>
      </c>
      <c r="AL150" s="10">
        <f t="shared" si="185"/>
        <v>52.671620032118419</v>
      </c>
      <c r="AM150" s="10">
        <f t="shared" si="186"/>
        <v>11.168825673187555</v>
      </c>
      <c r="AN150" s="10">
        <f t="shared" si="187"/>
        <v>3.7320609833199088</v>
      </c>
      <c r="AO150" s="7">
        <f t="shared" si="188"/>
        <v>8.0171601996875709E-3</v>
      </c>
      <c r="AP150" s="7">
        <f t="shared" si="189"/>
        <v>1.0099507353397741E-2</v>
      </c>
      <c r="AQ150" s="7">
        <f t="shared" si="190"/>
        <v>9.1615274676606524E-3</v>
      </c>
      <c r="AR150" s="1">
        <f t="shared" si="196"/>
        <v>157660.11019517871</v>
      </c>
      <c r="AS150" s="1">
        <f t="shared" si="194"/>
        <v>57810.911425718979</v>
      </c>
      <c r="AT150" s="1">
        <f t="shared" si="195"/>
        <v>21932.267388852408</v>
      </c>
      <c r="AU150" s="1">
        <f t="shared" si="151"/>
        <v>31532.022039035743</v>
      </c>
      <c r="AV150" s="1">
        <f t="shared" si="152"/>
        <v>11562.182285143797</v>
      </c>
      <c r="AW150" s="1">
        <f t="shared" si="153"/>
        <v>4386.4534777704821</v>
      </c>
      <c r="AX150">
        <v>0</v>
      </c>
      <c r="AY150">
        <v>0</v>
      </c>
      <c r="AZ150">
        <v>0</v>
      </c>
      <c r="BA150">
        <f t="shared" si="199"/>
        <v>0</v>
      </c>
      <c r="BB150">
        <f t="shared" si="211"/>
        <v>0</v>
      </c>
      <c r="BC150">
        <f t="shared" si="200"/>
        <v>0</v>
      </c>
      <c r="BD150">
        <f t="shared" si="201"/>
        <v>0</v>
      </c>
      <c r="BE150">
        <f t="shared" si="202"/>
        <v>0</v>
      </c>
      <c r="BF150">
        <f t="shared" si="203"/>
        <v>0</v>
      </c>
      <c r="BG150">
        <f t="shared" si="204"/>
        <v>0</v>
      </c>
      <c r="BH150">
        <f t="shared" si="212"/>
        <v>0</v>
      </c>
      <c r="BI150">
        <f t="shared" si="213"/>
        <v>0</v>
      </c>
      <c r="BJ150">
        <f t="shared" si="214"/>
        <v>0</v>
      </c>
      <c r="BK150" s="7">
        <f t="shared" si="215"/>
        <v>3.4654324981783641E-2</v>
      </c>
      <c r="BL150" s="13">
        <f t="shared" si="197"/>
        <v>2.0278068113318413E-2</v>
      </c>
      <c r="BM150" s="13">
        <f t="shared" si="198"/>
        <v>1.3006258541764853E-2</v>
      </c>
      <c r="BN150" s="8">
        <f>BN$3*temperature!$I260+BN$4*temperature!$I260^2+BN$5*temperature!$I260^6</f>
        <v>-15.798896437894761</v>
      </c>
      <c r="BO150" s="8">
        <f>BO$3*temperature!$I260+BO$4*temperature!$I260^2+BO$5*temperature!$I260^6</f>
        <v>-14.882680588294953</v>
      </c>
      <c r="BP150" s="8">
        <f>BP$3*temperature!$I260+BP$4*temperature!$I260^2+BP$5*temperature!$I260^6</f>
        <v>-13.868926978691061</v>
      </c>
      <c r="BQ150" s="8">
        <f>BQ$3*temperature!$M260+BQ$4*temperature!$M260^2+BQ$5*temperature!$M260^6</f>
        <v>-15.798918788743755</v>
      </c>
      <c r="BR150" s="8">
        <f>BR$3*temperature!$M260+BR$4*temperature!$M260^2+BR$5*temperature!$M260^6</f>
        <v>-14.882698376871836</v>
      </c>
      <c r="BS150" s="8">
        <f>BS$3*temperature!$M260+BS$4*temperature!$M260^2+BS$5*temperature!$M260^6</f>
        <v>-13.868941276664463</v>
      </c>
      <c r="BT150" s="15">
        <f t="shared" si="205"/>
        <v>-2.2350848993824002E-5</v>
      </c>
      <c r="BU150" s="15">
        <f t="shared" si="206"/>
        <v>-1.7788576883503993E-5</v>
      </c>
      <c r="BV150" s="15">
        <f t="shared" si="207"/>
        <v>-1.4297973402577213E-5</v>
      </c>
      <c r="BW150" s="15">
        <f t="shared" si="208"/>
        <v>-4.8657981337079569E-2</v>
      </c>
      <c r="BX150" s="15">
        <f t="shared" si="209"/>
        <v>-9.8668985980987565E-4</v>
      </c>
      <c r="BY150" s="15">
        <f t="shared" si="210"/>
        <v>-6.3285828539042595E-4</v>
      </c>
    </row>
    <row r="151" spans="1:77" x14ac:dyDescent="0.3">
      <c r="A151">
        <f t="shared" si="154"/>
        <v>2105</v>
      </c>
      <c r="B151" s="4">
        <f t="shared" si="155"/>
        <v>1164.7100261108324</v>
      </c>
      <c r="C151" s="4">
        <f t="shared" si="156"/>
        <v>2960.6851864600371</v>
      </c>
      <c r="D151" s="4">
        <f t="shared" si="157"/>
        <v>4359.4751411762709</v>
      </c>
      <c r="E151" s="11">
        <f t="shared" si="158"/>
        <v>3.143188844976513E-5</v>
      </c>
      <c r="F151" s="11">
        <f t="shared" si="159"/>
        <v>6.1922927926425227E-5</v>
      </c>
      <c r="G151" s="11">
        <f t="shared" si="160"/>
        <v>1.2641345463083981E-4</v>
      </c>
      <c r="H151" s="4">
        <f t="shared" si="161"/>
        <v>158159.52350582616</v>
      </c>
      <c r="I151" s="4">
        <f t="shared" si="162"/>
        <v>58232.618213038681</v>
      </c>
      <c r="J151" s="4">
        <f t="shared" si="163"/>
        <v>22092.84734386695</v>
      </c>
      <c r="K151" s="4">
        <f t="shared" si="164"/>
        <v>135793.04716208897</v>
      </c>
      <c r="L151" s="4">
        <f t="shared" si="165"/>
        <v>19668.628896902374</v>
      </c>
      <c r="M151" s="4">
        <f t="shared" si="166"/>
        <v>5067.7768833212967</v>
      </c>
      <c r="N151" s="11">
        <f t="shared" si="167"/>
        <v>3.1361275454278026E-3</v>
      </c>
      <c r="O151" s="11">
        <f t="shared" si="168"/>
        <v>7.2322173455530159E-3</v>
      </c>
      <c r="P151" s="11">
        <f t="shared" si="169"/>
        <v>7.1943074589013722E-3</v>
      </c>
      <c r="Q151" s="4">
        <f t="shared" si="170"/>
        <v>7980.0491997171957</v>
      </c>
      <c r="R151" s="4">
        <f t="shared" si="171"/>
        <v>10894.99241692302</v>
      </c>
      <c r="S151" s="4">
        <f t="shared" si="172"/>
        <v>5728.0547993331402</v>
      </c>
      <c r="T151" s="4">
        <f t="shared" si="173"/>
        <v>50.455698290107918</v>
      </c>
      <c r="U151" s="4">
        <f t="shared" si="174"/>
        <v>187.09432533266309</v>
      </c>
      <c r="V151" s="4">
        <f t="shared" si="175"/>
        <v>259.27191322051425</v>
      </c>
      <c r="W151" s="11">
        <f t="shared" si="176"/>
        <v>-1.0734613539272964E-2</v>
      </c>
      <c r="X151" s="11">
        <f t="shared" si="177"/>
        <v>-1.217998157191269E-2</v>
      </c>
      <c r="Y151" s="11">
        <f t="shared" si="178"/>
        <v>-9.7425357312937999E-3</v>
      </c>
      <c r="Z151" s="4">
        <f t="shared" si="191"/>
        <v>12658.773836601442</v>
      </c>
      <c r="AA151" s="4">
        <f t="shared" si="192"/>
        <v>32384.572193588043</v>
      </c>
      <c r="AB151" s="4">
        <f t="shared" si="193"/>
        <v>34026.589965962587</v>
      </c>
      <c r="AC151" s="12">
        <f t="shared" si="179"/>
        <v>1.5742453084953318</v>
      </c>
      <c r="AD151" s="12">
        <f t="shared" si="180"/>
        <v>2.9576416651357533</v>
      </c>
      <c r="AE151" s="12">
        <f t="shared" si="181"/>
        <v>5.9255347307123403</v>
      </c>
      <c r="AF151" s="11">
        <f t="shared" si="182"/>
        <v>-4.0504037456468023E-3</v>
      </c>
      <c r="AG151" s="11">
        <f t="shared" si="183"/>
        <v>2.9673830763510267E-4</v>
      </c>
      <c r="AH151" s="11">
        <f t="shared" si="184"/>
        <v>9.7937136394747881E-3</v>
      </c>
      <c r="AI151" s="1">
        <f t="shared" si="148"/>
        <v>301277.20238414087</v>
      </c>
      <c r="AJ151" s="1">
        <f t="shared" si="149"/>
        <v>106790.28357867547</v>
      </c>
      <c r="AK151" s="1">
        <f t="shared" si="150"/>
        <v>40585.640600463077</v>
      </c>
      <c r="AL151" s="10">
        <f t="shared" si="185"/>
        <v>53.089674079735246</v>
      </c>
      <c r="AM151" s="10">
        <f t="shared" si="186"/>
        <v>11.28049731383258</v>
      </c>
      <c r="AN151" s="10">
        <f t="shared" si="187"/>
        <v>3.7659104487374822</v>
      </c>
      <c r="AO151" s="7">
        <f t="shared" si="188"/>
        <v>7.9369885976906945E-3</v>
      </c>
      <c r="AP151" s="7">
        <f t="shared" si="189"/>
        <v>9.9985122798637634E-3</v>
      </c>
      <c r="AQ151" s="7">
        <f t="shared" si="190"/>
        <v>9.0699121929840466E-3</v>
      </c>
      <c r="AR151" s="1">
        <f t="shared" si="196"/>
        <v>158159.52350582616</v>
      </c>
      <c r="AS151" s="1">
        <f t="shared" si="194"/>
        <v>58232.618213038681</v>
      </c>
      <c r="AT151" s="1">
        <f t="shared" si="195"/>
        <v>22092.84734386695</v>
      </c>
      <c r="AU151" s="1">
        <f t="shared" si="151"/>
        <v>31631.904701165233</v>
      </c>
      <c r="AV151" s="1">
        <f t="shared" si="152"/>
        <v>11646.523642607737</v>
      </c>
      <c r="AW151" s="1">
        <f t="shared" si="153"/>
        <v>4418.5694687733903</v>
      </c>
      <c r="AX151">
        <v>0</v>
      </c>
      <c r="AY151">
        <v>0</v>
      </c>
      <c r="AZ151">
        <v>0</v>
      </c>
      <c r="BA151">
        <f t="shared" si="199"/>
        <v>0</v>
      </c>
      <c r="BB151">
        <f t="shared" si="211"/>
        <v>0</v>
      </c>
      <c r="BC151">
        <f t="shared" si="200"/>
        <v>0</v>
      </c>
      <c r="BD151">
        <f t="shared" si="201"/>
        <v>0</v>
      </c>
      <c r="BE151">
        <f t="shared" si="202"/>
        <v>0</v>
      </c>
      <c r="BF151">
        <f t="shared" si="203"/>
        <v>0</v>
      </c>
      <c r="BG151">
        <f t="shared" si="204"/>
        <v>0</v>
      </c>
      <c r="BH151">
        <f t="shared" si="212"/>
        <v>0</v>
      </c>
      <c r="BI151">
        <f t="shared" si="213"/>
        <v>0</v>
      </c>
      <c r="BJ151">
        <f t="shared" si="214"/>
        <v>0</v>
      </c>
      <c r="BK151" s="7">
        <f t="shared" si="215"/>
        <v>3.4465105299650495E-2</v>
      </c>
      <c r="BL151" s="13">
        <f t="shared" si="197"/>
        <v>1.9598882084289778E-2</v>
      </c>
      <c r="BM151" s="13">
        <f t="shared" si="198"/>
        <v>1.2386912896918907E-2</v>
      </c>
      <c r="BN151" s="8">
        <f>BN$3*temperature!$I261+BN$4*temperature!$I261^2+BN$5*temperature!$I261^6</f>
        <v>-16.29282158953788</v>
      </c>
      <c r="BO151" s="8">
        <f>BO$3*temperature!$I261+BO$4*temperature!$I261^2+BO$5*temperature!$I261^6</f>
        <v>-15.275609213085696</v>
      </c>
      <c r="BP151" s="8">
        <f>BP$3*temperature!$I261+BP$4*temperature!$I261^2+BP$5*temperature!$I261^6</f>
        <v>-14.184606823186988</v>
      </c>
      <c r="BQ151" s="8">
        <f>BQ$3*temperature!$M261+BQ$4*temperature!$M261^2+BQ$5*temperature!$M261^6</f>
        <v>-16.292844037925502</v>
      </c>
      <c r="BR151" s="8">
        <f>BR$3*temperature!$M261+BR$4*temperature!$M261^2+BR$5*temperature!$M261^6</f>
        <v>-15.275627063378161</v>
      </c>
      <c r="BS151" s="8">
        <f>BS$3*temperature!$M261+BS$4*temperature!$M261^2+BS$5*temperature!$M261^6</f>
        <v>-14.18462115762348</v>
      </c>
      <c r="BT151" s="15">
        <f t="shared" si="205"/>
        <v>-2.2448387621665233E-5</v>
      </c>
      <c r="BU151" s="15">
        <f t="shared" si="206"/>
        <v>-1.7850292465482198E-5</v>
      </c>
      <c r="BV151" s="15">
        <f t="shared" si="207"/>
        <v>-1.4334436492902114E-5</v>
      </c>
      <c r="BW151" s="15">
        <f t="shared" si="208"/>
        <v>-4.906584073048207E-2</v>
      </c>
      <c r="BX151" s="15">
        <f t="shared" si="209"/>
        <v>-9.6163562684326075E-4</v>
      </c>
      <c r="BY151" s="15">
        <f t="shared" si="210"/>
        <v>-6.0777429534257738E-4</v>
      </c>
    </row>
    <row r="152" spans="1:77" x14ac:dyDescent="0.3">
      <c r="A152">
        <f t="shared" si="154"/>
        <v>2106</v>
      </c>
      <c r="B152" s="4">
        <f t="shared" si="155"/>
        <v>1164.7448046946683</v>
      </c>
      <c r="C152" s="4">
        <f t="shared" si="156"/>
        <v>2960.85935404068</v>
      </c>
      <c r="D152" s="4">
        <f t="shared" si="157"/>
        <v>4359.9986826735958</v>
      </c>
      <c r="E152" s="11">
        <f t="shared" si="158"/>
        <v>2.9860294027276873E-5</v>
      </c>
      <c r="F152" s="11">
        <f t="shared" si="159"/>
        <v>5.8826781530103961E-5</v>
      </c>
      <c r="G152" s="11">
        <f t="shared" si="160"/>
        <v>1.2009278189929781E-4</v>
      </c>
      <c r="H152" s="4">
        <f t="shared" si="161"/>
        <v>158628.93398600127</v>
      </c>
      <c r="I152" s="4">
        <f t="shared" si="162"/>
        <v>58645.999007816608</v>
      </c>
      <c r="J152" s="4">
        <f t="shared" si="163"/>
        <v>22250.923268831943</v>
      </c>
      <c r="K152" s="4">
        <f t="shared" si="164"/>
        <v>136192.00819494962</v>
      </c>
      <c r="L152" s="4">
        <f t="shared" si="165"/>
        <v>19807.087063349536</v>
      </c>
      <c r="M152" s="4">
        <f t="shared" si="166"/>
        <v>5103.4243100246649</v>
      </c>
      <c r="N152" s="11">
        <f t="shared" si="167"/>
        <v>2.9380078081937544E-3</v>
      </c>
      <c r="O152" s="11">
        <f t="shared" si="168"/>
        <v>7.0395433852010747E-3</v>
      </c>
      <c r="P152" s="11">
        <f t="shared" si="169"/>
        <v>7.0341349913585205E-3</v>
      </c>
      <c r="Q152" s="4">
        <f t="shared" si="170"/>
        <v>7917.8166458545938</v>
      </c>
      <c r="R152" s="4">
        <f t="shared" si="171"/>
        <v>10838.690796561461</v>
      </c>
      <c r="S152" s="4">
        <f t="shared" si="172"/>
        <v>5712.8343738869034</v>
      </c>
      <c r="T152" s="4">
        <f t="shared" si="173"/>
        <v>49.914075868109457</v>
      </c>
      <c r="U152" s="4">
        <f t="shared" si="174"/>
        <v>184.81551989790182</v>
      </c>
      <c r="V152" s="4">
        <f t="shared" si="175"/>
        <v>256.74594734184251</v>
      </c>
      <c r="W152" s="11">
        <f t="shared" si="176"/>
        <v>-1.0734613539272964E-2</v>
      </c>
      <c r="X152" s="11">
        <f t="shared" si="177"/>
        <v>-1.217998157191269E-2</v>
      </c>
      <c r="Y152" s="11">
        <f t="shared" si="178"/>
        <v>-9.7425357312937999E-3</v>
      </c>
      <c r="Z152" s="4">
        <f t="shared" si="191"/>
        <v>12511.671594332245</v>
      </c>
      <c r="AA152" s="4">
        <f t="shared" si="192"/>
        <v>32233.04545559355</v>
      </c>
      <c r="AB152" s="4">
        <f t="shared" si="193"/>
        <v>34274.203801556119</v>
      </c>
      <c r="AC152" s="12">
        <f t="shared" si="179"/>
        <v>1.5678689794012355</v>
      </c>
      <c r="AD152" s="12">
        <f t="shared" si="180"/>
        <v>2.958519310718057</v>
      </c>
      <c r="AE152" s="12">
        <f t="shared" si="181"/>
        <v>5.9835677210256994</v>
      </c>
      <c r="AF152" s="11">
        <f t="shared" si="182"/>
        <v>-4.0504037456468023E-3</v>
      </c>
      <c r="AG152" s="11">
        <f t="shared" si="183"/>
        <v>2.9673830763510267E-4</v>
      </c>
      <c r="AH152" s="11">
        <f t="shared" si="184"/>
        <v>9.7937136394747881E-3</v>
      </c>
      <c r="AI152" s="1">
        <f t="shared" si="148"/>
        <v>302781.38684689201</v>
      </c>
      <c r="AJ152" s="1">
        <f t="shared" si="149"/>
        <v>107757.77886341566</v>
      </c>
      <c r="AK152" s="1">
        <f t="shared" si="150"/>
        <v>40945.646009190161</v>
      </c>
      <c r="AL152" s="10">
        <f t="shared" si="185"/>
        <v>53.506832496182966</v>
      </c>
      <c r="AM152" s="10">
        <f t="shared" si="186"/>
        <v>11.39215762283875</v>
      </c>
      <c r="AN152" s="10">
        <f t="shared" si="187"/>
        <v>3.7997253610632056</v>
      </c>
      <c r="AO152" s="7">
        <f t="shared" si="188"/>
        <v>7.8576187117137871E-3</v>
      </c>
      <c r="AP152" s="7">
        <f t="shared" si="189"/>
        <v>9.8985271570651255E-3</v>
      </c>
      <c r="AQ152" s="7">
        <f t="shared" si="190"/>
        <v>8.9792130710542057E-3</v>
      </c>
      <c r="AR152" s="1">
        <f t="shared" si="196"/>
        <v>158628.93398600127</v>
      </c>
      <c r="AS152" s="1">
        <f t="shared" si="194"/>
        <v>58645.999007816608</v>
      </c>
      <c r="AT152" s="1">
        <f t="shared" si="195"/>
        <v>22250.923268831943</v>
      </c>
      <c r="AU152" s="1">
        <f t="shared" si="151"/>
        <v>31725.786797200257</v>
      </c>
      <c r="AV152" s="1">
        <f t="shared" si="152"/>
        <v>11729.199801563322</v>
      </c>
      <c r="AW152" s="1">
        <f t="shared" si="153"/>
        <v>4450.1846537663887</v>
      </c>
      <c r="AX152">
        <v>0</v>
      </c>
      <c r="AY152">
        <v>0</v>
      </c>
      <c r="AZ152">
        <v>0</v>
      </c>
      <c r="BA152">
        <f t="shared" si="199"/>
        <v>0</v>
      </c>
      <c r="BB152">
        <f t="shared" si="211"/>
        <v>0</v>
      </c>
      <c r="BC152">
        <f t="shared" si="200"/>
        <v>0</v>
      </c>
      <c r="BD152">
        <f t="shared" si="201"/>
        <v>0</v>
      </c>
      <c r="BE152">
        <f t="shared" si="202"/>
        <v>0</v>
      </c>
      <c r="BF152">
        <f t="shared" si="203"/>
        <v>0</v>
      </c>
      <c r="BG152">
        <f t="shared" si="204"/>
        <v>0</v>
      </c>
      <c r="BH152">
        <f t="shared" si="212"/>
        <v>0</v>
      </c>
      <c r="BI152">
        <f t="shared" si="213"/>
        <v>0</v>
      </c>
      <c r="BJ152">
        <f t="shared" si="214"/>
        <v>0</v>
      </c>
      <c r="BK152" s="7">
        <f t="shared" si="215"/>
        <v>3.427779978001208E-2</v>
      </c>
      <c r="BL152" s="13">
        <f t="shared" si="197"/>
        <v>1.8945909324425813E-2</v>
      </c>
      <c r="BM152" s="13">
        <f t="shared" si="198"/>
        <v>1.179705990182753E-2</v>
      </c>
      <c r="BN152" s="8">
        <f>BN$3*temperature!$I262+BN$4*temperature!$I262^2+BN$5*temperature!$I262^6</f>
        <v>-16.790166458226434</v>
      </c>
      <c r="BO152" s="8">
        <f>BO$3*temperature!$I262+BO$4*temperature!$I262^2+BO$5*temperature!$I262^6</f>
        <v>-15.670911035487508</v>
      </c>
      <c r="BP152" s="8">
        <f>BP$3*temperature!$I262+BP$4*temperature!$I262^2+BP$5*temperature!$I262^6</f>
        <v>-14.501906380340722</v>
      </c>
      <c r="BQ152" s="8">
        <f>BQ$3*temperature!$M262+BQ$4*temperature!$M262^2+BQ$5*temperature!$M262^6</f>
        <v>-16.790188999694344</v>
      </c>
      <c r="BR152" s="8">
        <f>BR$3*temperature!$M262+BR$4*temperature!$M262^2+BR$5*temperature!$M262^6</f>
        <v>-15.670928944290795</v>
      </c>
      <c r="BS152" s="8">
        <f>BS$3*temperature!$M262+BS$4*temperature!$M262^2+BS$5*temperature!$M262^6</f>
        <v>-14.501920748948118</v>
      </c>
      <c r="BT152" s="15">
        <f t="shared" si="205"/>
        <v>-2.2541467910031088E-5</v>
      </c>
      <c r="BU152" s="15">
        <f t="shared" si="206"/>
        <v>-1.7908803286559305E-5</v>
      </c>
      <c r="BV152" s="15">
        <f t="shared" si="207"/>
        <v>-1.4368607395454092E-5</v>
      </c>
      <c r="BW152" s="15">
        <f t="shared" si="208"/>
        <v>-4.9457234654588476E-2</v>
      </c>
      <c r="BX152" s="15">
        <f t="shared" si="209"/>
        <v>-9.3701228320268329E-4</v>
      </c>
      <c r="BY152" s="15">
        <f t="shared" si="210"/>
        <v>-5.8344995979892067E-4</v>
      </c>
    </row>
    <row r="153" spans="1:77" x14ac:dyDescent="0.3">
      <c r="A153">
        <f t="shared" si="154"/>
        <v>2107</v>
      </c>
      <c r="B153" s="4">
        <f t="shared" si="155"/>
        <v>1164.7778453358867</v>
      </c>
      <c r="C153" s="4">
        <f t="shared" si="156"/>
        <v>2961.0248229757231</v>
      </c>
      <c r="D153" s="4">
        <f t="shared" si="157"/>
        <v>4360.4961068259317</v>
      </c>
      <c r="E153" s="11">
        <f t="shared" si="158"/>
        <v>2.8367279325913028E-5</v>
      </c>
      <c r="F153" s="11">
        <f t="shared" si="159"/>
        <v>5.5885442453598761E-5</v>
      </c>
      <c r="G153" s="11">
        <f t="shared" si="160"/>
        <v>1.1408814280433292E-4</v>
      </c>
      <c r="H153" s="4">
        <f t="shared" si="161"/>
        <v>159068.37021458708</v>
      </c>
      <c r="I153" s="4">
        <f t="shared" si="162"/>
        <v>59050.973304718267</v>
      </c>
      <c r="J153" s="4">
        <f t="shared" si="163"/>
        <v>22406.478295147335</v>
      </c>
      <c r="K153" s="4">
        <f t="shared" si="164"/>
        <v>136565.41532923523</v>
      </c>
      <c r="L153" s="4">
        <f t="shared" si="165"/>
        <v>19942.748485767224</v>
      </c>
      <c r="M153" s="4">
        <f t="shared" si="166"/>
        <v>5138.5158354050991</v>
      </c>
      <c r="N153" s="11">
        <f t="shared" si="167"/>
        <v>2.7417697942384578E-3</v>
      </c>
      <c r="O153" s="11">
        <f t="shared" si="168"/>
        <v>6.8491354626654122E-3</v>
      </c>
      <c r="P153" s="11">
        <f t="shared" si="169"/>
        <v>6.8760744254605655E-3</v>
      </c>
      <c r="Q153" s="4">
        <f t="shared" si="170"/>
        <v>7854.5205437543309</v>
      </c>
      <c r="R153" s="4">
        <f t="shared" si="171"/>
        <v>10780.609660383045</v>
      </c>
      <c r="S153" s="4">
        <f t="shared" si="172"/>
        <v>5696.7259048810547</v>
      </c>
      <c r="T153" s="4">
        <f t="shared" si="173"/>
        <v>49.378267553495348</v>
      </c>
      <c r="U153" s="4">
        <f t="shared" si="174"/>
        <v>182.56447027134192</v>
      </c>
      <c r="V153" s="4">
        <f t="shared" si="175"/>
        <v>254.24459077599974</v>
      </c>
      <c r="W153" s="11">
        <f t="shared" si="176"/>
        <v>-1.0734613539272964E-2</v>
      </c>
      <c r="X153" s="11">
        <f t="shared" si="177"/>
        <v>-1.217998157191269E-2</v>
      </c>
      <c r="Y153" s="11">
        <f t="shared" si="178"/>
        <v>-9.7425357312937999E-3</v>
      </c>
      <c r="Z153" s="4">
        <f t="shared" si="191"/>
        <v>12363.816990114014</v>
      </c>
      <c r="AA153" s="4">
        <f t="shared" si="192"/>
        <v>32075.991376356502</v>
      </c>
      <c r="AB153" s="4">
        <f t="shared" si="193"/>
        <v>34517.911154948684</v>
      </c>
      <c r="AC153" s="12">
        <f t="shared" si="179"/>
        <v>1.5615184770143853</v>
      </c>
      <c r="AD153" s="12">
        <f t="shared" si="180"/>
        <v>2.9593972167314253</v>
      </c>
      <c r="AE153" s="12">
        <f t="shared" si="181"/>
        <v>6.0421690698278301</v>
      </c>
      <c r="AF153" s="11">
        <f t="shared" si="182"/>
        <v>-4.0504037456468023E-3</v>
      </c>
      <c r="AG153" s="11">
        <f t="shared" si="183"/>
        <v>2.9673830763510267E-4</v>
      </c>
      <c r="AH153" s="11">
        <f t="shared" si="184"/>
        <v>9.7937136394747881E-3</v>
      </c>
      <c r="AI153" s="1">
        <f t="shared" si="148"/>
        <v>304229.0349594031</v>
      </c>
      <c r="AJ153" s="1">
        <f t="shared" si="149"/>
        <v>108711.20077863743</v>
      </c>
      <c r="AK153" s="1">
        <f t="shared" si="150"/>
        <v>41301.266062037532</v>
      </c>
      <c r="AL153" s="10">
        <f t="shared" si="185"/>
        <v>53.923064421527243</v>
      </c>
      <c r="AM153" s="10">
        <f t="shared" si="186"/>
        <v>11.503795548629913</v>
      </c>
      <c r="AN153" s="10">
        <f t="shared" si="187"/>
        <v>3.8335027192553954</v>
      </c>
      <c r="AO153" s="7">
        <f t="shared" si="188"/>
        <v>7.779042524596649E-3</v>
      </c>
      <c r="AP153" s="7">
        <f t="shared" si="189"/>
        <v>9.7995418854944748E-3</v>
      </c>
      <c r="AQ153" s="7">
        <f t="shared" si="190"/>
        <v>8.8894209403436644E-3</v>
      </c>
      <c r="AR153" s="1">
        <f t="shared" si="196"/>
        <v>159068.37021458708</v>
      </c>
      <c r="AS153" s="1">
        <f t="shared" si="194"/>
        <v>59050.973304718267</v>
      </c>
      <c r="AT153" s="1">
        <f t="shared" si="195"/>
        <v>22406.478295147335</v>
      </c>
      <c r="AU153" s="1">
        <f t="shared" si="151"/>
        <v>31813.674042917417</v>
      </c>
      <c r="AV153" s="1">
        <f t="shared" si="152"/>
        <v>11810.194660943655</v>
      </c>
      <c r="AW153" s="1">
        <f t="shared" si="153"/>
        <v>4481.2956590294671</v>
      </c>
      <c r="AX153">
        <v>0</v>
      </c>
      <c r="AY153">
        <v>0</v>
      </c>
      <c r="AZ153">
        <v>0</v>
      </c>
      <c r="BA153">
        <f t="shared" si="199"/>
        <v>0</v>
      </c>
      <c r="BB153">
        <f t="shared" si="211"/>
        <v>0</v>
      </c>
      <c r="BC153">
        <f t="shared" si="200"/>
        <v>0</v>
      </c>
      <c r="BD153">
        <f t="shared" si="201"/>
        <v>0</v>
      </c>
      <c r="BE153">
        <f t="shared" si="202"/>
        <v>0</v>
      </c>
      <c r="BF153">
        <f t="shared" si="203"/>
        <v>0</v>
      </c>
      <c r="BG153">
        <f t="shared" si="204"/>
        <v>0</v>
      </c>
      <c r="BH153">
        <f t="shared" si="212"/>
        <v>0</v>
      </c>
      <c r="BI153">
        <f t="shared" si="213"/>
        <v>0</v>
      </c>
      <c r="BJ153">
        <f t="shared" si="214"/>
        <v>0</v>
      </c>
      <c r="BK153" s="7">
        <f t="shared" si="215"/>
        <v>3.4092421702088788E-2</v>
      </c>
      <c r="BL153" s="13">
        <f t="shared" si="197"/>
        <v>1.8318008303432165E-2</v>
      </c>
      <c r="BM153" s="13">
        <f t="shared" si="198"/>
        <v>1.1235295144597647E-2</v>
      </c>
      <c r="BN153" s="8">
        <f>BN$3*temperature!$I263+BN$4*temperature!$I263^2+BN$5*temperature!$I263^6</f>
        <v>-17.290774757565405</v>
      </c>
      <c r="BO153" s="8">
        <f>BO$3*temperature!$I263+BO$4*temperature!$I263^2+BO$5*temperature!$I263^6</f>
        <v>-16.068467519788971</v>
      </c>
      <c r="BP153" s="8">
        <f>BP$3*temperature!$I263+BP$4*temperature!$I263^2+BP$5*temperature!$I263^6</f>
        <v>-14.82073520514769</v>
      </c>
      <c r="BQ153" s="8">
        <f>BQ$3*temperature!$M263+BQ$4*temperature!$M263^2+BQ$5*temperature!$M263^6</f>
        <v>-17.290797387762556</v>
      </c>
      <c r="BR153" s="8">
        <f>BR$3*temperature!$M263+BR$4*temperature!$M263^2+BR$5*temperature!$M263^6</f>
        <v>-16.06848548397992</v>
      </c>
      <c r="BS153" s="8">
        <f>BS$3*temperature!$M263+BS$4*temperature!$M263^2+BS$5*temperature!$M263^6</f>
        <v>-14.820749605696255</v>
      </c>
      <c r="BT153" s="15">
        <f t="shared" si="205"/>
        <v>-2.2630197150874665E-5</v>
      </c>
      <c r="BU153" s="15">
        <f t="shared" si="206"/>
        <v>-1.7964190949015801E-5</v>
      </c>
      <c r="BV153" s="15">
        <f t="shared" si="207"/>
        <v>-1.4400548565163263E-5</v>
      </c>
      <c r="BW153" s="15">
        <f t="shared" si="208"/>
        <v>-4.9832171174591641E-2</v>
      </c>
      <c r="BX153" s="15">
        <f t="shared" si="209"/>
        <v>-9.1282612535422271E-4</v>
      </c>
      <c r="BY153" s="15">
        <f t="shared" si="210"/>
        <v>-5.5987915084264827E-4</v>
      </c>
    </row>
    <row r="154" spans="1:77" x14ac:dyDescent="0.3">
      <c r="A154">
        <f t="shared" si="154"/>
        <v>2108</v>
      </c>
      <c r="B154" s="4">
        <f t="shared" si="155"/>
        <v>1164.8092348354535</v>
      </c>
      <c r="C154" s="4">
        <f t="shared" si="156"/>
        <v>2961.1820272489535</v>
      </c>
      <c r="D154" s="4">
        <f t="shared" si="157"/>
        <v>4360.9687136833381</v>
      </c>
      <c r="E154" s="11">
        <f t="shared" si="158"/>
        <v>2.6948915359617375E-5</v>
      </c>
      <c r="F154" s="11">
        <f t="shared" si="159"/>
        <v>5.309117033091882E-5</v>
      </c>
      <c r="G154" s="11">
        <f t="shared" si="160"/>
        <v>1.0838373566411626E-4</v>
      </c>
      <c r="H154" s="4">
        <f t="shared" si="161"/>
        <v>159477.88190861509</v>
      </c>
      <c r="I154" s="4">
        <f t="shared" si="162"/>
        <v>59447.467486393405</v>
      </c>
      <c r="J154" s="4">
        <f t="shared" si="163"/>
        <v>22559.497373124763</v>
      </c>
      <c r="K154" s="4">
        <f t="shared" si="164"/>
        <v>136913.30489077355</v>
      </c>
      <c r="L154" s="4">
        <f t="shared" si="165"/>
        <v>20075.587025503555</v>
      </c>
      <c r="M154" s="4">
        <f t="shared" si="166"/>
        <v>5173.0472870259782</v>
      </c>
      <c r="N154" s="11">
        <f t="shared" si="167"/>
        <v>2.5474206679605427E-3</v>
      </c>
      <c r="O154" s="11">
        <f t="shared" si="168"/>
        <v>6.6609945881399568E-3</v>
      </c>
      <c r="P154" s="11">
        <f t="shared" si="169"/>
        <v>6.7201216707268863E-3</v>
      </c>
      <c r="Q154" s="4">
        <f t="shared" si="170"/>
        <v>7790.2092147906969</v>
      </c>
      <c r="R154" s="4">
        <f t="shared" si="171"/>
        <v>10720.806126524754</v>
      </c>
      <c r="S154" s="4">
        <f t="shared" si="172"/>
        <v>5679.7505957942049</v>
      </c>
      <c r="T154" s="4">
        <f t="shared" si="173"/>
        <v>48.848210934069755</v>
      </c>
      <c r="U154" s="4">
        <f t="shared" si="174"/>
        <v>180.34083838775098</v>
      </c>
      <c r="V154" s="4">
        <f t="shared" si="175"/>
        <v>251.7676037658764</v>
      </c>
      <c r="W154" s="11">
        <f t="shared" si="176"/>
        <v>-1.0734613539272964E-2</v>
      </c>
      <c r="X154" s="11">
        <f t="shared" si="177"/>
        <v>-1.217998157191269E-2</v>
      </c>
      <c r="Y154" s="11">
        <f t="shared" si="178"/>
        <v>-9.7425357312937999E-3</v>
      </c>
      <c r="Z154" s="4">
        <f t="shared" si="191"/>
        <v>12215.300840453097</v>
      </c>
      <c r="AA154" s="4">
        <f t="shared" si="192"/>
        <v>31913.573394092902</v>
      </c>
      <c r="AB154" s="4">
        <f t="shared" si="193"/>
        <v>34757.68637598247</v>
      </c>
      <c r="AC154" s="12">
        <f t="shared" si="179"/>
        <v>1.5551936967261895</v>
      </c>
      <c r="AD154" s="12">
        <f t="shared" si="180"/>
        <v>2.9602753832531383</v>
      </c>
      <c r="AE154" s="12">
        <f t="shared" si="181"/>
        <v>6.101344343459016</v>
      </c>
      <c r="AF154" s="11">
        <f t="shared" si="182"/>
        <v>-4.0504037456468023E-3</v>
      </c>
      <c r="AG154" s="11">
        <f t="shared" si="183"/>
        <v>2.9673830763510267E-4</v>
      </c>
      <c r="AH154" s="11">
        <f t="shared" si="184"/>
        <v>9.7937136394747881E-3</v>
      </c>
      <c r="AI154" s="1">
        <f t="shared" si="148"/>
        <v>305619.80550638022</v>
      </c>
      <c r="AJ154" s="1">
        <f t="shared" si="149"/>
        <v>109650.27536171734</v>
      </c>
      <c r="AK154" s="1">
        <f t="shared" si="150"/>
        <v>41652.435114863241</v>
      </c>
      <c r="AL154" s="10">
        <f t="shared" si="185"/>
        <v>54.338339534606952</v>
      </c>
      <c r="AM154" s="10">
        <f t="shared" si="186"/>
        <v>11.615400155687666</v>
      </c>
      <c r="AN154" s="10">
        <f t="shared" si="187"/>
        <v>3.8672395624093343</v>
      </c>
      <c r="AO154" s="7">
        <f t="shared" si="188"/>
        <v>7.7012520993506826E-3</v>
      </c>
      <c r="AP154" s="7">
        <f t="shared" si="189"/>
        <v>9.7015464666395292E-3</v>
      </c>
      <c r="AQ154" s="7">
        <f t="shared" si="190"/>
        <v>8.800526730940228E-3</v>
      </c>
      <c r="AR154" s="1">
        <f t="shared" si="196"/>
        <v>159477.88190861509</v>
      </c>
      <c r="AS154" s="1">
        <f t="shared" si="194"/>
        <v>59447.467486393405</v>
      </c>
      <c r="AT154" s="1">
        <f t="shared" si="195"/>
        <v>22559.497373124763</v>
      </c>
      <c r="AU154" s="1">
        <f t="shared" si="151"/>
        <v>31895.576381723018</v>
      </c>
      <c r="AV154" s="1">
        <f t="shared" si="152"/>
        <v>11889.493497278681</v>
      </c>
      <c r="AW154" s="1">
        <f t="shared" si="153"/>
        <v>4511.8994746249527</v>
      </c>
      <c r="AX154">
        <v>0</v>
      </c>
      <c r="AY154">
        <v>0</v>
      </c>
      <c r="AZ154">
        <v>0</v>
      </c>
      <c r="BA154">
        <f t="shared" si="199"/>
        <v>0</v>
      </c>
      <c r="BB154">
        <f t="shared" si="211"/>
        <v>0</v>
      </c>
      <c r="BC154">
        <f t="shared" si="200"/>
        <v>0</v>
      </c>
      <c r="BD154">
        <f t="shared" si="201"/>
        <v>0</v>
      </c>
      <c r="BE154">
        <f t="shared" si="202"/>
        <v>0</v>
      </c>
      <c r="BF154">
        <f t="shared" si="203"/>
        <v>0</v>
      </c>
      <c r="BG154">
        <f t="shared" si="204"/>
        <v>0</v>
      </c>
      <c r="BH154">
        <f t="shared" si="212"/>
        <v>0</v>
      </c>
      <c r="BI154">
        <f t="shared" si="213"/>
        <v>0</v>
      </c>
      <c r="BJ154">
        <f t="shared" si="214"/>
        <v>0</v>
      </c>
      <c r="BK154" s="7">
        <f t="shared" si="215"/>
        <v>3.3908983186649228E-2</v>
      </c>
      <c r="BL154" s="13">
        <f t="shared" si="197"/>
        <v>1.7714092008605194E-2</v>
      </c>
      <c r="BM154" s="13">
        <f t="shared" si="198"/>
        <v>1.0700281090092996E-2</v>
      </c>
      <c r="BN154" s="8">
        <f>BN$3*temperature!$I264+BN$4*temperature!$I264^2+BN$5*temperature!$I264^6</f>
        <v>-17.794490457797224</v>
      </c>
      <c r="BO154" s="8">
        <f>BO$3*temperature!$I264+BO$4*temperature!$I264^2+BO$5*temperature!$I264^6</f>
        <v>-16.468160448978978</v>
      </c>
      <c r="BP154" s="8">
        <f>BP$3*temperature!$I264+BP$4*temperature!$I264^2+BP$5*temperature!$I264^6</f>
        <v>-15.141003203283784</v>
      </c>
      <c r="BQ154" s="8">
        <f>BQ$3*temperature!$M264+BQ$4*temperature!$M264^2+BQ$5*temperature!$M264^6</f>
        <v>-17.794513172479501</v>
      </c>
      <c r="BR154" s="8">
        <f>BR$3*temperature!$M264+BR$4*temperature!$M264^2+BR$5*temperature!$M264^6</f>
        <v>-16.468178465515532</v>
      </c>
      <c r="BS154" s="8">
        <f>BS$3*temperature!$M264+BS$4*temperature!$M264^2+BS$5*temperature!$M264^6</f>
        <v>-15.141017633605676</v>
      </c>
      <c r="BT154" s="15">
        <f t="shared" si="205"/>
        <v>-2.2714682277324982E-5</v>
      </c>
      <c r="BU154" s="15">
        <f t="shared" si="206"/>
        <v>-1.8016536554199547E-5</v>
      </c>
      <c r="BV154" s="15">
        <f t="shared" si="207"/>
        <v>-1.4430321892078268E-5</v>
      </c>
      <c r="BW154" s="15">
        <f t="shared" si="208"/>
        <v>-5.0190676976558254E-2</v>
      </c>
      <c r="BX154" s="15">
        <f t="shared" si="209"/>
        <v>-8.8908226993693524E-4</v>
      </c>
      <c r="BY154" s="15">
        <f t="shared" si="210"/>
        <v>-5.3705435175123222E-4</v>
      </c>
    </row>
    <row r="155" spans="1:77" x14ac:dyDescent="0.3">
      <c r="A155">
        <f t="shared" si="154"/>
        <v>2109</v>
      </c>
      <c r="B155" s="4">
        <f t="shared" si="155"/>
        <v>1164.8390556636591</v>
      </c>
      <c r="C155" s="4">
        <f t="shared" si="156"/>
        <v>2961.3313792373738</v>
      </c>
      <c r="D155" s="4">
        <f t="shared" si="157"/>
        <v>4361.4177388596263</v>
      </c>
      <c r="E155" s="11">
        <f t="shared" si="158"/>
        <v>2.5601469591636505E-5</v>
      </c>
      <c r="F155" s="11">
        <f t="shared" si="159"/>
        <v>5.0436611814372876E-5</v>
      </c>
      <c r="G155" s="11">
        <f t="shared" si="160"/>
        <v>1.0296454888091045E-4</v>
      </c>
      <c r="H155" s="4">
        <f t="shared" si="161"/>
        <v>159857.53949451121</v>
      </c>
      <c r="I155" s="4">
        <f t="shared" si="162"/>
        <v>59835.414777142782</v>
      </c>
      <c r="J155" s="4">
        <f t="shared" si="163"/>
        <v>22709.967251056409</v>
      </c>
      <c r="K155" s="4">
        <f t="shared" si="164"/>
        <v>137235.73116582487</v>
      </c>
      <c r="L155" s="4">
        <f t="shared" si="165"/>
        <v>20205.578881398975</v>
      </c>
      <c r="M155" s="4">
        <f t="shared" si="166"/>
        <v>5207.0149228572518</v>
      </c>
      <c r="N155" s="11">
        <f t="shared" si="167"/>
        <v>2.3549667091049553E-3</v>
      </c>
      <c r="O155" s="11">
        <f t="shared" si="168"/>
        <v>6.4751210378197754E-3</v>
      </c>
      <c r="P155" s="11">
        <f t="shared" si="169"/>
        <v>6.5662720533146146E-3</v>
      </c>
      <c r="Q155" s="4">
        <f t="shared" si="170"/>
        <v>7724.9308435356952</v>
      </c>
      <c r="R155" s="4">
        <f t="shared" si="171"/>
        <v>10659.337500251806</v>
      </c>
      <c r="S155" s="4">
        <f t="shared" si="172"/>
        <v>5661.9297825019112</v>
      </c>
      <c r="T155" s="4">
        <f t="shared" si="173"/>
        <v>48.323844267607626</v>
      </c>
      <c r="U155" s="4">
        <f t="shared" si="174"/>
        <v>178.1442902995249</v>
      </c>
      <c r="V155" s="4">
        <f t="shared" si="175"/>
        <v>249.31474889020512</v>
      </c>
      <c r="W155" s="11">
        <f t="shared" si="176"/>
        <v>-1.0734613539272964E-2</v>
      </c>
      <c r="X155" s="11">
        <f t="shared" si="177"/>
        <v>-1.217998157191269E-2</v>
      </c>
      <c r="Y155" s="11">
        <f t="shared" si="178"/>
        <v>-9.7425357312937999E-3</v>
      </c>
      <c r="Z155" s="4">
        <f t="shared" si="191"/>
        <v>12066.212474246053</v>
      </c>
      <c r="AA155" s="4">
        <f t="shared" si="192"/>
        <v>31745.955911694953</v>
      </c>
      <c r="AB155" s="4">
        <f t="shared" si="193"/>
        <v>34993.50664051668</v>
      </c>
      <c r="AC155" s="12">
        <f t="shared" si="179"/>
        <v>1.5488945343517635</v>
      </c>
      <c r="AD155" s="12">
        <f t="shared" si="180"/>
        <v>2.9611538103604986</v>
      </c>
      <c r="AE155" s="12">
        <f t="shared" si="181"/>
        <v>6.1610991627746827</v>
      </c>
      <c r="AF155" s="11">
        <f t="shared" si="182"/>
        <v>-4.0504037456468023E-3</v>
      </c>
      <c r="AG155" s="11">
        <f t="shared" si="183"/>
        <v>2.9673830763510267E-4</v>
      </c>
      <c r="AH155" s="11">
        <f t="shared" si="184"/>
        <v>9.7937136394747881E-3</v>
      </c>
      <c r="AI155" s="1">
        <f t="shared" si="148"/>
        <v>306953.40133746527</v>
      </c>
      <c r="AJ155" s="1">
        <f t="shared" si="149"/>
        <v>110574.74132282429</v>
      </c>
      <c r="AK155" s="1">
        <f t="shared" si="150"/>
        <v>41999.091078001868</v>
      </c>
      <c r="AL155" s="10">
        <f t="shared" si="185"/>
        <v>54.752628053508914</v>
      </c>
      <c r="AM155" s="10">
        <f t="shared" si="186"/>
        <v>11.726960626583294</v>
      </c>
      <c r="AN155" s="10">
        <f t="shared" si="187"/>
        <v>3.9009329701018278</v>
      </c>
      <c r="AO155" s="7">
        <f t="shared" si="188"/>
        <v>7.6242395783571761E-3</v>
      </c>
      <c r="AP155" s="7">
        <f t="shared" si="189"/>
        <v>9.6045310019731347E-3</v>
      </c>
      <c r="AQ155" s="7">
        <f t="shared" si="190"/>
        <v>8.7125214636308256E-3</v>
      </c>
      <c r="AR155" s="1">
        <f t="shared" si="196"/>
        <v>159857.53949451121</v>
      </c>
      <c r="AS155" s="1">
        <f t="shared" si="194"/>
        <v>59835.414777142782</v>
      </c>
      <c r="AT155" s="1">
        <f t="shared" si="195"/>
        <v>22709.967251056409</v>
      </c>
      <c r="AU155" s="1">
        <f t="shared" si="151"/>
        <v>31971.507898902244</v>
      </c>
      <c r="AV155" s="1">
        <f t="shared" si="152"/>
        <v>11967.082955428557</v>
      </c>
      <c r="AW155" s="1">
        <f t="shared" si="153"/>
        <v>4541.9934502112819</v>
      </c>
      <c r="AX155">
        <v>0</v>
      </c>
      <c r="AY155">
        <v>0</v>
      </c>
      <c r="AZ155">
        <v>0</v>
      </c>
      <c r="BA155">
        <f t="shared" si="199"/>
        <v>0</v>
      </c>
      <c r="BB155">
        <f t="shared" si="211"/>
        <v>0</v>
      </c>
      <c r="BC155">
        <f t="shared" si="200"/>
        <v>0</v>
      </c>
      <c r="BD155">
        <f t="shared" si="201"/>
        <v>0</v>
      </c>
      <c r="BE155">
        <f t="shared" si="202"/>
        <v>0</v>
      </c>
      <c r="BF155">
        <f t="shared" si="203"/>
        <v>0</v>
      </c>
      <c r="BG155">
        <f t="shared" si="204"/>
        <v>0</v>
      </c>
      <c r="BH155">
        <f t="shared" si="212"/>
        <v>0</v>
      </c>
      <c r="BI155">
        <f t="shared" si="213"/>
        <v>0</v>
      </c>
      <c r="BJ155">
        <f t="shared" si="214"/>
        <v>0</v>
      </c>
      <c r="BK155" s="7">
        <f t="shared" si="215"/>
        <v>3.3727495220256171E-2</v>
      </c>
      <c r="BL155" s="13">
        <f t="shared" si="197"/>
        <v>1.7133125155763648E-2</v>
      </c>
      <c r="BM155" s="13">
        <f t="shared" si="198"/>
        <v>1.0190743895326662E-2</v>
      </c>
      <c r="BN155" s="8">
        <f>BN$3*temperature!$I265+BN$4*temperature!$I265^2+BN$5*temperature!$I265^6</f>
        <v>-18.301157937037562</v>
      </c>
      <c r="BO155" s="8">
        <f>BO$3*temperature!$I265+BO$4*temperature!$I265^2+BO$5*temperature!$I265^6</f>
        <v>-16.869872035096066</v>
      </c>
      <c r="BP155" s="8">
        <f>BP$3*temperature!$I265+BP$4*temperature!$I265^2+BP$5*temperature!$I265^6</f>
        <v>-15.462620711529281</v>
      </c>
      <c r="BQ155" s="8">
        <f>BQ$3*temperature!$M265+BQ$4*temperature!$M265^2+BQ$5*temperature!$M265^6</f>
        <v>-18.301180732067319</v>
      </c>
      <c r="BR155" s="8">
        <f>BR$3*temperature!$M265+BR$4*temperature!$M265^2+BR$5*temperature!$M265^6</f>
        <v>-16.869890101016736</v>
      </c>
      <c r="BS155" s="8">
        <f>BS$3*temperature!$M265+BS$4*temperature!$M265^2+BS$5*temperature!$M265^6</f>
        <v>-15.462635169517979</v>
      </c>
      <c r="BT155" s="15">
        <f t="shared" si="205"/>
        <v>-2.2795029757105567E-5</v>
      </c>
      <c r="BU155" s="15">
        <f t="shared" si="206"/>
        <v>-1.806592067055135E-5</v>
      </c>
      <c r="BV155" s="15">
        <f t="shared" si="207"/>
        <v>-1.4457988697813562E-5</v>
      </c>
      <c r="BW155" s="15">
        <f t="shared" si="208"/>
        <v>-5.0532796761719484E-2</v>
      </c>
      <c r="BX155" s="15">
        <f t="shared" si="209"/>
        <v>-8.6578473138930793E-4</v>
      </c>
      <c r="BY155" s="15">
        <f t="shared" si="210"/>
        <v>-5.1496679011327575E-4</v>
      </c>
    </row>
    <row r="156" spans="1:77" x14ac:dyDescent="0.3">
      <c r="A156">
        <f t="shared" si="154"/>
        <v>2110</v>
      </c>
      <c r="B156" s="4">
        <f t="shared" si="155"/>
        <v>1164.8673861757386</v>
      </c>
      <c r="C156" s="4">
        <f t="shared" si="156"/>
        <v>2961.4732707825406</v>
      </c>
      <c r="D156" s="4">
        <f t="shared" si="157"/>
        <v>4361.8443566990909</v>
      </c>
      <c r="E156" s="11">
        <f t="shared" si="158"/>
        <v>2.4321396112054679E-5</v>
      </c>
      <c r="F156" s="11">
        <f t="shared" si="159"/>
        <v>4.7914781223654231E-5</v>
      </c>
      <c r="G156" s="11">
        <f t="shared" si="160"/>
        <v>9.7816321436864918E-5</v>
      </c>
      <c r="H156" s="4">
        <f t="shared" si="161"/>
        <v>160207.43365640828</v>
      </c>
      <c r="I156" s="4">
        <f t="shared" si="162"/>
        <v>60214.755187045957</v>
      </c>
      <c r="J156" s="4">
        <f t="shared" si="163"/>
        <v>22857.87645214923</v>
      </c>
      <c r="K156" s="4">
        <f t="shared" si="164"/>
        <v>137532.76601070404</v>
      </c>
      <c r="L156" s="4">
        <f t="shared" si="165"/>
        <v>20332.702571087124</v>
      </c>
      <c r="M156" s="4">
        <f t="shared" si="166"/>
        <v>5240.415425883597</v>
      </c>
      <c r="N156" s="11">
        <f t="shared" si="167"/>
        <v>2.1644133226519369E-3</v>
      </c>
      <c r="O156" s="11">
        <f t="shared" si="168"/>
        <v>6.2915143601838253E-3</v>
      </c>
      <c r="P156" s="11">
        <f t="shared" si="169"/>
        <v>6.4145203194496681E-3</v>
      </c>
      <c r="Q156" s="4">
        <f t="shared" si="170"/>
        <v>7658.7334239770826</v>
      </c>
      <c r="R156" s="4">
        <f t="shared" si="171"/>
        <v>10596.261203423086</v>
      </c>
      <c r="S156" s="4">
        <f t="shared" si="172"/>
        <v>5643.2849094018238</v>
      </c>
      <c r="T156" s="4">
        <f t="shared" si="173"/>
        <v>47.80510647466285</v>
      </c>
      <c r="U156" s="4">
        <f t="shared" si="174"/>
        <v>175.97449612653523</v>
      </c>
      <c r="V156" s="4">
        <f t="shared" si="175"/>
        <v>246.88579104080375</v>
      </c>
      <c r="W156" s="11">
        <f t="shared" si="176"/>
        <v>-1.0734613539272964E-2</v>
      </c>
      <c r="X156" s="11">
        <f t="shared" si="177"/>
        <v>-1.217998157191269E-2</v>
      </c>
      <c r="Y156" s="11">
        <f t="shared" si="178"/>
        <v>-9.7425357312937999E-3</v>
      </c>
      <c r="Z156" s="4">
        <f t="shared" si="191"/>
        <v>11916.639663134201</v>
      </c>
      <c r="AA156" s="4">
        <f t="shared" si="192"/>
        <v>31573.304084290517</v>
      </c>
      <c r="AB156" s="4">
        <f t="shared" si="193"/>
        <v>35225.351917336833</v>
      </c>
      <c r="AC156" s="12">
        <f t="shared" si="179"/>
        <v>1.5426208861282134</v>
      </c>
      <c r="AD156" s="12">
        <f t="shared" si="180"/>
        <v>2.9620324981308324</v>
      </c>
      <c r="AE156" s="12">
        <f t="shared" si="181"/>
        <v>6.2214392036793056</v>
      </c>
      <c r="AF156" s="11">
        <f t="shared" si="182"/>
        <v>-4.0504037456468023E-3</v>
      </c>
      <c r="AG156" s="11">
        <f t="shared" si="183"/>
        <v>2.9673830763510267E-4</v>
      </c>
      <c r="AH156" s="11">
        <f t="shared" si="184"/>
        <v>9.7937136394747881E-3</v>
      </c>
      <c r="AI156" s="1">
        <f t="shared" si="148"/>
        <v>308229.569102621</v>
      </c>
      <c r="AJ156" s="1">
        <f t="shared" si="149"/>
        <v>111484.35014597043</v>
      </c>
      <c r="AK156" s="1">
        <f t="shared" si="150"/>
        <v>42341.175420412961</v>
      </c>
      <c r="AL156" s="10">
        <f t="shared" si="185"/>
        <v>55.165900735795297</v>
      </c>
      <c r="AM156" s="10">
        <f t="shared" si="186"/>
        <v>11.838466263911261</v>
      </c>
      <c r="AN156" s="10">
        <f t="shared" si="187"/>
        <v>3.9345800627097236</v>
      </c>
      <c r="AO156" s="7">
        <f t="shared" si="188"/>
        <v>7.5479971825736045E-3</v>
      </c>
      <c r="AP156" s="7">
        <f t="shared" si="189"/>
        <v>9.5084856919534031E-3</v>
      </c>
      <c r="AQ156" s="7">
        <f t="shared" si="190"/>
        <v>8.6253962489945164E-3</v>
      </c>
      <c r="AR156" s="1">
        <f t="shared" si="196"/>
        <v>160207.43365640828</v>
      </c>
      <c r="AS156" s="1">
        <f t="shared" si="194"/>
        <v>60214.755187045957</v>
      </c>
      <c r="AT156" s="1">
        <f t="shared" si="195"/>
        <v>22857.87645214923</v>
      </c>
      <c r="AU156" s="1">
        <f t="shared" si="151"/>
        <v>32041.486731281657</v>
      </c>
      <c r="AV156" s="1">
        <f t="shared" si="152"/>
        <v>12042.951037409191</v>
      </c>
      <c r="AW156" s="1">
        <f t="shared" si="153"/>
        <v>4571.5752904298461</v>
      </c>
      <c r="AX156">
        <v>0</v>
      </c>
      <c r="AY156">
        <v>0</v>
      </c>
      <c r="AZ156">
        <v>0</v>
      </c>
      <c r="BA156">
        <f t="shared" si="199"/>
        <v>0</v>
      </c>
      <c r="BB156">
        <f t="shared" si="211"/>
        <v>0</v>
      </c>
      <c r="BC156">
        <f t="shared" si="200"/>
        <v>0</v>
      </c>
      <c r="BD156">
        <f t="shared" si="201"/>
        <v>0</v>
      </c>
      <c r="BE156">
        <f t="shared" si="202"/>
        <v>0</v>
      </c>
      <c r="BF156">
        <f t="shared" si="203"/>
        <v>0</v>
      </c>
      <c r="BG156">
        <f t="shared" si="204"/>
        <v>0</v>
      </c>
      <c r="BH156">
        <f t="shared" si="212"/>
        <v>0</v>
      </c>
      <c r="BI156">
        <f t="shared" si="213"/>
        <v>0</v>
      </c>
      <c r="BJ156">
        <f t="shared" si="214"/>
        <v>0</v>
      </c>
      <c r="BK156" s="7">
        <f t="shared" si="215"/>
        <v>3.354796767929355E-2</v>
      </c>
      <c r="BL156" s="13">
        <f t="shared" si="197"/>
        <v>1.6574121550392829E-2</v>
      </c>
      <c r="BM156" s="13">
        <f t="shared" si="198"/>
        <v>9.7054703765015824E-3</v>
      </c>
      <c r="BN156" s="8">
        <f>BN$3*temperature!$I266+BN$4*temperature!$I266^2+BN$5*temperature!$I266^6</f>
        <v>-18.810622127670964</v>
      </c>
      <c r="BO156" s="8">
        <f>BO$3*temperature!$I266+BO$4*temperature!$I266^2+BO$5*temperature!$I266^6</f>
        <v>-17.273485025931752</v>
      </c>
      <c r="BP156" s="8">
        <f>BP$3*temperature!$I266+BP$4*temperature!$I266^2+BP$5*temperature!$I266^6</f>
        <v>-15.78549857543249</v>
      </c>
      <c r="BQ156" s="8">
        <f>BQ$3*temperature!$M266+BQ$4*temperature!$M266^2+BQ$5*temperature!$M266^6</f>
        <v>-18.810644999016347</v>
      </c>
      <c r="BR156" s="8">
        <f>BR$3*temperature!$M266+BR$4*temperature!$M266^2+BR$5*temperature!$M266^6</f>
        <v>-17.273503138354933</v>
      </c>
      <c r="BS156" s="8">
        <f>BS$3*temperature!$M266+BS$4*temperature!$M266^2+BS$5*temperature!$M266^6</f>
        <v>-15.785513059042106</v>
      </c>
      <c r="BT156" s="15">
        <f t="shared" si="205"/>
        <v>-2.2871345382924346E-5</v>
      </c>
      <c r="BU156" s="15">
        <f t="shared" si="206"/>
        <v>-1.8112423180838277E-5</v>
      </c>
      <c r="BV156" s="15">
        <f t="shared" si="207"/>
        <v>-1.4483609616533499E-5</v>
      </c>
      <c r="BW156" s="15">
        <f t="shared" si="208"/>
        <v>-5.0858592349418884E-2</v>
      </c>
      <c r="BX156" s="15">
        <f t="shared" si="209"/>
        <v>-8.4293649148114741E-4</v>
      </c>
      <c r="BY156" s="15">
        <f t="shared" si="210"/>
        <v>-4.9360656143785503E-4</v>
      </c>
    </row>
    <row r="157" spans="1:77" x14ac:dyDescent="0.3">
      <c r="A157">
        <f t="shared" si="154"/>
        <v>2111</v>
      </c>
      <c r="B157" s="4">
        <f t="shared" si="155"/>
        <v>1164.8943008167998</v>
      </c>
      <c r="C157" s="4">
        <f t="shared" si="156"/>
        <v>2961.6080742092163</v>
      </c>
      <c r="D157" s="4">
        <f t="shared" si="157"/>
        <v>4362.2496832902607</v>
      </c>
      <c r="E157" s="11">
        <f t="shared" si="158"/>
        <v>2.3105326306451945E-5</v>
      </c>
      <c r="F157" s="11">
        <f t="shared" si="159"/>
        <v>4.5519042162471515E-5</v>
      </c>
      <c r="G157" s="11">
        <f t="shared" si="160"/>
        <v>9.2925505365021663E-5</v>
      </c>
      <c r="H157" s="4">
        <f t="shared" si="161"/>
        <v>160527.67486307363</v>
      </c>
      <c r="I157" s="4">
        <f t="shared" si="162"/>
        <v>60585.435446911906</v>
      </c>
      <c r="J157" s="4">
        <f t="shared" si="163"/>
        <v>23003.215249422461</v>
      </c>
      <c r="K157" s="4">
        <f t="shared" si="164"/>
        <v>137804.49844291873</v>
      </c>
      <c r="L157" s="4">
        <f t="shared" si="165"/>
        <v>20456.938909139393</v>
      </c>
      <c r="M157" s="4">
        <f t="shared" si="166"/>
        <v>5273.2458982201379</v>
      </c>
      <c r="N157" s="11">
        <f t="shared" si="167"/>
        <v>1.9757650492795431E-3</v>
      </c>
      <c r="O157" s="11">
        <f t="shared" si="168"/>
        <v>6.1101733828994309E-3</v>
      </c>
      <c r="P157" s="11">
        <f t="shared" si="169"/>
        <v>6.2648606395561135E-3</v>
      </c>
      <c r="Q157" s="4">
        <f t="shared" si="170"/>
        <v>7591.6647074828952</v>
      </c>
      <c r="R157" s="4">
        <f t="shared" si="171"/>
        <v>10531.634705677854</v>
      </c>
      <c r="S157" s="4">
        <f t="shared" si="172"/>
        <v>5623.8375059789878</v>
      </c>
      <c r="T157" s="4">
        <f t="shared" si="173"/>
        <v>47.291937131453551</v>
      </c>
      <c r="U157" s="4">
        <f t="shared" si="174"/>
        <v>173.83113000658741</v>
      </c>
      <c r="V157" s="4">
        <f t="shared" si="175"/>
        <v>244.48049740003998</v>
      </c>
      <c r="W157" s="11">
        <f t="shared" si="176"/>
        <v>-1.0734613539272964E-2</v>
      </c>
      <c r="X157" s="11">
        <f t="shared" si="177"/>
        <v>-1.217998157191269E-2</v>
      </c>
      <c r="Y157" s="11">
        <f t="shared" si="178"/>
        <v>-9.7425357312937999E-3</v>
      </c>
      <c r="Z157" s="4">
        <f t="shared" si="191"/>
        <v>11766.668556381892</v>
      </c>
      <c r="AA157" s="4">
        <f t="shared" si="192"/>
        <v>31395.783611225368</v>
      </c>
      <c r="AB157" s="4">
        <f t="shared" si="193"/>
        <v>35453.204931761713</v>
      </c>
      <c r="AC157" s="12">
        <f t="shared" si="179"/>
        <v>1.5363726487129266</v>
      </c>
      <c r="AD157" s="12">
        <f t="shared" si="180"/>
        <v>2.9629114466414879</v>
      </c>
      <c r="AE157" s="12">
        <f t="shared" si="181"/>
        <v>6.2823701976655428</v>
      </c>
      <c r="AF157" s="11">
        <f t="shared" si="182"/>
        <v>-4.0504037456468023E-3</v>
      </c>
      <c r="AG157" s="11">
        <f t="shared" si="183"/>
        <v>2.9673830763510267E-4</v>
      </c>
      <c r="AH157" s="11">
        <f t="shared" si="184"/>
        <v>9.7937136394747881E-3</v>
      </c>
      <c r="AI157" s="1">
        <f t="shared" si="148"/>
        <v>309448.09892364056</v>
      </c>
      <c r="AJ157" s="1">
        <f t="shared" si="149"/>
        <v>112378.86616878258</v>
      </c>
      <c r="AK157" s="1">
        <f t="shared" si="150"/>
        <v>42678.633168801505</v>
      </c>
      <c r="AL157" s="10">
        <f t="shared" si="185"/>
        <v>55.578128878489942</v>
      </c>
      <c r="AM157" s="10">
        <f t="shared" si="186"/>
        <v>11.949906492125484</v>
      </c>
      <c r="AN157" s="10">
        <f t="shared" si="187"/>
        <v>3.9681780017028463</v>
      </c>
      <c r="AO157" s="7">
        <f t="shared" si="188"/>
        <v>7.4725172107478685E-3</v>
      </c>
      <c r="AP157" s="7">
        <f t="shared" si="189"/>
        <v>9.413400835033869E-3</v>
      </c>
      <c r="AQ157" s="7">
        <f t="shared" si="190"/>
        <v>8.5391422865045714E-3</v>
      </c>
      <c r="AR157" s="1">
        <f t="shared" si="196"/>
        <v>160527.67486307363</v>
      </c>
      <c r="AS157" s="1">
        <f t="shared" si="194"/>
        <v>60585.435446911906</v>
      </c>
      <c r="AT157" s="1">
        <f t="shared" si="195"/>
        <v>23003.215249422461</v>
      </c>
      <c r="AU157" s="1">
        <f t="shared" si="151"/>
        <v>32105.534972614725</v>
      </c>
      <c r="AV157" s="1">
        <f t="shared" si="152"/>
        <v>12117.087089382381</v>
      </c>
      <c r="AW157" s="1">
        <f t="shared" si="153"/>
        <v>4600.643049884492</v>
      </c>
      <c r="AX157">
        <v>0</v>
      </c>
      <c r="AY157">
        <v>0</v>
      </c>
      <c r="AZ157">
        <v>0</v>
      </c>
      <c r="BA157">
        <f t="shared" si="199"/>
        <v>0</v>
      </c>
      <c r="BB157">
        <f t="shared" si="211"/>
        <v>0</v>
      </c>
      <c r="BC157">
        <f t="shared" si="200"/>
        <v>0</v>
      </c>
      <c r="BD157">
        <f t="shared" si="201"/>
        <v>0</v>
      </c>
      <c r="BE157">
        <f t="shared" si="202"/>
        <v>0</v>
      </c>
      <c r="BF157">
        <f t="shared" si="203"/>
        <v>0</v>
      </c>
      <c r="BG157">
        <f t="shared" si="204"/>
        <v>0</v>
      </c>
      <c r="BH157">
        <f t="shared" si="212"/>
        <v>0</v>
      </c>
      <c r="BI157">
        <f t="shared" si="213"/>
        <v>0</v>
      </c>
      <c r="BJ157">
        <f t="shared" si="214"/>
        <v>0</v>
      </c>
      <c r="BK157" s="7">
        <f t="shared" si="215"/>
        <v>3.3370409353826708E-2</v>
      </c>
      <c r="BL157" s="13">
        <f t="shared" si="197"/>
        <v>1.6036141590610453E-2</v>
      </c>
      <c r="BM157" s="13">
        <f t="shared" si="198"/>
        <v>9.2433051204776975E-3</v>
      </c>
      <c r="BN157" s="8">
        <f>BN$3*temperature!$I267+BN$4*temperature!$I267^2+BN$5*temperature!$I267^6</f>
        <v>-19.322728657818846</v>
      </c>
      <c r="BO157" s="8">
        <f>BO$3*temperature!$I267+BO$4*temperature!$I267^2+BO$5*temperature!$I267^6</f>
        <v>-17.678882808027449</v>
      </c>
      <c r="BP157" s="8">
        <f>BP$3*temperature!$I267+BP$4*temperature!$I267^2+BP$5*temperature!$I267^6</f>
        <v>-16.109548224172077</v>
      </c>
      <c r="BQ157" s="8">
        <f>BQ$3*temperature!$M267+BQ$4*temperature!$M267^2+BQ$5*temperature!$M267^6</f>
        <v>-19.322751601553161</v>
      </c>
      <c r="BR157" s="8">
        <f>BR$3*temperature!$M267+BR$4*temperature!$M267^2+BR$5*temperature!$M267^6</f>
        <v>-17.678900964150742</v>
      </c>
      <c r="BS157" s="8">
        <f>BS$3*temperature!$M267+BS$4*temperature!$M267^2+BS$5*temperature!$M267^6</f>
        <v>-16.109562731416695</v>
      </c>
      <c r="BT157" s="15">
        <f t="shared" si="205"/>
        <v>-2.2943734315106212E-5</v>
      </c>
      <c r="BU157" s="15">
        <f t="shared" si="206"/>
        <v>-1.8156123292811799E-5</v>
      </c>
      <c r="BV157" s="15">
        <f t="shared" si="207"/>
        <v>-1.4507244618044979E-5</v>
      </c>
      <c r="BW157" s="15">
        <f t="shared" si="208"/>
        <v>-5.1168142286278522E-2</v>
      </c>
      <c r="BX157" s="15">
        <f t="shared" si="209"/>
        <v>-8.2053957463126446E-4</v>
      </c>
      <c r="BY157" s="15">
        <f t="shared" si="210"/>
        <v>-4.7296275160008968E-4</v>
      </c>
    </row>
    <row r="158" spans="1:77" x14ac:dyDescent="0.3">
      <c r="A158">
        <f t="shared" si="154"/>
        <v>2112</v>
      </c>
      <c r="B158" s="4">
        <f t="shared" si="155"/>
        <v>1164.9198703165862</v>
      </c>
      <c r="C158" s="4">
        <f t="shared" si="156"/>
        <v>2961.7361432938751</v>
      </c>
      <c r="D158" s="4">
        <f t="shared" si="157"/>
        <v>4362.6347793337909</v>
      </c>
      <c r="E158" s="11">
        <f t="shared" si="158"/>
        <v>2.1950059991129345E-5</v>
      </c>
      <c r="F158" s="11">
        <f t="shared" si="159"/>
        <v>4.3243090054347937E-5</v>
      </c>
      <c r="G158" s="11">
        <f t="shared" si="160"/>
        <v>8.8279230096770575E-5</v>
      </c>
      <c r="H158" s="4">
        <f t="shared" si="161"/>
        <v>160818.39287499167</v>
      </c>
      <c r="I158" s="4">
        <f t="shared" si="162"/>
        <v>60947.408934428764</v>
      </c>
      <c r="J158" s="4">
        <f t="shared" si="163"/>
        <v>23145.975638670596</v>
      </c>
      <c r="K158" s="4">
        <f t="shared" si="164"/>
        <v>138051.03421515733</v>
      </c>
      <c r="L158" s="4">
        <f t="shared" si="165"/>
        <v>20578.270982183614</v>
      </c>
      <c r="M158" s="4">
        <f t="shared" si="166"/>
        <v>5305.5038547611748</v>
      </c>
      <c r="N158" s="11">
        <f t="shared" si="167"/>
        <v>1.7890255762638141E-3</v>
      </c>
      <c r="O158" s="11">
        <f t="shared" si="168"/>
        <v>5.9310962203642514E-3</v>
      </c>
      <c r="P158" s="11">
        <f t="shared" si="169"/>
        <v>6.1172866131513626E-3</v>
      </c>
      <c r="Q158" s="4">
        <f t="shared" si="170"/>
        <v>7523.7721525706238</v>
      </c>
      <c r="R158" s="4">
        <f t="shared" si="171"/>
        <v>10465.515457436321</v>
      </c>
      <c r="S158" s="4">
        <f t="shared" si="172"/>
        <v>5603.6091638443077</v>
      </c>
      <c r="T158" s="4">
        <f t="shared" si="173"/>
        <v>46.784276462823804</v>
      </c>
      <c r="U158" s="4">
        <f t="shared" si="174"/>
        <v>171.71387004648241</v>
      </c>
      <c r="V158" s="4">
        <f t="shared" si="175"/>
        <v>242.09863741851561</v>
      </c>
      <c r="W158" s="11">
        <f t="shared" si="176"/>
        <v>-1.0734613539272964E-2</v>
      </c>
      <c r="X158" s="11">
        <f t="shared" si="177"/>
        <v>-1.217998157191269E-2</v>
      </c>
      <c r="Y158" s="11">
        <f t="shared" si="178"/>
        <v>-9.7425357312937999E-3</v>
      </c>
      <c r="Z158" s="4">
        <f t="shared" si="191"/>
        <v>11616.383620277869</v>
      </c>
      <c r="AA158" s="4">
        <f t="shared" si="192"/>
        <v>31213.560532775668</v>
      </c>
      <c r="AB158" s="4">
        <f t="shared" si="193"/>
        <v>35677.051126101127</v>
      </c>
      <c r="AC158" s="12">
        <f t="shared" si="179"/>
        <v>1.5301497191818705</v>
      </c>
      <c r="AD158" s="12">
        <f t="shared" si="180"/>
        <v>2.963790655969837</v>
      </c>
      <c r="AE158" s="12">
        <f t="shared" si="181"/>
        <v>6.34389793235865</v>
      </c>
      <c r="AF158" s="11">
        <f t="shared" si="182"/>
        <v>-4.0504037456468023E-3</v>
      </c>
      <c r="AG158" s="11">
        <f t="shared" si="183"/>
        <v>2.9673830763510267E-4</v>
      </c>
      <c r="AH158" s="11">
        <f t="shared" si="184"/>
        <v>9.7937136394747881E-3</v>
      </c>
      <c r="AI158" s="1">
        <f t="shared" si="148"/>
        <v>310608.82400389126</v>
      </c>
      <c r="AJ158" s="1">
        <f t="shared" si="149"/>
        <v>113258.06664128671</v>
      </c>
      <c r="AK158" s="1">
        <f t="shared" si="150"/>
        <v>43011.412901805852</v>
      </c>
      <c r="AL158" s="10">
        <f t="shared" si="185"/>
        <v>55.989284317829764</v>
      </c>
      <c r="AM158" s="10">
        <f t="shared" si="186"/>
        <v>12.061270859279519</v>
      </c>
      <c r="AN158" s="10">
        <f t="shared" si="187"/>
        <v>4.0017239899118175</v>
      </c>
      <c r="AO158" s="7">
        <f t="shared" si="188"/>
        <v>7.3977920386403898E-3</v>
      </c>
      <c r="AP158" s="7">
        <f t="shared" si="189"/>
        <v>9.3192668266835303E-3</v>
      </c>
      <c r="AQ158" s="7">
        <f t="shared" si="190"/>
        <v>8.4537508636395257E-3</v>
      </c>
      <c r="AR158" s="1">
        <f t="shared" si="196"/>
        <v>160818.39287499167</v>
      </c>
      <c r="AS158" s="1">
        <f t="shared" si="194"/>
        <v>60947.408934428764</v>
      </c>
      <c r="AT158" s="1">
        <f t="shared" si="195"/>
        <v>23145.975638670596</v>
      </c>
      <c r="AU158" s="1">
        <f t="shared" si="151"/>
        <v>32163.678574998336</v>
      </c>
      <c r="AV158" s="1">
        <f t="shared" si="152"/>
        <v>12189.481786885754</v>
      </c>
      <c r="AW158" s="1">
        <f t="shared" si="153"/>
        <v>4629.1951277341195</v>
      </c>
      <c r="AX158">
        <v>0</v>
      </c>
      <c r="AY158">
        <v>0</v>
      </c>
      <c r="AZ158">
        <v>0</v>
      </c>
      <c r="BA158">
        <f t="shared" si="199"/>
        <v>0</v>
      </c>
      <c r="BB158">
        <f t="shared" si="211"/>
        <v>0</v>
      </c>
      <c r="BC158">
        <f t="shared" si="200"/>
        <v>0</v>
      </c>
      <c r="BD158">
        <f t="shared" si="201"/>
        <v>0</v>
      </c>
      <c r="BE158">
        <f t="shared" si="202"/>
        <v>0</v>
      </c>
      <c r="BF158">
        <f t="shared" si="203"/>
        <v>0</v>
      </c>
      <c r="BG158">
        <f t="shared" si="204"/>
        <v>0</v>
      </c>
      <c r="BH158">
        <f t="shared" si="212"/>
        <v>0</v>
      </c>
      <c r="BI158">
        <f t="shared" si="213"/>
        <v>0</v>
      </c>
      <c r="BJ158">
        <f t="shared" si="214"/>
        <v>0</v>
      </c>
      <c r="BK158" s="7">
        <f t="shared" si="215"/>
        <v>3.3194827971225721E-2</v>
      </c>
      <c r="BL158" s="13">
        <f t="shared" si="197"/>
        <v>1.5518289904041241E-2</v>
      </c>
      <c r="BM158" s="13">
        <f t="shared" si="198"/>
        <v>8.8031477337882826E-3</v>
      </c>
      <c r="BN158" s="8">
        <f>BN$3*temperature!$I268+BN$4*temperature!$I268^2+BN$5*temperature!$I268^6</f>
        <v>-19.837323987806485</v>
      </c>
      <c r="BO158" s="8">
        <f>BO$3*temperature!$I268+BO$4*temperature!$I268^2+BO$5*temperature!$I268^6</f>
        <v>-18.085949505914733</v>
      </c>
      <c r="BP158" s="8">
        <f>BP$3*temperature!$I268+BP$4*temperature!$I268^2+BP$5*temperature!$I268^6</f>
        <v>-16.43468174258463</v>
      </c>
      <c r="BQ158" s="8">
        <f>BQ$3*temperature!$M268+BQ$4*temperature!$M268^2+BQ$5*temperature!$M268^6</f>
        <v>-19.837347000107247</v>
      </c>
      <c r="BR158" s="8">
        <f>BR$3*temperature!$M268+BR$4*temperature!$M268^2+BR$5*temperature!$M268^6</f>
        <v>-18.085967703014088</v>
      </c>
      <c r="BS158" s="8">
        <f>BS$3*temperature!$M268+BS$4*temperature!$M268^2+BS$5*temperature!$M268^6</f>
        <v>-16.434696271537518</v>
      </c>
      <c r="BT158" s="15">
        <f t="shared" si="205"/>
        <v>-2.3012300761848792E-5</v>
      </c>
      <c r="BU158" s="15">
        <f t="shared" si="206"/>
        <v>-1.8197099354466673E-5</v>
      </c>
      <c r="BV158" s="15">
        <f t="shared" si="207"/>
        <v>-1.4528952888781532E-5</v>
      </c>
      <c r="BW158" s="15">
        <f t="shared" si="208"/>
        <v>-5.1461540702727099E-2</v>
      </c>
      <c r="BX158" s="15">
        <f t="shared" si="209"/>
        <v>-7.9859510753353734E-4</v>
      </c>
      <c r="BY158" s="15">
        <f t="shared" si="210"/>
        <v>-4.5302354541446553E-4</v>
      </c>
    </row>
    <row r="159" spans="1:77" x14ac:dyDescent="0.3">
      <c r="A159">
        <f t="shared" si="154"/>
        <v>2113</v>
      </c>
      <c r="B159" s="4">
        <f t="shared" si="155"/>
        <v>1164.9441618745725</v>
      </c>
      <c r="C159" s="4">
        <f t="shared" si="156"/>
        <v>2961.8578141854987</v>
      </c>
      <c r="D159" s="4">
        <f t="shared" si="157"/>
        <v>4363.0006528713284</v>
      </c>
      <c r="E159" s="11">
        <f t="shared" si="158"/>
        <v>2.0852556991572876E-5</v>
      </c>
      <c r="F159" s="11">
        <f t="shared" si="159"/>
        <v>4.1080935551630536E-5</v>
      </c>
      <c r="G159" s="11">
        <f t="shared" si="160"/>
        <v>8.3865268591932045E-5</v>
      </c>
      <c r="H159" s="4">
        <f t="shared" si="161"/>
        <v>161079.73623314919</v>
      </c>
      <c r="I159" s="4">
        <f t="shared" si="162"/>
        <v>61300.635591898579</v>
      </c>
      <c r="J159" s="4">
        <f t="shared" si="163"/>
        <v>23286.151309594454</v>
      </c>
      <c r="K159" s="4">
        <f t="shared" si="164"/>
        <v>138272.49537346695</v>
      </c>
      <c r="L159" s="4">
        <f t="shared" si="165"/>
        <v>20696.684121130256</v>
      </c>
      <c r="M159" s="4">
        <f t="shared" si="166"/>
        <v>5337.1872163873359</v>
      </c>
      <c r="N159" s="11">
        <f t="shared" si="167"/>
        <v>1.6041977488157055E-3</v>
      </c>
      <c r="O159" s="11">
        <f t="shared" si="168"/>
        <v>5.7542802818157934E-3</v>
      </c>
      <c r="P159" s="11">
        <f t="shared" si="169"/>
        <v>5.9717912744006174E-3</v>
      </c>
      <c r="Q159" s="4">
        <f t="shared" si="170"/>
        <v>7455.1028765324227</v>
      </c>
      <c r="R159" s="4">
        <f t="shared" si="171"/>
        <v>10397.960824798403</v>
      </c>
      <c r="S159" s="4">
        <f t="shared" si="172"/>
        <v>5582.6215142766277</v>
      </c>
      <c r="T159" s="4">
        <f t="shared" si="173"/>
        <v>46.282065335280883</v>
      </c>
      <c r="U159" s="4">
        <f t="shared" si="174"/>
        <v>169.62239827367443</v>
      </c>
      <c r="V159" s="4">
        <f t="shared" si="175"/>
        <v>239.73998279296816</v>
      </c>
      <c r="W159" s="11">
        <f t="shared" si="176"/>
        <v>-1.0734613539272964E-2</v>
      </c>
      <c r="X159" s="11">
        <f t="shared" si="177"/>
        <v>-1.217998157191269E-2</v>
      </c>
      <c r="Y159" s="11">
        <f t="shared" si="178"/>
        <v>-9.7425357312937999E-3</v>
      </c>
      <c r="Z159" s="4">
        <f t="shared" si="191"/>
        <v>11465.867582045328</v>
      </c>
      <c r="AA159" s="4">
        <f t="shared" si="192"/>
        <v>31026.801031875399</v>
      </c>
      <c r="AB159" s="4">
        <f t="shared" si="193"/>
        <v>35896.878617123839</v>
      </c>
      <c r="AC159" s="12">
        <f t="shared" si="179"/>
        <v>1.5239519950278959</v>
      </c>
      <c r="AD159" s="12">
        <f t="shared" si="180"/>
        <v>2.9646701261932744</v>
      </c>
      <c r="AE159" s="12">
        <f t="shared" si="181"/>
        <v>6.4060282520662266</v>
      </c>
      <c r="AF159" s="11">
        <f t="shared" si="182"/>
        <v>-4.0504037456468023E-3</v>
      </c>
      <c r="AG159" s="11">
        <f t="shared" si="183"/>
        <v>2.9673830763510267E-4</v>
      </c>
      <c r="AH159" s="11">
        <f t="shared" si="184"/>
        <v>9.7937136394747881E-3</v>
      </c>
      <c r="AI159" s="1">
        <f t="shared" si="148"/>
        <v>311711.62017850048</v>
      </c>
      <c r="AJ159" s="1">
        <f t="shared" si="149"/>
        <v>114121.74176404379</v>
      </c>
      <c r="AK159" s="1">
        <f t="shared" si="150"/>
        <v>43339.466739359392</v>
      </c>
      <c r="AL159" s="10">
        <f t="shared" si="185"/>
        <v>56.39933942878762</v>
      </c>
      <c r="AM159" s="10">
        <f t="shared" si="186"/>
        <v>12.172549038671983</v>
      </c>
      <c r="AN159" s="10">
        <f t="shared" si="187"/>
        <v>4.0352152717712233</v>
      </c>
      <c r="AO159" s="7">
        <f t="shared" si="188"/>
        <v>7.3238141182539861E-3</v>
      </c>
      <c r="AP159" s="7">
        <f t="shared" si="189"/>
        <v>9.2260741584166955E-3</v>
      </c>
      <c r="AQ159" s="7">
        <f t="shared" si="190"/>
        <v>8.3692133550031297E-3</v>
      </c>
      <c r="AR159" s="1">
        <f t="shared" si="196"/>
        <v>161079.73623314919</v>
      </c>
      <c r="AS159" s="1">
        <f t="shared" si="194"/>
        <v>61300.635591898579</v>
      </c>
      <c r="AT159" s="1">
        <f t="shared" si="195"/>
        <v>23286.151309594454</v>
      </c>
      <c r="AU159" s="1">
        <f t="shared" si="151"/>
        <v>32215.947246629839</v>
      </c>
      <c r="AV159" s="1">
        <f t="shared" si="152"/>
        <v>12260.127118379716</v>
      </c>
      <c r="AW159" s="1">
        <f t="shared" si="153"/>
        <v>4657.2302619188913</v>
      </c>
      <c r="AX159">
        <v>0</v>
      </c>
      <c r="AY159">
        <v>0</v>
      </c>
      <c r="AZ159">
        <v>0</v>
      </c>
      <c r="BA159">
        <f t="shared" si="199"/>
        <v>0</v>
      </c>
      <c r="BB159">
        <f t="shared" si="211"/>
        <v>0</v>
      </c>
      <c r="BC159">
        <f t="shared" si="200"/>
        <v>0</v>
      </c>
      <c r="BD159">
        <f t="shared" si="201"/>
        <v>0</v>
      </c>
      <c r="BE159">
        <f t="shared" si="202"/>
        <v>0</v>
      </c>
      <c r="BF159">
        <f t="shared" si="203"/>
        <v>0</v>
      </c>
      <c r="BG159">
        <f t="shared" si="204"/>
        <v>0</v>
      </c>
      <c r="BH159">
        <f t="shared" si="212"/>
        <v>0</v>
      </c>
      <c r="BI159">
        <f t="shared" si="213"/>
        <v>0</v>
      </c>
      <c r="BJ159">
        <f t="shared" si="214"/>
        <v>0</v>
      </c>
      <c r="BK159" s="7">
        <f t="shared" si="215"/>
        <v>3.3021230219584446E-2</v>
      </c>
      <c r="BL159" s="13">
        <f t="shared" si="197"/>
        <v>1.5019713111139791E-2</v>
      </c>
      <c r="BM159" s="13">
        <f t="shared" si="198"/>
        <v>8.3839502226555063E-3</v>
      </c>
      <c r="BN159" s="8">
        <f>BN$3*temperature!$I269+BN$4*temperature!$I269^2+BN$5*temperature!$I269^6</f>
        <v>-20.354255541568346</v>
      </c>
      <c r="BO159" s="8">
        <f>BO$3*temperature!$I269+BO$4*temperature!$I269^2+BO$5*temperature!$I269^6</f>
        <v>-18.49457007755823</v>
      </c>
      <c r="BP159" s="8">
        <f>BP$3*temperature!$I269+BP$4*temperature!$I269^2+BP$5*temperature!$I269^6</f>
        <v>-16.760811940330793</v>
      </c>
      <c r="BQ159" s="8">
        <f>BQ$3*temperature!$M269+BQ$4*temperature!$M269^2+BQ$5*temperature!$M269^6</f>
        <v>-20.354278618716414</v>
      </c>
      <c r="BR159" s="8">
        <f>BR$3*temperature!$M269+BR$4*temperature!$M269^2+BR$5*temperature!$M269^6</f>
        <v>-18.494588312987169</v>
      </c>
      <c r="BS159" s="8">
        <f>BS$3*temperature!$M269+BS$4*temperature!$M269^2+BS$5*temperature!$M269^6</f>
        <v>-16.76082648912368</v>
      </c>
      <c r="BT159" s="15">
        <f t="shared" si="205"/>
        <v>-2.3077148068040287E-5</v>
      </c>
      <c r="BU159" s="15">
        <f t="shared" si="206"/>
        <v>-1.8235428939306075E-5</v>
      </c>
      <c r="BV159" s="15">
        <f t="shared" si="207"/>
        <v>-1.4548792886870388E-5</v>
      </c>
      <c r="BW159" s="15">
        <f t="shared" si="208"/>
        <v>-5.1738897006192365E-2</v>
      </c>
      <c r="BX159" s="15">
        <f t="shared" si="209"/>
        <v>-7.7710338971981872E-4</v>
      </c>
      <c r="BY159" s="15">
        <f t="shared" si="210"/>
        <v>-4.337763370750168E-4</v>
      </c>
    </row>
    <row r="160" spans="1:77" x14ac:dyDescent="0.3">
      <c r="A160">
        <f t="shared" si="154"/>
        <v>2114</v>
      </c>
      <c r="B160" s="4">
        <f t="shared" si="155"/>
        <v>1164.9672393358735</v>
      </c>
      <c r="C160" s="4">
        <f t="shared" si="156"/>
        <v>2961.9734062809771</v>
      </c>
      <c r="D160" s="4">
        <f t="shared" si="157"/>
        <v>4363.3482618818671</v>
      </c>
      <c r="E160" s="11">
        <f t="shared" si="158"/>
        <v>1.9809929141994232E-5</v>
      </c>
      <c r="F160" s="11">
        <f t="shared" si="159"/>
        <v>3.9026888774049008E-5</v>
      </c>
      <c r="G160" s="11">
        <f t="shared" si="160"/>
        <v>7.9672005162335436E-5</v>
      </c>
      <c r="H160" s="4">
        <f t="shared" si="161"/>
        <v>161311.87173106711</v>
      </c>
      <c r="I160" s="4">
        <f t="shared" si="162"/>
        <v>61645.081835952769</v>
      </c>
      <c r="J160" s="4">
        <f t="shared" si="163"/>
        <v>23423.737615204591</v>
      </c>
      <c r="K160" s="4">
        <f t="shared" si="164"/>
        <v>138469.01980095857</v>
      </c>
      <c r="L160" s="4">
        <f t="shared" si="165"/>
        <v>20812.165870642872</v>
      </c>
      <c r="M160" s="4">
        <f t="shared" si="166"/>
        <v>5368.2943027568872</v>
      </c>
      <c r="N160" s="11">
        <f t="shared" si="167"/>
        <v>1.421283581820143E-3</v>
      </c>
      <c r="O160" s="11">
        <f t="shared" si="168"/>
        <v>5.5797222799913726E-3</v>
      </c>
      <c r="P160" s="11">
        <f t="shared" si="169"/>
        <v>5.8283670983172442E-3</v>
      </c>
      <c r="Q160" s="4">
        <f t="shared" si="170"/>
        <v>7385.7036089607518</v>
      </c>
      <c r="R160" s="4">
        <f t="shared" si="171"/>
        <v>10329.028026416843</v>
      </c>
      <c r="S160" s="4">
        <f t="shared" si="172"/>
        <v>5560.8962062967048</v>
      </c>
      <c r="T160" s="4">
        <f t="shared" si="173"/>
        <v>45.785245250107259</v>
      </c>
      <c r="U160" s="4">
        <f t="shared" si="174"/>
        <v>167.55640058851745</v>
      </c>
      <c r="V160" s="4">
        <f t="shared" si="175"/>
        <v>237.40430744438791</v>
      </c>
      <c r="W160" s="11">
        <f t="shared" si="176"/>
        <v>-1.0734613539272964E-2</v>
      </c>
      <c r="X160" s="11">
        <f t="shared" si="177"/>
        <v>-1.217998157191269E-2</v>
      </c>
      <c r="Y160" s="11">
        <f t="shared" si="178"/>
        <v>-9.7425357312937999E-3</v>
      </c>
      <c r="Z160" s="4">
        <f t="shared" si="191"/>
        <v>11315.201378234708</v>
      </c>
      <c r="AA160" s="4">
        <f t="shared" si="192"/>
        <v>30835.671241119573</v>
      </c>
      <c r="AB160" s="4">
        <f t="shared" si="193"/>
        <v>36112.678150695683</v>
      </c>
      <c r="AC160" s="12">
        <f t="shared" si="179"/>
        <v>1.5177793741590491</v>
      </c>
      <c r="AD160" s="12">
        <f t="shared" si="180"/>
        <v>2.9655498573892172</v>
      </c>
      <c r="AE160" s="12">
        <f t="shared" si="181"/>
        <v>6.4687670583333485</v>
      </c>
      <c r="AF160" s="11">
        <f t="shared" si="182"/>
        <v>-4.0504037456468023E-3</v>
      </c>
      <c r="AG160" s="11">
        <f t="shared" si="183"/>
        <v>2.9673830763510267E-4</v>
      </c>
      <c r="AH160" s="11">
        <f t="shared" si="184"/>
        <v>9.7937136394747881E-3</v>
      </c>
      <c r="AI160" s="1">
        <f t="shared" si="148"/>
        <v>312756.40540728031</v>
      </c>
      <c r="AJ160" s="1">
        <f t="shared" si="149"/>
        <v>114969.69470601913</v>
      </c>
      <c r="AK160" s="1">
        <f t="shared" si="150"/>
        <v>43662.750327342343</v>
      </c>
      <c r="AL160" s="10">
        <f t="shared" si="185"/>
        <v>56.808267124372684</v>
      </c>
      <c r="AM160" s="10">
        <f t="shared" si="186"/>
        <v>12.283730830398458</v>
      </c>
      <c r="AN160" s="10">
        <f t="shared" si="187"/>
        <v>4.0686491335386155</v>
      </c>
      <c r="AO160" s="7">
        <f t="shared" si="188"/>
        <v>7.2505759770714459E-3</v>
      </c>
      <c r="AP160" s="7">
        <f t="shared" si="189"/>
        <v>9.1338134168325279E-3</v>
      </c>
      <c r="AQ160" s="7">
        <f t="shared" si="190"/>
        <v>8.2855212214530977E-3</v>
      </c>
      <c r="AR160" s="1">
        <f t="shared" si="196"/>
        <v>161311.87173106711</v>
      </c>
      <c r="AS160" s="1">
        <f t="shared" si="194"/>
        <v>61645.081835952769</v>
      </c>
      <c r="AT160" s="1">
        <f t="shared" si="195"/>
        <v>23423.737615204591</v>
      </c>
      <c r="AU160" s="1">
        <f t="shared" si="151"/>
        <v>32262.374346213423</v>
      </c>
      <c r="AV160" s="1">
        <f t="shared" si="152"/>
        <v>12329.016367190554</v>
      </c>
      <c r="AW160" s="1">
        <f t="shared" si="153"/>
        <v>4684.7475230409182</v>
      </c>
      <c r="AX160">
        <v>0</v>
      </c>
      <c r="AY160">
        <v>0</v>
      </c>
      <c r="AZ160">
        <v>0</v>
      </c>
      <c r="BA160">
        <f t="shared" si="199"/>
        <v>0</v>
      </c>
      <c r="BB160">
        <f t="shared" si="211"/>
        <v>0</v>
      </c>
      <c r="BC160">
        <f t="shared" si="200"/>
        <v>0</v>
      </c>
      <c r="BD160">
        <f t="shared" si="201"/>
        <v>0</v>
      </c>
      <c r="BE160">
        <f t="shared" si="202"/>
        <v>0</v>
      </c>
      <c r="BF160">
        <f t="shared" si="203"/>
        <v>0</v>
      </c>
      <c r="BG160">
        <f t="shared" si="204"/>
        <v>0</v>
      </c>
      <c r="BH160">
        <f t="shared" si="212"/>
        <v>0</v>
      </c>
      <c r="BI160">
        <f t="shared" si="213"/>
        <v>0</v>
      </c>
      <c r="BJ160">
        <f t="shared" si="214"/>
        <v>0</v>
      </c>
      <c r="BK160" s="7">
        <f t="shared" si="215"/>
        <v>3.2849621770929066E-2</v>
      </c>
      <c r="BL160" s="13">
        <f t="shared" si="197"/>
        <v>1.4539597707926216E-2</v>
      </c>
      <c r="BM160" s="13">
        <f t="shared" si="198"/>
        <v>7.9847144977671491E-3</v>
      </c>
      <c r="BN160" s="8">
        <f>BN$3*temperature!$I270+BN$4*temperature!$I270^2+BN$5*temperature!$I270^6</f>
        <v>-20.873371832944752</v>
      </c>
      <c r="BO160" s="8">
        <f>BO$3*temperature!$I270+BO$4*temperature!$I270^2+BO$5*temperature!$I270^6</f>
        <v>-18.904630405970352</v>
      </c>
      <c r="BP160" s="8">
        <f>BP$3*temperature!$I270+BP$4*temperature!$I270^2+BP$5*temperature!$I270^6</f>
        <v>-17.087852418180724</v>
      </c>
      <c r="BQ160" s="8">
        <f>BQ$3*temperature!$M270+BQ$4*temperature!$M270^2+BQ$5*temperature!$M270^6</f>
        <v>-20.873394971323275</v>
      </c>
      <c r="BR160" s="8">
        <f>BR$3*temperature!$M270+BR$4*temperature!$M270^2+BR$5*temperature!$M270^6</f>
        <v>-18.904648677158981</v>
      </c>
      <c r="BS160" s="8">
        <f>BS$3*temperature!$M270+BS$4*temperature!$M270^2+BS$5*temperature!$M270^6</f>
        <v>-17.087866985002925</v>
      </c>
      <c r="BT160" s="15">
        <f t="shared" si="205"/>
        <v>-2.3138378523412939E-5</v>
      </c>
      <c r="BU160" s="15">
        <f t="shared" si="206"/>
        <v>-1.8271188629626067E-5</v>
      </c>
      <c r="BV160" s="15">
        <f t="shared" si="207"/>
        <v>-1.4566822201800278E-5</v>
      </c>
      <c r="BW160" s="15">
        <f t="shared" si="208"/>
        <v>-5.2000334878894015E-2</v>
      </c>
      <c r="BX160" s="15">
        <f t="shared" si="209"/>
        <v>-7.5606394981656303E-4</v>
      </c>
      <c r="BY160" s="15">
        <f t="shared" si="210"/>
        <v>-4.152078277962518E-4</v>
      </c>
    </row>
    <row r="161" spans="1:77" x14ac:dyDescent="0.3">
      <c r="A161">
        <f t="shared" si="154"/>
        <v>2115</v>
      </c>
      <c r="B161" s="4">
        <f t="shared" si="155"/>
        <v>1164.9891633584143</v>
      </c>
      <c r="C161" s="4">
        <f t="shared" si="156"/>
        <v>2962.0832230573214</v>
      </c>
      <c r="D161" s="4">
        <f t="shared" si="157"/>
        <v>4363.678516751851</v>
      </c>
      <c r="E161" s="11">
        <f t="shared" si="158"/>
        <v>1.8819432684894519E-5</v>
      </c>
      <c r="F161" s="11">
        <f t="shared" si="159"/>
        <v>3.7075544335346559E-5</v>
      </c>
      <c r="G161" s="11">
        <f t="shared" si="160"/>
        <v>7.5688404904218658E-5</v>
      </c>
      <c r="H161" s="4">
        <f t="shared" si="161"/>
        <v>161514.98387160935</v>
      </c>
      <c r="I161" s="4">
        <f t="shared" si="162"/>
        <v>61980.720459650889</v>
      </c>
      <c r="J161" s="4">
        <f t="shared" si="163"/>
        <v>23558.731539603188</v>
      </c>
      <c r="K161" s="4">
        <f t="shared" si="164"/>
        <v>138640.76074836287</v>
      </c>
      <c r="L161" s="4">
        <f t="shared" si="165"/>
        <v>20924.705955991791</v>
      </c>
      <c r="M161" s="4">
        <f t="shared" si="166"/>
        <v>5398.8238247072732</v>
      </c>
      <c r="N161" s="11">
        <f t="shared" si="167"/>
        <v>1.240284271898151E-3</v>
      </c>
      <c r="O161" s="11">
        <f t="shared" si="168"/>
        <v>5.4074182402930049E-3</v>
      </c>
      <c r="P161" s="11">
        <f t="shared" si="169"/>
        <v>5.6870060076079643E-3</v>
      </c>
      <c r="Q161" s="4">
        <f t="shared" si="170"/>
        <v>7315.6206472118829</v>
      </c>
      <c r="R161" s="4">
        <f t="shared" si="171"/>
        <v>10258.774072412856</v>
      </c>
      <c r="S161" s="4">
        <f t="shared" si="172"/>
        <v>5538.4548852992857</v>
      </c>
      <c r="T161" s="4">
        <f t="shared" si="173"/>
        <v>45.293758336546524</v>
      </c>
      <c r="U161" s="4">
        <f t="shared" si="174"/>
        <v>165.51556671709329</v>
      </c>
      <c r="V161" s="4">
        <f t="shared" si="175"/>
        <v>235.09138749634789</v>
      </c>
      <c r="W161" s="11">
        <f t="shared" si="176"/>
        <v>-1.0734613539272964E-2</v>
      </c>
      <c r="X161" s="11">
        <f t="shared" si="177"/>
        <v>-1.217998157191269E-2</v>
      </c>
      <c r="Y161" s="11">
        <f t="shared" si="178"/>
        <v>-9.7425357312937999E-3</v>
      </c>
      <c r="Z161" s="4">
        <f t="shared" si="191"/>
        <v>11164.464107561635</v>
      </c>
      <c r="AA161" s="4">
        <f t="shared" si="192"/>
        <v>30640.337055280517</v>
      </c>
      <c r="AB161" s="4">
        <f t="shared" si="193"/>
        <v>36324.443053750525</v>
      </c>
      <c r="AC161" s="12">
        <f t="shared" si="179"/>
        <v>1.5116317548968898</v>
      </c>
      <c r="AD161" s="12">
        <f t="shared" si="180"/>
        <v>2.9664298496351065</v>
      </c>
      <c r="AE161" s="12">
        <f t="shared" si="181"/>
        <v>6.5321203105031334</v>
      </c>
      <c r="AF161" s="11">
        <f t="shared" si="182"/>
        <v>-4.0504037456468023E-3</v>
      </c>
      <c r="AG161" s="11">
        <f t="shared" si="183"/>
        <v>2.9673830763510267E-4</v>
      </c>
      <c r="AH161" s="11">
        <f t="shared" si="184"/>
        <v>9.7937136394747881E-3</v>
      </c>
      <c r="AI161" s="1">
        <f t="shared" si="148"/>
        <v>313743.13921276573</v>
      </c>
      <c r="AJ161" s="1">
        <f t="shared" si="149"/>
        <v>115801.74160260777</v>
      </c>
      <c r="AK161" s="1">
        <f t="shared" si="150"/>
        <v>43981.222817649024</v>
      </c>
      <c r="AL161" s="10">
        <f t="shared" si="185"/>
        <v>57.216040854714606</v>
      </c>
      <c r="AM161" s="10">
        <f t="shared" si="186"/>
        <v>12.394806162811236</v>
      </c>
      <c r="AN161" s="10">
        <f t="shared" si="187"/>
        <v>4.1020229034898099</v>
      </c>
      <c r="AO161" s="7">
        <f t="shared" si="188"/>
        <v>7.1780702173007312E-3</v>
      </c>
      <c r="AP161" s="7">
        <f t="shared" si="189"/>
        <v>9.0424752826642023E-3</v>
      </c>
      <c r="AQ161" s="7">
        <f t="shared" si="190"/>
        <v>8.2026660092385673E-3</v>
      </c>
      <c r="AR161" s="1">
        <f t="shared" si="196"/>
        <v>161514.98387160935</v>
      </c>
      <c r="AS161" s="1">
        <f t="shared" si="194"/>
        <v>61980.720459650889</v>
      </c>
      <c r="AT161" s="1">
        <f t="shared" si="195"/>
        <v>23558.731539603188</v>
      </c>
      <c r="AU161" s="1">
        <f t="shared" si="151"/>
        <v>32302.996774321873</v>
      </c>
      <c r="AV161" s="1">
        <f t="shared" si="152"/>
        <v>12396.144091930179</v>
      </c>
      <c r="AW161" s="1">
        <f t="shared" si="153"/>
        <v>4711.7463079206382</v>
      </c>
      <c r="AX161">
        <v>0</v>
      </c>
      <c r="AY161">
        <v>0</v>
      </c>
      <c r="AZ161">
        <v>0</v>
      </c>
      <c r="BA161">
        <f t="shared" si="199"/>
        <v>0</v>
      </c>
      <c r="BB161">
        <f t="shared" si="211"/>
        <v>0</v>
      </c>
      <c r="BC161">
        <f t="shared" si="200"/>
        <v>0</v>
      </c>
      <c r="BD161">
        <f t="shared" si="201"/>
        <v>0</v>
      </c>
      <c r="BE161">
        <f t="shared" si="202"/>
        <v>0</v>
      </c>
      <c r="BF161">
        <f t="shared" si="203"/>
        <v>0</v>
      </c>
      <c r="BG161">
        <f t="shared" si="204"/>
        <v>0</v>
      </c>
      <c r="BH161">
        <f t="shared" si="212"/>
        <v>0</v>
      </c>
      <c r="BI161">
        <f t="shared" si="213"/>
        <v>0</v>
      </c>
      <c r="BJ161">
        <f t="shared" si="214"/>
        <v>0</v>
      </c>
      <c r="BK161" s="7">
        <f t="shared" si="215"/>
        <v>3.2680007304193709E-2</v>
      </c>
      <c r="BL161" s="13">
        <f t="shared" si="197"/>
        <v>1.4077168061500132E-2</v>
      </c>
      <c r="BM161" s="13">
        <f t="shared" si="198"/>
        <v>7.6044899978734747E-3</v>
      </c>
      <c r="BN161" s="8">
        <f>BN$3*temperature!$I271+BN$4*temperature!$I271^2+BN$5*temperature!$I271^6</f>
        <v>-21.394522586834785</v>
      </c>
      <c r="BO161" s="8">
        <f>BO$3*temperature!$I271+BO$4*temperature!$I271^2+BO$5*temperature!$I271^6</f>
        <v>-19.316017386975535</v>
      </c>
      <c r="BP161" s="8">
        <f>BP$3*temperature!$I271+BP$4*temperature!$I271^2+BP$5*temperature!$I271^6</f>
        <v>-17.415717631405634</v>
      </c>
      <c r="BQ161" s="8">
        <f>BQ$3*temperature!$M271+BQ$4*temperature!$M271^2+BQ$5*temperature!$M271^6</f>
        <v>-21.394545782928017</v>
      </c>
      <c r="BR161" s="8">
        <f>BR$3*temperature!$M271+BR$4*temperature!$M271^2+BR$5*temperature!$M271^6</f>
        <v>-19.316035691429555</v>
      </c>
      <c r="BS161" s="8">
        <f>BS$3*temperature!$M271+BS$4*temperature!$M271^2+BS$5*temperature!$M271^6</f>
        <v>-17.415732214503215</v>
      </c>
      <c r="BT161" s="15">
        <f t="shared" si="205"/>
        <v>-2.3196093231092618E-5</v>
      </c>
      <c r="BU161" s="15">
        <f t="shared" si="206"/>
        <v>-1.8304454020068306E-5</v>
      </c>
      <c r="BV161" s="15">
        <f t="shared" si="207"/>
        <v>-1.4583097581066795E-5</v>
      </c>
      <c r="BW161" s="15">
        <f t="shared" si="208"/>
        <v>-5.2245991528168466E-2</v>
      </c>
      <c r="BX161" s="15">
        <f t="shared" si="209"/>
        <v>-7.3547560328173964E-4</v>
      </c>
      <c r="BY161" s="15">
        <f t="shared" si="210"/>
        <v>-3.9730412000493938E-4</v>
      </c>
    </row>
    <row r="162" spans="1:77" x14ac:dyDescent="0.3">
      <c r="A162">
        <f t="shared" si="154"/>
        <v>2116</v>
      </c>
      <c r="B162" s="4">
        <f t="shared" si="155"/>
        <v>1165.009991571796</v>
      </c>
      <c r="C162" s="4">
        <f t="shared" si="156"/>
        <v>2962.1875528627902</v>
      </c>
      <c r="D162" s="4">
        <f t="shared" si="157"/>
        <v>4363.9922826249767</v>
      </c>
      <c r="E162" s="11">
        <f t="shared" si="158"/>
        <v>1.7878461050649794E-5</v>
      </c>
      <c r="F162" s="11">
        <f t="shared" si="159"/>
        <v>3.5221767118579231E-5</v>
      </c>
      <c r="G162" s="11">
        <f t="shared" si="160"/>
        <v>7.1903984659007724E-5</v>
      </c>
      <c r="H162" s="4">
        <f t="shared" si="161"/>
        <v>161689.27431009218</v>
      </c>
      <c r="I162" s="4">
        <f t="shared" si="162"/>
        <v>62307.530527371084</v>
      </c>
      <c r="J162" s="4">
        <f t="shared" si="163"/>
        <v>23691.131664249941</v>
      </c>
      <c r="K162" s="4">
        <f t="shared" si="164"/>
        <v>138787.88635275647</v>
      </c>
      <c r="L162" s="4">
        <f t="shared" si="165"/>
        <v>21034.296247431837</v>
      </c>
      <c r="M162" s="4">
        <f t="shared" si="166"/>
        <v>5428.774876292754</v>
      </c>
      <c r="N162" s="11">
        <f t="shared" si="167"/>
        <v>1.0612002098042694E-3</v>
      </c>
      <c r="O162" s="11">
        <f t="shared" si="168"/>
        <v>5.2373635104137062E-3</v>
      </c>
      <c r="P162" s="11">
        <f t="shared" si="169"/>
        <v>5.5476993800782637E-3</v>
      </c>
      <c r="Q162" s="4">
        <f t="shared" si="170"/>
        <v>7244.8998138382494</v>
      </c>
      <c r="R162" s="4">
        <f t="shared" si="171"/>
        <v>10187.255705394373</v>
      </c>
      <c r="S162" s="4">
        <f t="shared" si="172"/>
        <v>5515.3191722669562</v>
      </c>
      <c r="T162" s="4">
        <f t="shared" si="173"/>
        <v>44.807547345062474</v>
      </c>
      <c r="U162" s="4">
        <f t="shared" si="174"/>
        <v>163.4995901646144</v>
      </c>
      <c r="V162" s="4">
        <f t="shared" si="175"/>
        <v>232.80100125354528</v>
      </c>
      <c r="W162" s="11">
        <f t="shared" si="176"/>
        <v>-1.0734613539272964E-2</v>
      </c>
      <c r="X162" s="11">
        <f t="shared" si="177"/>
        <v>-1.217998157191269E-2</v>
      </c>
      <c r="Y162" s="11">
        <f t="shared" si="178"/>
        <v>-9.7425357312937999E-3</v>
      </c>
      <c r="Z162" s="4">
        <f t="shared" si="191"/>
        <v>11013.732988141428</v>
      </c>
      <c r="AA162" s="4">
        <f t="shared" si="192"/>
        <v>30440.963949551351</v>
      </c>
      <c r="AB162" s="4">
        <f t="shared" si="193"/>
        <v>36532.169183759397</v>
      </c>
      <c r="AC162" s="12">
        <f t="shared" si="179"/>
        <v>1.5055090359748169</v>
      </c>
      <c r="AD162" s="12">
        <f t="shared" si="180"/>
        <v>2.9673101030084053</v>
      </c>
      <c r="AE162" s="12">
        <f t="shared" si="181"/>
        <v>6.5960940262827981</v>
      </c>
      <c r="AF162" s="11">
        <f t="shared" si="182"/>
        <v>-4.0504037456468023E-3</v>
      </c>
      <c r="AG162" s="11">
        <f t="shared" si="183"/>
        <v>2.9673830763510267E-4</v>
      </c>
      <c r="AH162" s="11">
        <f t="shared" si="184"/>
        <v>9.7937136394747881E-3</v>
      </c>
      <c r="AI162" s="1">
        <f t="shared" si="148"/>
        <v>314671.82206581108</v>
      </c>
      <c r="AJ162" s="1">
        <f t="shared" si="149"/>
        <v>116617.71153427717</v>
      </c>
      <c r="AK162" s="1">
        <f t="shared" si="150"/>
        <v>44294.846843804757</v>
      </c>
      <c r="AL162" s="10">
        <f t="shared" si="185"/>
        <v>57.622634605937584</v>
      </c>
      <c r="AM162" s="10">
        <f t="shared" si="186"/>
        <v>12.505765093888263</v>
      </c>
      <c r="AN162" s="10">
        <f t="shared" si="187"/>
        <v>4.1353339520909884</v>
      </c>
      <c r="AO162" s="7">
        <f t="shared" si="188"/>
        <v>7.1062895151277235E-3</v>
      </c>
      <c r="AP162" s="7">
        <f t="shared" si="189"/>
        <v>8.9520505298375606E-3</v>
      </c>
      <c r="AQ162" s="7">
        <f t="shared" si="190"/>
        <v>8.1206393491461814E-3</v>
      </c>
      <c r="AR162" s="1">
        <f t="shared" si="196"/>
        <v>161689.27431009218</v>
      </c>
      <c r="AS162" s="1">
        <f t="shared" si="194"/>
        <v>62307.530527371084</v>
      </c>
      <c r="AT162" s="1">
        <f t="shared" si="195"/>
        <v>23691.131664249941</v>
      </c>
      <c r="AU162" s="1">
        <f t="shared" si="151"/>
        <v>32337.854862018437</v>
      </c>
      <c r="AV162" s="1">
        <f t="shared" si="152"/>
        <v>12461.506105474218</v>
      </c>
      <c r="AW162" s="1">
        <f t="shared" si="153"/>
        <v>4738.2263328499885</v>
      </c>
      <c r="AX162">
        <v>0</v>
      </c>
      <c r="AY162">
        <v>0</v>
      </c>
      <c r="AZ162">
        <v>0</v>
      </c>
      <c r="BA162">
        <f t="shared" si="199"/>
        <v>0</v>
      </c>
      <c r="BB162">
        <f t="shared" si="211"/>
        <v>0</v>
      </c>
      <c r="BC162">
        <f t="shared" si="200"/>
        <v>0</v>
      </c>
      <c r="BD162">
        <f t="shared" si="201"/>
        <v>0</v>
      </c>
      <c r="BE162">
        <f t="shared" si="202"/>
        <v>0</v>
      </c>
      <c r="BF162">
        <f t="shared" si="203"/>
        <v>0</v>
      </c>
      <c r="BG162">
        <f t="shared" si="204"/>
        <v>0</v>
      </c>
      <c r="BH162">
        <f t="shared" si="212"/>
        <v>0</v>
      </c>
      <c r="BI162">
        <f t="shared" si="213"/>
        <v>0</v>
      </c>
      <c r="BJ162">
        <f t="shared" si="214"/>
        <v>0</v>
      </c>
      <c r="BK162" s="7">
        <f t="shared" si="215"/>
        <v>3.2512390527983132E-2</v>
      </c>
      <c r="BL162" s="13">
        <f t="shared" si="197"/>
        <v>1.3631684512076992E-2</v>
      </c>
      <c r="BM162" s="13">
        <f t="shared" si="198"/>
        <v>7.2423714265461665E-3</v>
      </c>
      <c r="BN162" s="8">
        <f>BN$3*temperature!$I272+BN$4*temperature!$I272^2+BN$5*temperature!$I272^6</f>
        <v>-21.917558855182286</v>
      </c>
      <c r="BO162" s="8">
        <f>BO$3*temperature!$I272+BO$4*temperature!$I272^2+BO$5*temperature!$I272^6</f>
        <v>-19.728619013110791</v>
      </c>
      <c r="BP162" s="8">
        <f>BP$3*temperature!$I272+BP$4*temperature!$I272^2+BP$5*temperature!$I272^6</f>
        <v>-17.744322950269051</v>
      </c>
      <c r="BQ162" s="8">
        <f>BQ$3*temperature!$M272+BQ$4*temperature!$M272^2+BQ$5*temperature!$M272^6</f>
        <v>-21.917582105574446</v>
      </c>
      <c r="BR162" s="8">
        <f>BR$3*temperature!$M272+BR$4*temperature!$M272^2+BR$5*temperature!$M272^6</f>
        <v>-19.728637348410516</v>
      </c>
      <c r="BS162" s="8">
        <f>BS$3*temperature!$M272+BS$4*temperature!$M272^2+BS$5*temperature!$M272^6</f>
        <v>-17.744337547943953</v>
      </c>
      <c r="BT162" s="15">
        <f t="shared" si="205"/>
        <v>-2.3250392160889533E-5</v>
      </c>
      <c r="BU162" s="15">
        <f t="shared" si="206"/>
        <v>-1.8335299724725473E-5</v>
      </c>
      <c r="BV162" s="15">
        <f t="shared" si="207"/>
        <v>-1.4597674901750679E-5</v>
      </c>
      <c r="BW162" s="15">
        <f t="shared" si="208"/>
        <v>-5.2476017213354077E-2</v>
      </c>
      <c r="BX162" s="15">
        <f t="shared" si="209"/>
        <v>-7.153365111027644E-4</v>
      </c>
      <c r="BY162" s="15">
        <f t="shared" si="210"/>
        <v>-3.8005080764494034E-4</v>
      </c>
    </row>
    <row r="163" spans="1:77" x14ac:dyDescent="0.3">
      <c r="A163">
        <f t="shared" si="154"/>
        <v>2117</v>
      </c>
      <c r="B163" s="4">
        <f t="shared" si="155"/>
        <v>1165.0297787282659</v>
      </c>
      <c r="C163" s="4">
        <f t="shared" si="156"/>
        <v>2962.2866696689312</v>
      </c>
      <c r="D163" s="4">
        <f t="shared" si="157"/>
        <v>4364.2903816374119</v>
      </c>
      <c r="E163" s="11">
        <f t="shared" si="158"/>
        <v>1.6984537998117304E-5</v>
      </c>
      <c r="F163" s="11">
        <f t="shared" si="159"/>
        <v>3.3460678762650268E-5</v>
      </c>
      <c r="G163" s="11">
        <f t="shared" si="160"/>
        <v>6.8308785426057333E-5</v>
      </c>
      <c r="H163" s="4">
        <f t="shared" si="161"/>
        <v>161834.96128519264</v>
      </c>
      <c r="I163" s="4">
        <f t="shared" si="162"/>
        <v>62625.497262907171</v>
      </c>
      <c r="J163" s="4">
        <f t="shared" si="163"/>
        <v>23820.938132818723</v>
      </c>
      <c r="K163" s="4">
        <f t="shared" si="164"/>
        <v>138910.57914575364</v>
      </c>
      <c r="L163" s="4">
        <f t="shared" si="165"/>
        <v>21140.930722247173</v>
      </c>
      <c r="M163" s="4">
        <f t="shared" si="166"/>
        <v>5458.1469264841826</v>
      </c>
      <c r="N163" s="11">
        <f t="shared" si="167"/>
        <v>8.8403099306022526E-4</v>
      </c>
      <c r="O163" s="11">
        <f t="shared" si="168"/>
        <v>5.0695527704358589E-3</v>
      </c>
      <c r="P163" s="11">
        <f t="shared" si="169"/>
        <v>5.4104380566037946E-3</v>
      </c>
      <c r="Q163" s="4">
        <f t="shared" si="170"/>
        <v>7173.5864160138563</v>
      </c>
      <c r="R163" s="4">
        <f t="shared" si="171"/>
        <v>10114.529343629543</v>
      </c>
      <c r="S163" s="4">
        <f t="shared" si="172"/>
        <v>5491.5106435874004</v>
      </c>
      <c r="T163" s="4">
        <f t="shared" si="173"/>
        <v>44.326555640670556</v>
      </c>
      <c r="U163" s="4">
        <f t="shared" si="174"/>
        <v>161.50816816939411</v>
      </c>
      <c r="V163" s="4">
        <f t="shared" si="175"/>
        <v>230.53292918055163</v>
      </c>
      <c r="W163" s="11">
        <f t="shared" si="176"/>
        <v>-1.0734613539272964E-2</v>
      </c>
      <c r="X163" s="11">
        <f t="shared" si="177"/>
        <v>-1.217998157191269E-2</v>
      </c>
      <c r="Y163" s="11">
        <f t="shared" si="178"/>
        <v>-9.7425357312937999E-3</v>
      </c>
      <c r="Z163" s="4">
        <f t="shared" si="191"/>
        <v>10863.083319061563</v>
      </c>
      <c r="AA163" s="4">
        <f t="shared" si="192"/>
        <v>30237.716803707142</v>
      </c>
      <c r="AB163" s="4">
        <f t="shared" si="193"/>
        <v>36735.854875862256</v>
      </c>
      <c r="AC163" s="12">
        <f t="shared" si="179"/>
        <v>1.4994111165363995</v>
      </c>
      <c r="AD163" s="12">
        <f t="shared" si="180"/>
        <v>2.9681906175866004</v>
      </c>
      <c r="AE163" s="12">
        <f t="shared" si="181"/>
        <v>6.6606942823152622</v>
      </c>
      <c r="AF163" s="11">
        <f t="shared" si="182"/>
        <v>-4.0504037456468023E-3</v>
      </c>
      <c r="AG163" s="11">
        <f t="shared" si="183"/>
        <v>2.9673830763510267E-4</v>
      </c>
      <c r="AH163" s="11">
        <f t="shared" si="184"/>
        <v>9.7937136394747881E-3</v>
      </c>
      <c r="AI163" s="1">
        <f t="shared" si="148"/>
        <v>315542.4947212484</v>
      </c>
      <c r="AJ163" s="1">
        <f t="shared" si="149"/>
        <v>117417.44648632366</v>
      </c>
      <c r="AK163" s="1">
        <f t="shared" si="150"/>
        <v>44603.58849227427</v>
      </c>
      <c r="AL163" s="10">
        <f t="shared" si="185"/>
        <v>58.02802289883045</v>
      </c>
      <c r="AM163" s="10">
        <f t="shared" si="186"/>
        <v>12.616597812512683</v>
      </c>
      <c r="AN163" s="10">
        <f t="shared" si="187"/>
        <v>4.1685796921480671</v>
      </c>
      <c r="AO163" s="7">
        <f t="shared" si="188"/>
        <v>7.0352266199764464E-3</v>
      </c>
      <c r="AP163" s="7">
        <f t="shared" si="189"/>
        <v>8.8625300245391853E-3</v>
      </c>
      <c r="AQ163" s="7">
        <f t="shared" si="190"/>
        <v>8.0394329556547194E-3</v>
      </c>
      <c r="AR163" s="1">
        <f t="shared" si="196"/>
        <v>161834.96128519264</v>
      </c>
      <c r="AS163" s="1">
        <f t="shared" si="194"/>
        <v>62625.497262907171</v>
      </c>
      <c r="AT163" s="1">
        <f t="shared" si="195"/>
        <v>23820.938132818723</v>
      </c>
      <c r="AU163" s="1">
        <f t="shared" si="151"/>
        <v>32366.992257038528</v>
      </c>
      <c r="AV163" s="1">
        <f t="shared" si="152"/>
        <v>12525.099452581435</v>
      </c>
      <c r="AW163" s="1">
        <f t="shared" si="153"/>
        <v>4764.1876265637447</v>
      </c>
      <c r="AX163">
        <v>0</v>
      </c>
      <c r="AY163">
        <v>0</v>
      </c>
      <c r="AZ163">
        <v>0</v>
      </c>
      <c r="BA163">
        <f t="shared" si="199"/>
        <v>0</v>
      </c>
      <c r="BB163">
        <f t="shared" si="211"/>
        <v>0</v>
      </c>
      <c r="BC163">
        <f t="shared" si="200"/>
        <v>0</v>
      </c>
      <c r="BD163">
        <f t="shared" si="201"/>
        <v>0</v>
      </c>
      <c r="BE163">
        <f t="shared" si="202"/>
        <v>0</v>
      </c>
      <c r="BF163">
        <f t="shared" si="203"/>
        <v>0</v>
      </c>
      <c r="BG163">
        <f t="shared" si="204"/>
        <v>0</v>
      </c>
      <c r="BH163">
        <f t="shared" si="212"/>
        <v>0</v>
      </c>
      <c r="BI163">
        <f t="shared" si="213"/>
        <v>0</v>
      </c>
      <c r="BJ163">
        <f t="shared" si="214"/>
        <v>0</v>
      </c>
      <c r="BK163" s="7">
        <f t="shared" si="215"/>
        <v>3.2346774203091594E-2</v>
      </c>
      <c r="BL163" s="13">
        <f t="shared" si="197"/>
        <v>1.3202441575646685E-2</v>
      </c>
      <c r="BM163" s="13">
        <f t="shared" si="198"/>
        <v>6.8974965967106344E-3</v>
      </c>
      <c r="BN163" s="8">
        <f>BN$3*temperature!$I273+BN$4*temperature!$I273^2+BN$5*temperature!$I273^6</f>
        <v>-22.442333127783666</v>
      </c>
      <c r="BO163" s="8">
        <f>BO$3*temperature!$I273+BO$4*temperature!$I273^2+BO$5*temperature!$I273^6</f>
        <v>-20.142324453657679</v>
      </c>
      <c r="BP163" s="8">
        <f>BP$3*temperature!$I273+BP$4*temperature!$I273^2+BP$5*temperature!$I273^6</f>
        <v>-18.073584717617248</v>
      </c>
      <c r="BQ163" s="8">
        <f>BQ$3*temperature!$M273+BQ$4*temperature!$M273^2+BQ$5*temperature!$M273^6</f>
        <v>-22.44235642915767</v>
      </c>
      <c r="BR163" s="8">
        <f>BR$3*temperature!$M273+BR$4*temperature!$M273^2+BR$5*temperature!$M273^6</f>
        <v>-20.142342817456964</v>
      </c>
      <c r="BS163" s="8">
        <f>BS$3*temperature!$M273+BS$4*temperature!$M273^2+BS$5*temperature!$M273^6</f>
        <v>-18.073599328226379</v>
      </c>
      <c r="BT163" s="15">
        <f t="shared" si="205"/>
        <v>-2.3301374003636965E-5</v>
      </c>
      <c r="BU163" s="15">
        <f t="shared" si="206"/>
        <v>-1.8363799284770721E-5</v>
      </c>
      <c r="BV163" s="15">
        <f t="shared" si="207"/>
        <v>-1.4610609131437968E-5</v>
      </c>
      <c r="BW163" s="15">
        <f t="shared" si="208"/>
        <v>-5.2690574378181483E-2</v>
      </c>
      <c r="BX163" s="15">
        <f t="shared" si="209"/>
        <v>-6.9564422981520716E-4</v>
      </c>
      <c r="BY163" s="15">
        <f t="shared" si="210"/>
        <v>-3.6343305745223533E-4</v>
      </c>
    </row>
    <row r="164" spans="1:77" x14ac:dyDescent="0.3">
      <c r="A164">
        <f t="shared" si="154"/>
        <v>2118</v>
      </c>
      <c r="B164" s="4">
        <f t="shared" si="155"/>
        <v>1165.0485768461842</v>
      </c>
      <c r="C164" s="4">
        <f t="shared" si="156"/>
        <v>2962.3808337854553</v>
      </c>
      <c r="D164" s="4">
        <f t="shared" si="157"/>
        <v>4364.5735950438666</v>
      </c>
      <c r="E164" s="11">
        <f t="shared" si="158"/>
        <v>1.6135311098211439E-5</v>
      </c>
      <c r="F164" s="11">
        <f t="shared" si="159"/>
        <v>3.1787644824517755E-5</v>
      </c>
      <c r="G164" s="11">
        <f t="shared" si="160"/>
        <v>6.4893346154754468E-5</v>
      </c>
      <c r="H164" s="4">
        <f t="shared" si="161"/>
        <v>161952.27903914382</v>
      </c>
      <c r="I164" s="4">
        <f t="shared" si="162"/>
        <v>62934.611931187566</v>
      </c>
      <c r="J164" s="4">
        <f t="shared" si="163"/>
        <v>23948.15261475198</v>
      </c>
      <c r="K164" s="4">
        <f t="shared" si="164"/>
        <v>139009.03555245113</v>
      </c>
      <c r="L164" s="4">
        <f t="shared" si="165"/>
        <v>21244.605424606081</v>
      </c>
      <c r="M164" s="4">
        <f t="shared" si="166"/>
        <v>5486.9398105569771</v>
      </c>
      <c r="N164" s="11">
        <f t="shared" si="167"/>
        <v>7.087754388683809E-4</v>
      </c>
      <c r="O164" s="11">
        <f t="shared" si="168"/>
        <v>4.9039800433103853E-3</v>
      </c>
      <c r="P164" s="11">
        <f t="shared" si="169"/>
        <v>5.2752123496502268E-3</v>
      </c>
      <c r="Q164" s="4">
        <f t="shared" si="170"/>
        <v>7101.7252069711703</v>
      </c>
      <c r="R164" s="4">
        <f t="shared" si="171"/>
        <v>10040.651026420006</v>
      </c>
      <c r="S164" s="4">
        <f t="shared" si="172"/>
        <v>5467.0508114935337</v>
      </c>
      <c r="T164" s="4">
        <f t="shared" si="173"/>
        <v>43.850727196340877</v>
      </c>
      <c r="U164" s="4">
        <f t="shared" si="174"/>
        <v>159.54100165737751</v>
      </c>
      <c r="V164" s="4">
        <f t="shared" si="175"/>
        <v>228.28695388077028</v>
      </c>
      <c r="W164" s="11">
        <f t="shared" si="176"/>
        <v>-1.0734613539272964E-2</v>
      </c>
      <c r="X164" s="11">
        <f t="shared" si="177"/>
        <v>-1.217998157191269E-2</v>
      </c>
      <c r="Y164" s="11">
        <f t="shared" si="178"/>
        <v>-9.7425357312937999E-3</v>
      </c>
      <c r="Z164" s="4">
        <f t="shared" si="191"/>
        <v>10712.588446223537</v>
      </c>
      <c r="AA164" s="4">
        <f t="shared" si="192"/>
        <v>30030.759732352777</v>
      </c>
      <c r="AB164" s="4">
        <f t="shared" si="193"/>
        <v>36935.500887828624</v>
      </c>
      <c r="AC164" s="12">
        <f t="shared" si="179"/>
        <v>1.493337896133716</v>
      </c>
      <c r="AD164" s="12">
        <f t="shared" si="180"/>
        <v>2.9690713934472015</v>
      </c>
      <c r="AE164" s="12">
        <f t="shared" si="181"/>
        <v>6.7259272147563447</v>
      </c>
      <c r="AF164" s="11">
        <f t="shared" si="182"/>
        <v>-4.0504037456468023E-3</v>
      </c>
      <c r="AG164" s="11">
        <f t="shared" si="183"/>
        <v>2.9673830763510267E-4</v>
      </c>
      <c r="AH164" s="11">
        <f t="shared" si="184"/>
        <v>9.7937136394747881E-3</v>
      </c>
      <c r="AI164" s="1">
        <f t="shared" si="148"/>
        <v>316355.23750616208</v>
      </c>
      <c r="AJ164" s="1">
        <f t="shared" si="149"/>
        <v>118200.80129027274</v>
      </c>
      <c r="AK164" s="1">
        <f t="shared" si="150"/>
        <v>44907.417269610589</v>
      </c>
      <c r="AL164" s="10">
        <f t="shared" si="185"/>
        <v>58.432180787318877</v>
      </c>
      <c r="AM164" s="10">
        <f t="shared" si="186"/>
        <v>12.727294639664404</v>
      </c>
      <c r="AN164" s="10">
        <f t="shared" si="187"/>
        <v>4.2017575789338419</v>
      </c>
      <c r="AO164" s="7">
        <f t="shared" si="188"/>
        <v>6.9648743537766818E-3</v>
      </c>
      <c r="AP164" s="7">
        <f t="shared" si="189"/>
        <v>8.7739047242937941E-3</v>
      </c>
      <c r="AQ164" s="7">
        <f t="shared" si="190"/>
        <v>7.9590386260981714E-3</v>
      </c>
      <c r="AR164" s="1">
        <f t="shared" si="196"/>
        <v>161952.27903914382</v>
      </c>
      <c r="AS164" s="1">
        <f t="shared" si="194"/>
        <v>62934.611931187566</v>
      </c>
      <c r="AT164" s="1">
        <f t="shared" si="195"/>
        <v>23948.15261475198</v>
      </c>
      <c r="AU164" s="1">
        <f t="shared" si="151"/>
        <v>32390.455807828766</v>
      </c>
      <c r="AV164" s="1">
        <f t="shared" si="152"/>
        <v>12586.922386237515</v>
      </c>
      <c r="AW164" s="1">
        <f t="shared" si="153"/>
        <v>4789.630522950396</v>
      </c>
      <c r="AX164">
        <v>0</v>
      </c>
      <c r="AY164">
        <v>0</v>
      </c>
      <c r="AZ164">
        <v>0</v>
      </c>
      <c r="BA164">
        <f t="shared" si="199"/>
        <v>0</v>
      </c>
      <c r="BB164">
        <f t="shared" si="211"/>
        <v>0</v>
      </c>
      <c r="BC164">
        <f t="shared" si="200"/>
        <v>0</v>
      </c>
      <c r="BD164">
        <f t="shared" si="201"/>
        <v>0</v>
      </c>
      <c r="BE164">
        <f t="shared" si="202"/>
        <v>0</v>
      </c>
      <c r="BF164">
        <f t="shared" si="203"/>
        <v>0</v>
      </c>
      <c r="BG164">
        <f t="shared" si="204"/>
        <v>0</v>
      </c>
      <c r="BH164">
        <f t="shared" si="212"/>
        <v>0</v>
      </c>
      <c r="BI164">
        <f t="shared" si="213"/>
        <v>0</v>
      </c>
      <c r="BJ164">
        <f t="shared" si="214"/>
        <v>0</v>
      </c>
      <c r="BK164" s="7">
        <f t="shared" si="215"/>
        <v>3.2183160164811681E-2</v>
      </c>
      <c r="BL164" s="13">
        <f t="shared" si="197"/>
        <v>1.2788766241690598E-2</v>
      </c>
      <c r="BM164" s="13">
        <f t="shared" si="198"/>
        <v>6.5690443778196519E-3</v>
      </c>
      <c r="BN164" s="8">
        <f>BN$3*temperature!$I274+BN$4*temperature!$I274^2+BN$5*temperature!$I274^6</f>
        <v>-22.968699437916747</v>
      </c>
      <c r="BO164" s="8">
        <f>BO$3*temperature!$I274+BO$4*temperature!$I274^2+BO$5*temperature!$I274^6</f>
        <v>-20.557024130808706</v>
      </c>
      <c r="BP164" s="8">
        <f>BP$3*temperature!$I274+BP$4*temperature!$I274^2+BP$5*temperature!$I274^6</f>
        <v>-18.403420303574258</v>
      </c>
      <c r="BQ164" s="8">
        <f>BQ$3*temperature!$M274+BQ$4*temperature!$M274^2+BQ$5*temperature!$M274^6</f>
        <v>-22.968722787052759</v>
      </c>
      <c r="BR164" s="8">
        <f>BR$3*temperature!$M274+BR$4*temperature!$M274^2+BR$5*temperature!$M274^6</f>
        <v>-20.55704252083375</v>
      </c>
      <c r="BS164" s="8">
        <f>BS$3*temperature!$M274+BS$4*temperature!$M274^2+BS$5*temperature!$M274^6</f>
        <v>-18.403434925528508</v>
      </c>
      <c r="BT164" s="15">
        <f t="shared" si="205"/>
        <v>-2.334913601131916E-5</v>
      </c>
      <c r="BU164" s="15">
        <f t="shared" si="206"/>
        <v>-1.839002504411269E-5</v>
      </c>
      <c r="BV164" s="15">
        <f t="shared" si="207"/>
        <v>-1.4621954250060298E-5</v>
      </c>
      <c r="BW164" s="15">
        <f t="shared" si="208"/>
        <v>-5.2889836720905005E-2</v>
      </c>
      <c r="BX164" s="15">
        <f t="shared" si="209"/>
        <v>-6.7639575838483767E-4</v>
      </c>
      <c r="BY164" s="15">
        <f t="shared" si="210"/>
        <v>-3.474356845552604E-4</v>
      </c>
    </row>
    <row r="165" spans="1:77" x14ac:dyDescent="0.3">
      <c r="A165">
        <f t="shared" si="154"/>
        <v>2119</v>
      </c>
      <c r="B165" s="4">
        <f t="shared" si="155"/>
        <v>1165.0664353463546</v>
      </c>
      <c r="C165" s="4">
        <f t="shared" si="156"/>
        <v>2962.4702925397455</v>
      </c>
      <c r="D165" s="4">
        <f t="shared" si="157"/>
        <v>4364.8426652397311</v>
      </c>
      <c r="E165" s="11">
        <f t="shared" si="158"/>
        <v>1.5328545543300865E-5</v>
      </c>
      <c r="F165" s="11">
        <f t="shared" si="159"/>
        <v>3.0198262583291866E-5</v>
      </c>
      <c r="G165" s="11">
        <f t="shared" si="160"/>
        <v>6.1648678847016743E-5</v>
      </c>
      <c r="H165" s="4">
        <f t="shared" si="161"/>
        <v>162041.47722867064</v>
      </c>
      <c r="I165" s="4">
        <f t="shared" si="162"/>
        <v>63234.871714034751</v>
      </c>
      <c r="J165" s="4">
        <f t="shared" si="163"/>
        <v>24072.778267617996</v>
      </c>
      <c r="K165" s="4">
        <f t="shared" si="164"/>
        <v>139083.46538238262</v>
      </c>
      <c r="L165" s="4">
        <f t="shared" si="165"/>
        <v>21345.318423369936</v>
      </c>
      <c r="M165" s="4">
        <f t="shared" si="166"/>
        <v>5515.1537211927989</v>
      </c>
      <c r="N165" s="11">
        <f t="shared" si="167"/>
        <v>5.354315972030399E-4</v>
      </c>
      <c r="O165" s="11">
        <f t="shared" si="168"/>
        <v>4.7406387057302712E-3</v>
      </c>
      <c r="P165" s="11">
        <f t="shared" si="169"/>
        <v>5.1420120522440715E-3</v>
      </c>
      <c r="Q165" s="4">
        <f t="shared" si="170"/>
        <v>7029.3603494613963</v>
      </c>
      <c r="R165" s="4">
        <f t="shared" si="171"/>
        <v>9965.6763617113174</v>
      </c>
      <c r="S165" s="4">
        <f t="shared" si="172"/>
        <v>5441.9611051434395</v>
      </c>
      <c r="T165" s="4">
        <f t="shared" si="173"/>
        <v>43.380006586472071</v>
      </c>
      <c r="U165" s="4">
        <f t="shared" si="174"/>
        <v>157.59779519722616</v>
      </c>
      <c r="V165" s="4">
        <f t="shared" si="175"/>
        <v>226.06286007559865</v>
      </c>
      <c r="W165" s="11">
        <f t="shared" si="176"/>
        <v>-1.0734613539272964E-2</v>
      </c>
      <c r="X165" s="11">
        <f t="shared" si="177"/>
        <v>-1.217998157191269E-2</v>
      </c>
      <c r="Y165" s="11">
        <f t="shared" si="178"/>
        <v>-9.7425357312937999E-3</v>
      </c>
      <c r="Z165" s="4">
        <f t="shared" si="191"/>
        <v>10562.319732377373</v>
      </c>
      <c r="AA165" s="4">
        <f t="shared" si="192"/>
        <v>29820.255921402644</v>
      </c>
      <c r="AB165" s="4">
        <f t="shared" si="193"/>
        <v>37131.110343013584</v>
      </c>
      <c r="AC165" s="12">
        <f t="shared" si="179"/>
        <v>1.4872892747256998</v>
      </c>
      <c r="AD165" s="12">
        <f t="shared" si="180"/>
        <v>2.9699524306677407</v>
      </c>
      <c r="AE165" s="12">
        <f t="shared" si="181"/>
        <v>6.7917990198576188</v>
      </c>
      <c r="AF165" s="11">
        <f t="shared" si="182"/>
        <v>-4.0504037456468023E-3</v>
      </c>
      <c r="AG165" s="11">
        <f t="shared" si="183"/>
        <v>2.9673830763510267E-4</v>
      </c>
      <c r="AH165" s="11">
        <f t="shared" si="184"/>
        <v>9.7937136394747881E-3</v>
      </c>
      <c r="AI165" s="1">
        <f t="shared" si="148"/>
        <v>317110.16956337466</v>
      </c>
      <c r="AJ165" s="1">
        <f t="shared" si="149"/>
        <v>118967.64354748299</v>
      </c>
      <c r="AK165" s="1">
        <f t="shared" si="150"/>
        <v>45206.306065599929</v>
      </c>
      <c r="AL165" s="10">
        <f t="shared" si="185"/>
        <v>58.835083856745705</v>
      </c>
      <c r="AM165" s="10">
        <f t="shared" si="186"/>
        <v>12.837846029525171</v>
      </c>
      <c r="AN165" s="10">
        <f t="shared" si="187"/>
        <v>4.234865110293395</v>
      </c>
      <c r="AO165" s="7">
        <f t="shared" si="188"/>
        <v>6.8952256102389146E-3</v>
      </c>
      <c r="AP165" s="7">
        <f t="shared" si="189"/>
        <v>8.6861656770508555E-3</v>
      </c>
      <c r="AQ165" s="7">
        <f t="shared" si="190"/>
        <v>7.879448239837189E-3</v>
      </c>
      <c r="AR165" s="1">
        <f t="shared" si="196"/>
        <v>162041.47722867064</v>
      </c>
      <c r="AS165" s="1">
        <f t="shared" si="194"/>
        <v>63234.871714034751</v>
      </c>
      <c r="AT165" s="1">
        <f t="shared" si="195"/>
        <v>24072.778267617996</v>
      </c>
      <c r="AU165" s="1">
        <f t="shared" si="151"/>
        <v>32408.295445734129</v>
      </c>
      <c r="AV165" s="1">
        <f t="shared" si="152"/>
        <v>12646.974342806951</v>
      </c>
      <c r="AW165" s="1">
        <f t="shared" si="153"/>
        <v>4814.5556535235992</v>
      </c>
      <c r="AX165">
        <v>0</v>
      </c>
      <c r="AY165">
        <v>0</v>
      </c>
      <c r="AZ165">
        <v>0</v>
      </c>
      <c r="BA165">
        <f t="shared" si="199"/>
        <v>0</v>
      </c>
      <c r="BB165">
        <f t="shared" si="211"/>
        <v>0</v>
      </c>
      <c r="BC165">
        <f t="shared" si="200"/>
        <v>0</v>
      </c>
      <c r="BD165">
        <f t="shared" si="201"/>
        <v>0</v>
      </c>
      <c r="BE165">
        <f t="shared" si="202"/>
        <v>0</v>
      </c>
      <c r="BF165">
        <f t="shared" si="203"/>
        <v>0</v>
      </c>
      <c r="BG165">
        <f t="shared" si="204"/>
        <v>0</v>
      </c>
      <c r="BH165">
        <f t="shared" si="212"/>
        <v>0</v>
      </c>
      <c r="BI165">
        <f t="shared" si="213"/>
        <v>0</v>
      </c>
      <c r="BJ165">
        <f t="shared" si="214"/>
        <v>0</v>
      </c>
      <c r="BK165" s="7">
        <f t="shared" si="215"/>
        <v>3.20215493449931E-2</v>
      </c>
      <c r="BL165" s="13">
        <f t="shared" si="197"/>
        <v>1.2390016360709254E-2</v>
      </c>
      <c r="BM165" s="13">
        <f t="shared" si="198"/>
        <v>6.2562327407806205E-3</v>
      </c>
      <c r="BN165" s="8">
        <f>BN$3*temperature!$I275+BN$4*temperature!$I275^2+BN$5*temperature!$I275^6</f>
        <v>-23.496513462800152</v>
      </c>
      <c r="BO165" s="8">
        <f>BO$3*temperature!$I275+BO$4*temperature!$I275^2+BO$5*temperature!$I275^6</f>
        <v>-20.972609791978496</v>
      </c>
      <c r="BP165" s="8">
        <f>BP$3*temperature!$I275+BP$4*temperature!$I275^2+BP$5*temperature!$I275^6</f>
        <v>-18.733748157352117</v>
      </c>
      <c r="BQ165" s="8">
        <f>BQ$3*temperature!$M275+BQ$4*temperature!$M275^2+BQ$5*temperature!$M275^6</f>
        <v>-23.496536856574277</v>
      </c>
      <c r="BR165" s="8">
        <f>BR$3*temperature!$M275+BR$4*temperature!$M275^2+BR$5*temperature!$M275^6</f>
        <v>-20.972628206026762</v>
      </c>
      <c r="BS165" s="8">
        <f>BS$3*temperature!$M275+BS$4*temperature!$M275^2+BS$5*temperature!$M275^6</f>
        <v>-18.73376278911546</v>
      </c>
      <c r="BT165" s="15">
        <f t="shared" si="205"/>
        <v>-2.3393774124969013E-5</v>
      </c>
      <c r="BU165" s="15">
        <f t="shared" si="206"/>
        <v>-1.8414048266635064E-5</v>
      </c>
      <c r="BV165" s="15">
        <f t="shared" si="207"/>
        <v>-1.4631763342265458E-5</v>
      </c>
      <c r="BW165" s="15">
        <f t="shared" si="208"/>
        <v>-5.30739889164316E-2</v>
      </c>
      <c r="BX165" s="15">
        <f t="shared" si="209"/>
        <v>-6.5758759100268912E-4</v>
      </c>
      <c r="BY165" s="15">
        <f t="shared" si="210"/>
        <v>-3.3204322714280713E-4</v>
      </c>
    </row>
    <row r="166" spans="1:77" x14ac:dyDescent="0.3">
      <c r="A166">
        <f t="shared" si="154"/>
        <v>2120</v>
      </c>
      <c r="B166" s="4">
        <f t="shared" si="155"/>
        <v>1165.0834011815741</v>
      </c>
      <c r="C166" s="4">
        <f t="shared" si="156"/>
        <v>2962.5552809227452</v>
      </c>
      <c r="D166" s="4">
        <f t="shared" si="157"/>
        <v>4365.0982976842333</v>
      </c>
      <c r="E166" s="11">
        <f t="shared" si="158"/>
        <v>1.4562118266135821E-5</v>
      </c>
      <c r="F166" s="11">
        <f t="shared" si="159"/>
        <v>2.868834945412727E-5</v>
      </c>
      <c r="G166" s="11">
        <f t="shared" si="160"/>
        <v>5.8566244904665905E-5</v>
      </c>
      <c r="H166" s="4">
        <f t="shared" si="161"/>
        <v>162102.82032809881</v>
      </c>
      <c r="I166" s="4">
        <f t="shared" si="162"/>
        <v>63526.279580385977</v>
      </c>
      <c r="J166" s="4">
        <f t="shared" si="163"/>
        <v>24194.819698377716</v>
      </c>
      <c r="K166" s="4">
        <f t="shared" si="164"/>
        <v>139134.09131372187</v>
      </c>
      <c r="L166" s="4">
        <f t="shared" si="165"/>
        <v>21443.069768000918</v>
      </c>
      <c r="M166" s="4">
        <f t="shared" si="166"/>
        <v>5542.7891993207859</v>
      </c>
      <c r="N166" s="11">
        <f t="shared" si="167"/>
        <v>3.6399676410181492E-4</v>
      </c>
      <c r="O166" s="11">
        <f t="shared" si="168"/>
        <v>4.5795214993822331E-3</v>
      </c>
      <c r="P166" s="11">
        <f t="shared" si="169"/>
        <v>5.0108264474648667E-3</v>
      </c>
      <c r="Q166" s="4">
        <f t="shared" si="170"/>
        <v>6956.5353812446101</v>
      </c>
      <c r="R166" s="4">
        <f t="shared" si="171"/>
        <v>9889.6604759708407</v>
      </c>
      <c r="S166" s="4">
        <f t="shared" si="172"/>
        <v>5416.2628523553667</v>
      </c>
      <c r="T166" s="4">
        <f t="shared" si="173"/>
        <v>42.914338980435176</v>
      </c>
      <c r="U166" s="4">
        <f t="shared" si="174"/>
        <v>155.67825695594988</v>
      </c>
      <c r="V166" s="4">
        <f t="shared" si="175"/>
        <v>223.86043458379365</v>
      </c>
      <c r="W166" s="11">
        <f t="shared" si="176"/>
        <v>-1.0734613539272964E-2</v>
      </c>
      <c r="X166" s="11">
        <f t="shared" si="177"/>
        <v>-1.217998157191269E-2</v>
      </c>
      <c r="Y166" s="11">
        <f t="shared" si="178"/>
        <v>-9.7425357312937999E-3</v>
      </c>
      <c r="Z166" s="4">
        <f t="shared" si="191"/>
        <v>10412.346531263005</v>
      </c>
      <c r="AA166" s="4">
        <f t="shared" si="192"/>
        <v>29606.367470916543</v>
      </c>
      <c r="AB166" s="4">
        <f t="shared" si="193"/>
        <v>37322.688671472846</v>
      </c>
      <c r="AC166" s="12">
        <f t="shared" si="179"/>
        <v>1.4812651526764906</v>
      </c>
      <c r="AD166" s="12">
        <f t="shared" si="180"/>
        <v>2.9708337293257738</v>
      </c>
      <c r="AE166" s="12">
        <f t="shared" si="181"/>
        <v>6.8583159545549695</v>
      </c>
      <c r="AF166" s="11">
        <f t="shared" si="182"/>
        <v>-4.0504037456468023E-3</v>
      </c>
      <c r="AG166" s="11">
        <f t="shared" si="183"/>
        <v>2.9673830763510267E-4</v>
      </c>
      <c r="AH166" s="11">
        <f t="shared" si="184"/>
        <v>9.7937136394747881E-3</v>
      </c>
      <c r="AI166" s="1">
        <f t="shared" si="148"/>
        <v>317807.44805277133</v>
      </c>
      <c r="AJ166" s="1">
        <f t="shared" si="149"/>
        <v>119717.85353554164</v>
      </c>
      <c r="AK166" s="1">
        <f t="shared" si="150"/>
        <v>45500.231112563531</v>
      </c>
      <c r="AL166" s="10">
        <f t="shared" si="185"/>
        <v>59.236708221965394</v>
      </c>
      <c r="AM166" s="10">
        <f t="shared" si="186"/>
        <v>12.948242570498605</v>
      </c>
      <c r="AN166" s="10">
        <f t="shared" si="187"/>
        <v>4.267899826728252</v>
      </c>
      <c r="AO166" s="7">
        <f t="shared" si="188"/>
        <v>6.8262733541365255E-3</v>
      </c>
      <c r="AP166" s="7">
        <f t="shared" si="189"/>
        <v>8.5993040202803472E-3</v>
      </c>
      <c r="AQ166" s="7">
        <f t="shared" si="190"/>
        <v>7.8006537574388168E-3</v>
      </c>
      <c r="AR166" s="1">
        <f t="shared" si="196"/>
        <v>162102.82032809881</v>
      </c>
      <c r="AS166" s="1">
        <f t="shared" si="194"/>
        <v>63526.279580385977</v>
      </c>
      <c r="AT166" s="1">
        <f t="shared" si="195"/>
        <v>24194.819698377716</v>
      </c>
      <c r="AU166" s="1">
        <f t="shared" si="151"/>
        <v>32420.564065619765</v>
      </c>
      <c r="AV166" s="1">
        <f t="shared" si="152"/>
        <v>12705.255916077196</v>
      </c>
      <c r="AW166" s="1">
        <f t="shared" si="153"/>
        <v>4838.9639396755438</v>
      </c>
      <c r="AX166">
        <v>0</v>
      </c>
      <c r="AY166">
        <v>0</v>
      </c>
      <c r="AZ166">
        <v>0</v>
      </c>
      <c r="BA166">
        <f t="shared" si="199"/>
        <v>0</v>
      </c>
      <c r="BB166">
        <f t="shared" si="211"/>
        <v>0</v>
      </c>
      <c r="BC166">
        <f t="shared" si="200"/>
        <v>0</v>
      </c>
      <c r="BD166">
        <f t="shared" si="201"/>
        <v>0</v>
      </c>
      <c r="BE166">
        <f t="shared" si="202"/>
        <v>0</v>
      </c>
      <c r="BF166">
        <f t="shared" si="203"/>
        <v>0</v>
      </c>
      <c r="BG166">
        <f t="shared" si="204"/>
        <v>0</v>
      </c>
      <c r="BH166">
        <f t="shared" si="212"/>
        <v>0</v>
      </c>
      <c r="BI166">
        <f t="shared" si="213"/>
        <v>0</v>
      </c>
      <c r="BJ166">
        <f t="shared" si="214"/>
        <v>0</v>
      </c>
      <c r="BK166" s="7">
        <f t="shared" si="215"/>
        <v>3.1861941793887211E-2</v>
      </c>
      <c r="BL166" s="13">
        <f t="shared" si="197"/>
        <v>1.2005579116611461E-2</v>
      </c>
      <c r="BM166" s="13">
        <f t="shared" si="198"/>
        <v>5.9583168959815433E-3</v>
      </c>
      <c r="BN166" s="8">
        <f>BN$3*temperature!$I276+BN$4*temperature!$I276^2+BN$5*temperature!$I276^6</f>
        <v>-24.025632618903497</v>
      </c>
      <c r="BO166" s="8">
        <f>BO$3*temperature!$I276+BO$4*temperature!$I276^2+BO$5*temperature!$I276^6</f>
        <v>-21.388974578278063</v>
      </c>
      <c r="BP166" s="8">
        <f>BP$3*temperature!$I276+BP$4*temperature!$I276^2+BP$5*temperature!$I276^6</f>
        <v>-19.064487856192834</v>
      </c>
      <c r="BQ166" s="8">
        <f>BQ$3*temperature!$M276+BQ$4*temperature!$M276^2+BQ$5*temperature!$M276^6</f>
        <v>-24.02565605428633</v>
      </c>
      <c r="BR166" s="8">
        <f>BR$3*temperature!$M276+BR$4*temperature!$M276^2+BR$5*temperature!$M276^6</f>
        <v>-21.388993014217107</v>
      </c>
      <c r="BS166" s="8">
        <f>BS$3*temperature!$M276+BS$4*temperature!$M276^2+BS$5*temperature!$M276^6</f>
        <v>-19.064502496281332</v>
      </c>
      <c r="BT166" s="15">
        <f t="shared" si="205"/>
        <v>-2.3435382832559526E-5</v>
      </c>
      <c r="BU166" s="15">
        <f t="shared" si="206"/>
        <v>-1.8435939043826011E-5</v>
      </c>
      <c r="BV166" s="15">
        <f t="shared" si="207"/>
        <v>-1.4640088497941406E-5</v>
      </c>
      <c r="BW166" s="15">
        <f t="shared" si="208"/>
        <v>-5.3243225722276383E-2</v>
      </c>
      <c r="BX166" s="15">
        <f t="shared" si="209"/>
        <v>-6.3921575883239151E-4</v>
      </c>
      <c r="BY166" s="15">
        <f t="shared" si="210"/>
        <v>-3.1724001141759847E-4</v>
      </c>
    </row>
    <row r="167" spans="1:77" x14ac:dyDescent="0.3">
      <c r="A167">
        <f t="shared" si="154"/>
        <v>2121</v>
      </c>
      <c r="B167" s="4">
        <f t="shared" si="155"/>
        <v>1165.0995189597381</v>
      </c>
      <c r="C167" s="4">
        <f t="shared" si="156"/>
        <v>2962.6360222028625</v>
      </c>
      <c r="D167" s="4">
        <f t="shared" si="157"/>
        <v>4365.3411627293717</v>
      </c>
      <c r="E167" s="11">
        <f t="shared" si="158"/>
        <v>1.3834012352829029E-5</v>
      </c>
      <c r="F167" s="11">
        <f t="shared" si="159"/>
        <v>2.7253931981420906E-5</v>
      </c>
      <c r="G167" s="11">
        <f t="shared" si="160"/>
        <v>5.5637932659432604E-5</v>
      </c>
      <c r="H167" s="4">
        <f t="shared" si="161"/>
        <v>162136.58702603553</v>
      </c>
      <c r="I167" s="4">
        <f t="shared" si="162"/>
        <v>63808.844151390971</v>
      </c>
      <c r="J167" s="4">
        <f t="shared" si="163"/>
        <v>24314.28292366492</v>
      </c>
      <c r="K167" s="4">
        <f t="shared" si="164"/>
        <v>139161.14837194301</v>
      </c>
      <c r="L167" s="4">
        <f t="shared" si="165"/>
        <v>21537.861442711423</v>
      </c>
      <c r="M167" s="4">
        <f t="shared" si="166"/>
        <v>5569.8471247234056</v>
      </c>
      <c r="N167" s="11">
        <f t="shared" si="167"/>
        <v>1.94467495102435E-4</v>
      </c>
      <c r="O167" s="11">
        <f t="shared" si="168"/>
        <v>4.4206205424914824E-3</v>
      </c>
      <c r="P167" s="11">
        <f t="shared" si="169"/>
        <v>4.8816443183399283E-3</v>
      </c>
      <c r="Q167" s="4">
        <f t="shared" si="170"/>
        <v>6883.2931826104641</v>
      </c>
      <c r="R167" s="4">
        <f t="shared" si="171"/>
        <v>9812.6579663557623</v>
      </c>
      <c r="S167" s="4">
        <f t="shared" si="172"/>
        <v>5389.9772620104832</v>
      </c>
      <c r="T167" s="4">
        <f t="shared" si="173"/>
        <v>42.453670136186844</v>
      </c>
      <c r="U167" s="4">
        <f t="shared" si="174"/>
        <v>153.78209865507893</v>
      </c>
      <c r="V167" s="4">
        <f t="shared" si="175"/>
        <v>221.67946630103808</v>
      </c>
      <c r="W167" s="11">
        <f t="shared" si="176"/>
        <v>-1.0734613539272964E-2</v>
      </c>
      <c r="X167" s="11">
        <f t="shared" si="177"/>
        <v>-1.217998157191269E-2</v>
      </c>
      <c r="Y167" s="11">
        <f t="shared" si="178"/>
        <v>-9.7425357312937999E-3</v>
      </c>
      <c r="Z167" s="4">
        <f t="shared" si="191"/>
        <v>10262.736165765835</v>
      </c>
      <c r="AA167" s="4">
        <f t="shared" si="192"/>
        <v>29389.25524439531</v>
      </c>
      <c r="AB167" s="4">
        <f t="shared" si="193"/>
        <v>37510.24354940284</v>
      </c>
      <c r="AC167" s="12">
        <f t="shared" si="179"/>
        <v>1.4752654307537936</v>
      </c>
      <c r="AD167" s="12">
        <f t="shared" si="180"/>
        <v>2.9717152894988792</v>
      </c>
      <c r="AE167" s="12">
        <f t="shared" si="181"/>
        <v>6.9254843370629224</v>
      </c>
      <c r="AF167" s="11">
        <f t="shared" si="182"/>
        <v>-4.0504037456468023E-3</v>
      </c>
      <c r="AG167" s="11">
        <f t="shared" si="183"/>
        <v>2.9673830763510267E-4</v>
      </c>
      <c r="AH167" s="11">
        <f t="shared" si="184"/>
        <v>9.7937136394747881E-3</v>
      </c>
      <c r="AI167" s="1">
        <f t="shared" si="148"/>
        <v>318447.26731311396</v>
      </c>
      <c r="AJ167" s="1">
        <f t="shared" si="149"/>
        <v>120451.32409806467</v>
      </c>
      <c r="AK167" s="1">
        <f t="shared" si="150"/>
        <v>45789.171940982727</v>
      </c>
      <c r="AL167" s="10">
        <f t="shared" si="185"/>
        <v>59.637030525258531</v>
      </c>
      <c r="AM167" s="10">
        <f t="shared" si="186"/>
        <v>13.058474986146738</v>
      </c>
      <c r="AN167" s="10">
        <f t="shared" si="187"/>
        <v>4.3008593114597948</v>
      </c>
      <c r="AO167" s="7">
        <f t="shared" si="188"/>
        <v>6.7580106205951604E-3</v>
      </c>
      <c r="AP167" s="7">
        <f t="shared" si="189"/>
        <v>8.5133109800775431E-3</v>
      </c>
      <c r="AQ167" s="7">
        <f t="shared" si="190"/>
        <v>7.7226472198644288E-3</v>
      </c>
      <c r="AR167" s="1">
        <f t="shared" si="196"/>
        <v>162136.58702603553</v>
      </c>
      <c r="AS167" s="1">
        <f t="shared" si="194"/>
        <v>63808.844151390971</v>
      </c>
      <c r="AT167" s="1">
        <f t="shared" si="195"/>
        <v>24314.28292366492</v>
      </c>
      <c r="AU167" s="1">
        <f t="shared" si="151"/>
        <v>32427.317405207108</v>
      </c>
      <c r="AV167" s="1">
        <f t="shared" si="152"/>
        <v>12761.768830278195</v>
      </c>
      <c r="AW167" s="1">
        <f t="shared" si="153"/>
        <v>4862.8565847329837</v>
      </c>
      <c r="AX167">
        <v>0</v>
      </c>
      <c r="AY167">
        <v>0</v>
      </c>
      <c r="AZ167">
        <v>0</v>
      </c>
      <c r="BA167">
        <f t="shared" si="199"/>
        <v>0</v>
      </c>
      <c r="BB167">
        <f t="shared" si="211"/>
        <v>0</v>
      </c>
      <c r="BC167">
        <f t="shared" si="200"/>
        <v>0</v>
      </c>
      <c r="BD167">
        <f t="shared" si="201"/>
        <v>0</v>
      </c>
      <c r="BE167">
        <f t="shared" si="202"/>
        <v>0</v>
      </c>
      <c r="BF167">
        <f t="shared" si="203"/>
        <v>0</v>
      </c>
      <c r="BG167">
        <f t="shared" si="204"/>
        <v>0</v>
      </c>
      <c r="BH167">
        <f t="shared" si="212"/>
        <v>0</v>
      </c>
      <c r="BI167">
        <f t="shared" si="213"/>
        <v>0</v>
      </c>
      <c r="BJ167">
        <f t="shared" si="214"/>
        <v>0</v>
      </c>
      <c r="BK167" s="7">
        <f t="shared" si="215"/>
        <v>3.1704336701743968E-2</v>
      </c>
      <c r="BL167" s="13">
        <f t="shared" si="197"/>
        <v>1.1634869579296448E-2</v>
      </c>
      <c r="BM167" s="13">
        <f t="shared" si="198"/>
        <v>5.6745875199824217E-3</v>
      </c>
      <c r="BN167" s="8">
        <f>BN$3*temperature!$I277+BN$4*temperature!$I277^2+BN$5*temperature!$I277^6</f>
        <v>-24.555916152137058</v>
      </c>
      <c r="BO167" s="8">
        <f>BO$3*temperature!$I277+BO$4*temperature!$I277^2+BO$5*temperature!$I277^6</f>
        <v>-21.806013089176496</v>
      </c>
      <c r="BP167" s="8">
        <f>BP$3*temperature!$I277+BP$4*temperature!$I277^2+BP$5*temperature!$I277^6</f>
        <v>-19.395560151462902</v>
      </c>
      <c r="BQ167" s="8">
        <f>BQ$3*temperature!$M277+BQ$4*temperature!$M277^2+BQ$5*temperature!$M277^6</f>
        <v>-24.555939626192107</v>
      </c>
      <c r="BR167" s="8">
        <f>BR$3*temperature!$M277+BR$4*temperature!$M277^2+BR$5*temperature!$M277^6</f>
        <v>-21.806031544942677</v>
      </c>
      <c r="BS167" s="8">
        <f>BS$3*temperature!$M277+BS$4*temperature!$M277^2+BS$5*temperature!$M277^6</f>
        <v>-19.395574798443697</v>
      </c>
      <c r="BT167" s="15">
        <f t="shared" si="205"/>
        <v>-2.347405504821154E-5</v>
      </c>
      <c r="BU167" s="15">
        <f t="shared" si="206"/>
        <v>-1.8455766181091349E-5</v>
      </c>
      <c r="BV167" s="15">
        <f t="shared" si="207"/>
        <v>-1.4646980794452702E-5</v>
      </c>
      <c r="BW167" s="15">
        <f t="shared" si="208"/>
        <v>-5.3397751121358784E-2</v>
      </c>
      <c r="BX167" s="15">
        <f t="shared" si="209"/>
        <v>-6.2127587012474018E-4</v>
      </c>
      <c r="BY167" s="15">
        <f t="shared" si="210"/>
        <v>-3.0301021210838992E-4</v>
      </c>
    </row>
    <row r="168" spans="1:77" x14ac:dyDescent="0.3">
      <c r="A168">
        <f t="shared" si="154"/>
        <v>2122</v>
      </c>
      <c r="B168" s="4">
        <f t="shared" si="155"/>
        <v>1165.1148310608187</v>
      </c>
      <c r="C168" s="4">
        <f t="shared" si="156"/>
        <v>2962.7127285094657</v>
      </c>
      <c r="D168" s="4">
        <f t="shared" si="157"/>
        <v>4365.5718973591365</v>
      </c>
      <c r="E168" s="11">
        <f t="shared" si="158"/>
        <v>1.3142311735187577E-5</v>
      </c>
      <c r="F168" s="11">
        <f t="shared" si="159"/>
        <v>2.5891235382349859E-5</v>
      </c>
      <c r="G168" s="11">
        <f t="shared" si="160"/>
        <v>5.2856036026460972E-5</v>
      </c>
      <c r="H168" s="4">
        <f t="shared" si="161"/>
        <v>162143.06961698848</v>
      </c>
      <c r="I168" s="4">
        <f t="shared" si="162"/>
        <v>64082.579560804828</v>
      </c>
      <c r="J168" s="4">
        <f t="shared" si="163"/>
        <v>24431.175329183661</v>
      </c>
      <c r="K168" s="4">
        <f t="shared" si="164"/>
        <v>139164.88340411885</v>
      </c>
      <c r="L168" s="4">
        <f t="shared" si="165"/>
        <v>21629.697318998806</v>
      </c>
      <c r="M168" s="4">
        <f t="shared" si="166"/>
        <v>5596.3287064319802</v>
      </c>
      <c r="N168" s="11">
        <f t="shared" si="167"/>
        <v>2.683961881277952E-5</v>
      </c>
      <c r="O168" s="11">
        <f t="shared" si="168"/>
        <v>4.2639273417026669E-3</v>
      </c>
      <c r="P168" s="11">
        <f t="shared" si="169"/>
        <v>4.7544539581756418E-3</v>
      </c>
      <c r="Q168" s="4">
        <f t="shared" si="170"/>
        <v>6809.6759459249643</v>
      </c>
      <c r="R168" s="4">
        <f t="shared" si="171"/>
        <v>9734.7228551878161</v>
      </c>
      <c r="S168" s="4">
        <f t="shared" si="172"/>
        <v>5363.1254071342937</v>
      </c>
      <c r="T168" s="4">
        <f t="shared" si="173"/>
        <v>41.997946393951104</v>
      </c>
      <c r="U168" s="4">
        <f t="shared" si="174"/>
        <v>151.90903552737001</v>
      </c>
      <c r="V168" s="4">
        <f t="shared" si="175"/>
        <v>219.51974617970606</v>
      </c>
      <c r="W168" s="11">
        <f t="shared" si="176"/>
        <v>-1.0734613539272964E-2</v>
      </c>
      <c r="X168" s="11">
        <f t="shared" si="177"/>
        <v>-1.217998157191269E-2</v>
      </c>
      <c r="Y168" s="11">
        <f t="shared" si="178"/>
        <v>-9.7425357312937999E-3</v>
      </c>
      <c r="Z168" s="4">
        <f t="shared" si="191"/>
        <v>10113.553909986527</v>
      </c>
      <c r="AA168" s="4">
        <f t="shared" si="192"/>
        <v>29169.078724617277</v>
      </c>
      <c r="AB168" s="4">
        <f t="shared" si="193"/>
        <v>37693.784837067171</v>
      </c>
      <c r="AC168" s="12">
        <f t="shared" si="179"/>
        <v>1.4692900101272452</v>
      </c>
      <c r="AD168" s="12">
        <f t="shared" si="180"/>
        <v>2.9725971112646583</v>
      </c>
      <c r="AE168" s="12">
        <f t="shared" si="181"/>
        <v>6.9933105474747848</v>
      </c>
      <c r="AF168" s="11">
        <f t="shared" si="182"/>
        <v>-4.0504037456468023E-3</v>
      </c>
      <c r="AG168" s="11">
        <f t="shared" si="183"/>
        <v>2.9673830763510267E-4</v>
      </c>
      <c r="AH168" s="11">
        <f t="shared" si="184"/>
        <v>9.7937136394747881E-3</v>
      </c>
      <c r="AI168" s="1">
        <f t="shared" si="148"/>
        <v>319029.85798700963</v>
      </c>
      <c r="AJ168" s="1">
        <f t="shared" si="149"/>
        <v>121167.96051853639</v>
      </c>
      <c r="AK168" s="1">
        <f t="shared" si="150"/>
        <v>46073.111331617438</v>
      </c>
      <c r="AL168" s="10">
        <f t="shared" si="185"/>
        <v>60.036027934072273</v>
      </c>
      <c r="AM168" s="10">
        <f t="shared" si="186"/>
        <v>13.168534136044544</v>
      </c>
      <c r="AN168" s="10">
        <f t="shared" si="187"/>
        <v>4.3337411904724208</v>
      </c>
      <c r="AO168" s="7">
        <f t="shared" si="188"/>
        <v>6.690430514389209E-3</v>
      </c>
      <c r="AP168" s="7">
        <f t="shared" si="189"/>
        <v>8.4281778702767676E-3</v>
      </c>
      <c r="AQ168" s="7">
        <f t="shared" si="190"/>
        <v>7.6454207476657843E-3</v>
      </c>
      <c r="AR168" s="1">
        <f t="shared" si="196"/>
        <v>162143.06961698848</v>
      </c>
      <c r="AS168" s="1">
        <f t="shared" si="194"/>
        <v>64082.579560804828</v>
      </c>
      <c r="AT168" s="1">
        <f t="shared" si="195"/>
        <v>24431.175329183661</v>
      </c>
      <c r="AU168" s="1">
        <f t="shared" si="151"/>
        <v>32428.613923397697</v>
      </c>
      <c r="AV168" s="1">
        <f t="shared" si="152"/>
        <v>12816.515912160967</v>
      </c>
      <c r="AW168" s="1">
        <f t="shared" si="153"/>
        <v>4886.2350658367322</v>
      </c>
      <c r="AX168">
        <v>0</v>
      </c>
      <c r="AY168">
        <v>0</v>
      </c>
      <c r="AZ168">
        <v>0</v>
      </c>
      <c r="BA168">
        <f t="shared" si="199"/>
        <v>0</v>
      </c>
      <c r="BB168">
        <f t="shared" si="211"/>
        <v>0</v>
      </c>
      <c r="BC168">
        <f t="shared" si="200"/>
        <v>0</v>
      </c>
      <c r="BD168">
        <f t="shared" si="201"/>
        <v>0</v>
      </c>
      <c r="BE168">
        <f t="shared" si="202"/>
        <v>0</v>
      </c>
      <c r="BF168">
        <f t="shared" si="203"/>
        <v>0</v>
      </c>
      <c r="BG168">
        <f t="shared" si="204"/>
        <v>0</v>
      </c>
      <c r="BH168">
        <f t="shared" si="212"/>
        <v>0</v>
      </c>
      <c r="BI168">
        <f t="shared" si="213"/>
        <v>0</v>
      </c>
      <c r="BJ168">
        <f t="shared" si="214"/>
        <v>0</v>
      </c>
      <c r="BK168" s="7">
        <f t="shared" si="215"/>
        <v>3.1548732420185271E-2</v>
      </c>
      <c r="BL168" s="13">
        <f t="shared" si="197"/>
        <v>1.1277329333025747E-2</v>
      </c>
      <c r="BM168" s="13">
        <f t="shared" si="198"/>
        <v>5.4043690666499252E-3</v>
      </c>
      <c r="BN168" s="8">
        <f>BN$3*temperature!$I278+BN$4*temperature!$I278^2+BN$5*temperature!$I278^6</f>
        <v>-25.087225222959027</v>
      </c>
      <c r="BO168" s="8">
        <f>BO$3*temperature!$I278+BO$4*temperature!$I278^2+BO$5*temperature!$I278^6</f>
        <v>-22.22362144338139</v>
      </c>
      <c r="BP168" s="8">
        <f>BP$3*temperature!$I278+BP$4*temperature!$I278^2+BP$5*temperature!$I278^6</f>
        <v>-19.726887011926323</v>
      </c>
      <c r="BQ168" s="8">
        <f>BQ$3*temperature!$M278+BQ$4*temperature!$M278^2+BQ$5*temperature!$M278^6</f>
        <v>-25.087248732841211</v>
      </c>
      <c r="BR168" s="8">
        <f>BR$3*temperature!$M278+BR$4*temperature!$M278^2+BR$5*temperature!$M278^6</f>
        <v>-22.22363991697868</v>
      </c>
      <c r="BS168" s="8">
        <f>BS$3*temperature!$M278+BS$4*temperature!$M278^2+BS$5*temperature!$M278^6</f>
        <v>-19.726901664416658</v>
      </c>
      <c r="BT168" s="15">
        <f t="shared" si="205"/>
        <v>-2.350988218324801E-5</v>
      </c>
      <c r="BU168" s="15">
        <f t="shared" si="206"/>
        <v>-1.8473597290125099E-5</v>
      </c>
      <c r="BV168" s="15">
        <f t="shared" si="207"/>
        <v>-1.4652490335720358E-5</v>
      </c>
      <c r="BW168" s="15">
        <f t="shared" si="208"/>
        <v>-5.3537777920454416E-2</v>
      </c>
      <c r="BX168" s="15">
        <f t="shared" si="209"/>
        <v>-6.0376315336735874E-4</v>
      </c>
      <c r="BY168" s="15">
        <f t="shared" si="210"/>
        <v>-2.8933791089047722E-4</v>
      </c>
    </row>
    <row r="169" spans="1:77" x14ac:dyDescent="0.3">
      <c r="A169">
        <f t="shared" si="154"/>
        <v>2123</v>
      </c>
      <c r="B169" s="4">
        <f t="shared" si="155"/>
        <v>1165.12937774802</v>
      </c>
      <c r="C169" s="4">
        <f t="shared" si="156"/>
        <v>2962.7856013874584</v>
      </c>
      <c r="D169" s="4">
        <f t="shared" si="157"/>
        <v>4365.791106843345</v>
      </c>
      <c r="E169" s="11">
        <f t="shared" si="158"/>
        <v>1.2485196148428198E-5</v>
      </c>
      <c r="F169" s="11">
        <f t="shared" si="159"/>
        <v>2.4596673613232366E-5</v>
      </c>
      <c r="G169" s="11">
        <f t="shared" si="160"/>
        <v>5.0213234225137924E-5</v>
      </c>
      <c r="H169" s="4">
        <f t="shared" si="161"/>
        <v>162122.57338925241</v>
      </c>
      <c r="I169" s="4">
        <f t="shared" si="162"/>
        <v>64347.505311089124</v>
      </c>
      <c r="J169" s="4">
        <f t="shared" si="163"/>
        <v>24545.505628324641</v>
      </c>
      <c r="K169" s="4">
        <f t="shared" si="164"/>
        <v>139145.55455000664</v>
      </c>
      <c r="L169" s="4">
        <f t="shared" si="165"/>
        <v>21718.583106707247</v>
      </c>
      <c r="M169" s="4">
        <f t="shared" si="166"/>
        <v>5622.2354729363351</v>
      </c>
      <c r="N169" s="11">
        <f t="shared" si="167"/>
        <v>-1.3889174940839855E-4</v>
      </c>
      <c r="O169" s="11">
        <f t="shared" si="168"/>
        <v>4.1094328042383665E-3</v>
      </c>
      <c r="P169" s="11">
        <f t="shared" si="169"/>
        <v>4.6292431812626766E-3</v>
      </c>
      <c r="Q169" s="4">
        <f t="shared" si="170"/>
        <v>6735.7251471937243</v>
      </c>
      <c r="R169" s="4">
        <f t="shared" si="171"/>
        <v>9655.9085467443529</v>
      </c>
      <c r="S169" s="4">
        <f t="shared" si="172"/>
        <v>5335.7282086654495</v>
      </c>
      <c r="T169" s="4">
        <f t="shared" si="173"/>
        <v>41.547114669968934</v>
      </c>
      <c r="U169" s="4">
        <f t="shared" si="174"/>
        <v>150.05878627403962</v>
      </c>
      <c r="V169" s="4">
        <f t="shared" si="175"/>
        <v>217.38106720882573</v>
      </c>
      <c r="W169" s="11">
        <f t="shared" si="176"/>
        <v>-1.0734613539272964E-2</v>
      </c>
      <c r="X169" s="11">
        <f t="shared" si="177"/>
        <v>-1.217998157191269E-2</v>
      </c>
      <c r="Y169" s="11">
        <f t="shared" si="178"/>
        <v>-9.7425357312937999E-3</v>
      </c>
      <c r="Z169" s="4">
        <f t="shared" si="191"/>
        <v>9964.8629751189783</v>
      </c>
      <c r="AA169" s="4">
        <f t="shared" si="192"/>
        <v>28945.995876078719</v>
      </c>
      <c r="AB169" s="4">
        <f t="shared" si="193"/>
        <v>37873.32451537111</v>
      </c>
      <c r="AC169" s="12">
        <f t="shared" si="179"/>
        <v>1.4633387923667844</v>
      </c>
      <c r="AD169" s="12">
        <f t="shared" si="180"/>
        <v>2.9734791947007362</v>
      </c>
      <c r="AE169" s="12">
        <f t="shared" si="181"/>
        <v>7.0618010283686719</v>
      </c>
      <c r="AF169" s="11">
        <f t="shared" si="182"/>
        <v>-4.0504037456468023E-3</v>
      </c>
      <c r="AG169" s="11">
        <f t="shared" si="183"/>
        <v>2.9673830763510267E-4</v>
      </c>
      <c r="AH169" s="11">
        <f t="shared" si="184"/>
        <v>9.7937136394747881E-3</v>
      </c>
      <c r="AI169" s="1">
        <f t="shared" si="148"/>
        <v>319555.48611170636</v>
      </c>
      <c r="AJ169" s="1">
        <f t="shared" si="149"/>
        <v>121867.68037884371</v>
      </c>
      <c r="AK169" s="1">
        <f t="shared" si="150"/>
        <v>46352.035264292426</v>
      </c>
      <c r="AL169" s="10">
        <f t="shared" si="185"/>
        <v>60.433678138592583</v>
      </c>
      <c r="AM169" s="10">
        <f t="shared" si="186"/>
        <v>13.278411016554045</v>
      </c>
      <c r="AN169" s="10">
        <f t="shared" si="187"/>
        <v>4.3665431325369468</v>
      </c>
      <c r="AO169" s="7">
        <f t="shared" si="188"/>
        <v>6.6235262092453166E-3</v>
      </c>
      <c r="AP169" s="7">
        <f t="shared" si="189"/>
        <v>8.3438960915740001E-3</v>
      </c>
      <c r="AQ169" s="7">
        <f t="shared" si="190"/>
        <v>7.5689665401891268E-3</v>
      </c>
      <c r="AR169" s="1">
        <f t="shared" si="196"/>
        <v>162122.57338925241</v>
      </c>
      <c r="AS169" s="1">
        <f t="shared" si="194"/>
        <v>64347.505311089124</v>
      </c>
      <c r="AT169" s="1">
        <f t="shared" si="195"/>
        <v>24545.505628324641</v>
      </c>
      <c r="AU169" s="1">
        <f t="shared" si="151"/>
        <v>32424.514677850486</v>
      </c>
      <c r="AV169" s="1">
        <f t="shared" si="152"/>
        <v>12869.501062217825</v>
      </c>
      <c r="AW169" s="1">
        <f t="shared" si="153"/>
        <v>4909.1011256649281</v>
      </c>
      <c r="AX169">
        <v>0</v>
      </c>
      <c r="AY169">
        <v>0</v>
      </c>
      <c r="AZ169">
        <v>0</v>
      </c>
      <c r="BA169">
        <f t="shared" si="199"/>
        <v>0</v>
      </c>
      <c r="BB169">
        <f t="shared" si="211"/>
        <v>0</v>
      </c>
      <c r="BC169">
        <f t="shared" si="200"/>
        <v>0</v>
      </c>
      <c r="BD169">
        <f t="shared" si="201"/>
        <v>0</v>
      </c>
      <c r="BE169">
        <f t="shared" si="202"/>
        <v>0</v>
      </c>
      <c r="BF169">
        <f t="shared" si="203"/>
        <v>0</v>
      </c>
      <c r="BG169">
        <f t="shared" si="204"/>
        <v>0</v>
      </c>
      <c r="BH169">
        <f t="shared" si="212"/>
        <v>0</v>
      </c>
      <c r="BI169">
        <f t="shared" si="213"/>
        <v>0</v>
      </c>
      <c r="BJ169">
        <f t="shared" si="214"/>
        <v>0</v>
      </c>
      <c r="BK169" s="7">
        <f t="shared" si="215"/>
        <v>3.1395126483346719E-2</v>
      </c>
      <c r="BL169" s="13">
        <f t="shared" si="197"/>
        <v>1.0932425176430833E-2</v>
      </c>
      <c r="BM169" s="13">
        <f t="shared" si="198"/>
        <v>5.1470181587142142E-3</v>
      </c>
      <c r="BN169" s="8">
        <f>BN$3*temperature!$I279+BN$4*temperature!$I279^2+BN$5*temperature!$I279^6</f>
        <v>-25.619422986446935</v>
      </c>
      <c r="BO169" s="8">
        <f>BO$3*temperature!$I279+BO$4*temperature!$I279^2+BO$5*temperature!$I279^6</f>
        <v>-22.641697335975337</v>
      </c>
      <c r="BP169" s="8">
        <f>BP$3*temperature!$I279+BP$4*temperature!$I279^2+BP$5*temperature!$I279^6</f>
        <v>-20.058391664226395</v>
      </c>
      <c r="BQ169" s="8">
        <f>BQ$3*temperature!$M279+BQ$4*temperature!$M279^2+BQ$5*temperature!$M279^6</f>
        <v>-25.619446529400967</v>
      </c>
      <c r="BR169" s="8">
        <f>BR$3*temperature!$M279+BR$4*temperature!$M279^2+BR$5*temperature!$M279^6</f>
        <v>-22.641715825474041</v>
      </c>
      <c r="BS169" s="8">
        <f>BS$3*temperature!$M279+BS$4*temperature!$M279^2+BS$5*temperature!$M279^6</f>
        <v>-20.058406320892576</v>
      </c>
      <c r="BT169" s="15">
        <f t="shared" si="205"/>
        <v>-2.3542954032507168E-5</v>
      </c>
      <c r="BU169" s="15">
        <f t="shared" si="206"/>
        <v>-1.8489498703644358E-5</v>
      </c>
      <c r="BV169" s="15">
        <f t="shared" si="207"/>
        <v>-1.4656666181167566E-5</v>
      </c>
      <c r="BW169" s="15">
        <f t="shared" si="208"/>
        <v>-5.3663526912093938E-2</v>
      </c>
      <c r="BX169" s="15">
        <f t="shared" si="209"/>
        <v>-5.8667249266984936E-4</v>
      </c>
      <c r="BY169" s="15">
        <f t="shared" si="210"/>
        <v>-2.7620714747719641E-4</v>
      </c>
    </row>
    <row r="170" spans="1:77" x14ac:dyDescent="0.3">
      <c r="A170">
        <f t="shared" si="154"/>
        <v>2124</v>
      </c>
      <c r="B170" s="4">
        <f t="shared" si="155"/>
        <v>1165.1431972733985</v>
      </c>
      <c r="C170" s="4">
        <f t="shared" si="156"/>
        <v>2962.8548323243604</v>
      </c>
      <c r="D170" s="4">
        <f t="shared" si="157"/>
        <v>4365.9993663101995</v>
      </c>
      <c r="E170" s="11">
        <f t="shared" si="158"/>
        <v>1.1860936341006788E-5</v>
      </c>
      <c r="F170" s="11">
        <f t="shared" si="159"/>
        <v>2.3366839932570747E-5</v>
      </c>
      <c r="G170" s="11">
        <f t="shared" si="160"/>
        <v>4.7702572513881028E-5</v>
      </c>
      <c r="H170" s="4">
        <f t="shared" si="161"/>
        <v>162075.41601035363</v>
      </c>
      <c r="I170" s="4">
        <f t="shared" si="162"/>
        <v>64603.646125629442</v>
      </c>
      <c r="J170" s="4">
        <f t="shared" si="163"/>
        <v>24657.283820101024</v>
      </c>
      <c r="K170" s="4">
        <f t="shared" si="164"/>
        <v>139103.43071103469</v>
      </c>
      <c r="L170" s="4">
        <f t="shared" si="165"/>
        <v>21804.526303756797</v>
      </c>
      <c r="M170" s="4">
        <f t="shared" si="166"/>
        <v>5647.5692622327215</v>
      </c>
      <c r="N170" s="11">
        <f t="shared" si="167"/>
        <v>-3.0273219369580939E-4</v>
      </c>
      <c r="O170" s="11">
        <f t="shared" si="168"/>
        <v>3.957127250304282E-3</v>
      </c>
      <c r="P170" s="11">
        <f t="shared" si="169"/>
        <v>4.505999333954458E-3</v>
      </c>
      <c r="Q170" s="4">
        <f t="shared" si="170"/>
        <v>6661.4815196272821</v>
      </c>
      <c r="R170" s="4">
        <f t="shared" si="171"/>
        <v>9576.267786369106</v>
      </c>
      <c r="S170" s="4">
        <f t="shared" si="172"/>
        <v>5307.8064199187947</v>
      </c>
      <c r="T170" s="4">
        <f t="shared" si="173"/>
        <v>41.101122450314961</v>
      </c>
      <c r="U170" s="4">
        <f t="shared" si="174"/>
        <v>148.23107302251825</v>
      </c>
      <c r="V170" s="4">
        <f t="shared" si="175"/>
        <v>215.26322439423697</v>
      </c>
      <c r="W170" s="11">
        <f t="shared" si="176"/>
        <v>-1.0734613539272964E-2</v>
      </c>
      <c r="X170" s="11">
        <f t="shared" si="177"/>
        <v>-1.217998157191269E-2</v>
      </c>
      <c r="Y170" s="11">
        <f t="shared" si="178"/>
        <v>-9.7425357312937999E-3</v>
      </c>
      <c r="Z170" s="4">
        <f t="shared" si="191"/>
        <v>9816.7244990247964</v>
      </c>
      <c r="AA170" s="4">
        <f t="shared" si="192"/>
        <v>28720.16301408095</v>
      </c>
      <c r="AB170" s="4">
        <f t="shared" si="193"/>
        <v>38048.876621242074</v>
      </c>
      <c r="AC170" s="12">
        <f t="shared" si="179"/>
        <v>1.4574116794410317</v>
      </c>
      <c r="AD170" s="12">
        <f t="shared" si="180"/>
        <v>2.97436153988476</v>
      </c>
      <c r="AE170" s="12">
        <f t="shared" si="181"/>
        <v>7.1309622854194634</v>
      </c>
      <c r="AF170" s="11">
        <f t="shared" si="182"/>
        <v>-4.0504037456468023E-3</v>
      </c>
      <c r="AG170" s="11">
        <f t="shared" si="183"/>
        <v>2.9673830763510267E-4</v>
      </c>
      <c r="AH170" s="11">
        <f t="shared" si="184"/>
        <v>9.7937136394747881E-3</v>
      </c>
      <c r="AI170" s="1">
        <f t="shared" si="148"/>
        <v>320024.45217838621</v>
      </c>
      <c r="AJ170" s="1">
        <f t="shared" si="149"/>
        <v>122550.41340317717</v>
      </c>
      <c r="AK170" s="1">
        <f t="shared" si="150"/>
        <v>46625.932863528113</v>
      </c>
      <c r="AL170" s="10">
        <f t="shared" si="185"/>
        <v>60.829959349153931</v>
      </c>
      <c r="AM170" s="10">
        <f t="shared" si="186"/>
        <v>13.388096761519549</v>
      </c>
      <c r="AN170" s="10">
        <f t="shared" si="187"/>
        <v>4.3992628492147468</v>
      </c>
      <c r="AO170" s="7">
        <f t="shared" si="188"/>
        <v>6.5572909471528634E-3</v>
      </c>
      <c r="AP170" s="7">
        <f t="shared" si="189"/>
        <v>8.2604571306582608E-3</v>
      </c>
      <c r="AQ170" s="7">
        <f t="shared" si="190"/>
        <v>7.4932768747872358E-3</v>
      </c>
      <c r="AR170" s="1">
        <f t="shared" si="196"/>
        <v>162075.41601035363</v>
      </c>
      <c r="AS170" s="1">
        <f t="shared" si="194"/>
        <v>64603.646125629442</v>
      </c>
      <c r="AT170" s="1">
        <f t="shared" si="195"/>
        <v>24657.283820101024</v>
      </c>
      <c r="AU170" s="1">
        <f t="shared" si="151"/>
        <v>32415.083202070728</v>
      </c>
      <c r="AV170" s="1">
        <f t="shared" si="152"/>
        <v>12920.72922512589</v>
      </c>
      <c r="AW170" s="1">
        <f t="shared" si="153"/>
        <v>4931.4567640202049</v>
      </c>
      <c r="AX170">
        <v>0</v>
      </c>
      <c r="AY170">
        <v>0</v>
      </c>
      <c r="AZ170">
        <v>0</v>
      </c>
      <c r="BA170">
        <f t="shared" si="199"/>
        <v>0</v>
      </c>
      <c r="BB170">
        <f t="shared" si="211"/>
        <v>0</v>
      </c>
      <c r="BC170">
        <f t="shared" si="200"/>
        <v>0</v>
      </c>
      <c r="BD170">
        <f t="shared" si="201"/>
        <v>0</v>
      </c>
      <c r="BE170">
        <f t="shared" si="202"/>
        <v>0</v>
      </c>
      <c r="BF170">
        <f t="shared" si="203"/>
        <v>0</v>
      </c>
      <c r="BG170">
        <f t="shared" si="204"/>
        <v>0</v>
      </c>
      <c r="BH170">
        <f t="shared" si="212"/>
        <v>0</v>
      </c>
      <c r="BI170">
        <f t="shared" si="213"/>
        <v>0</v>
      </c>
      <c r="BJ170">
        <f t="shared" si="214"/>
        <v>0</v>
      </c>
      <c r="BK170" s="7">
        <f t="shared" si="215"/>
        <v>3.1243515628777335E-2</v>
      </c>
      <c r="BL170" s="13">
        <f t="shared" si="197"/>
        <v>1.0599647890237875E-2</v>
      </c>
      <c r="BM170" s="13">
        <f t="shared" si="198"/>
        <v>4.901922055918299E-3</v>
      </c>
      <c r="BN170" s="8">
        <f>BN$3*temperature!$I280+BN$4*temperature!$I280^2+BN$5*temperature!$I280^6</f>
        <v>-26.15237466738747</v>
      </c>
      <c r="BO170" s="8">
        <f>BO$3*temperature!$I280+BO$4*temperature!$I280^2+BO$5*temperature!$I280^6</f>
        <v>-23.060140091851551</v>
      </c>
      <c r="BP170" s="8">
        <f>BP$3*temperature!$I280+BP$4*temperature!$I280^2+BP$5*temperature!$I280^6</f>
        <v>-20.389998630610769</v>
      </c>
      <c r="BQ170" s="8">
        <f>BQ$3*temperature!$M280+BQ$4*temperature!$M280^2+BQ$5*temperature!$M280^6</f>
        <v>-26.152398240746269</v>
      </c>
      <c r="BR170" s="8">
        <f>BR$3*temperature!$M280+BR$4*temperature!$M280^2+BR$5*temperature!$M280^6</f>
        <v>-23.060158595387019</v>
      </c>
      <c r="BS170" s="8">
        <f>BS$3*temperature!$M280+BS$4*temperature!$M280^2+BS$5*temperature!$M280^6</f>
        <v>-20.39001329016714</v>
      </c>
      <c r="BT170" s="15">
        <f t="shared" si="205"/>
        <v>-2.3573358799211519E-5</v>
      </c>
      <c r="BU170" s="15">
        <f t="shared" si="206"/>
        <v>-1.8503535468283872E-5</v>
      </c>
      <c r="BV170" s="15">
        <f t="shared" si="207"/>
        <v>-1.4659556370588689E-5</v>
      </c>
      <c r="BW170" s="15">
        <f t="shared" si="208"/>
        <v>-5.3775226337159567E-2</v>
      </c>
      <c r="BX170" s="15">
        <f t="shared" si="209"/>
        <v>-5.6999846439173758E-4</v>
      </c>
      <c r="BY170" s="15">
        <f t="shared" si="210"/>
        <v>-2.6360196804412107E-4</v>
      </c>
    </row>
    <row r="171" spans="1:77" x14ac:dyDescent="0.3">
      <c r="A171">
        <f t="shared" si="154"/>
        <v>2125</v>
      </c>
      <c r="B171" s="4">
        <f t="shared" si="155"/>
        <v>1165.1563259782249</v>
      </c>
      <c r="C171" s="4">
        <f t="shared" si="156"/>
        <v>2962.9206032512398</v>
      </c>
      <c r="D171" s="4">
        <f t="shared" si="157"/>
        <v>4366.1972222414979</v>
      </c>
      <c r="E171" s="11">
        <f t="shared" si="158"/>
        <v>1.1267889523956449E-5</v>
      </c>
      <c r="F171" s="11">
        <f t="shared" si="159"/>
        <v>2.2198497935942207E-5</v>
      </c>
      <c r="G171" s="11">
        <f t="shared" si="160"/>
        <v>4.5317443888186977E-5</v>
      </c>
      <c r="H171" s="4">
        <f t="shared" si="161"/>
        <v>162001.92691130561</v>
      </c>
      <c r="I171" s="4">
        <f t="shared" si="162"/>
        <v>64851.031797474767</v>
      </c>
      <c r="J171" s="4">
        <f t="shared" si="163"/>
        <v>24766.52114650196</v>
      </c>
      <c r="K171" s="4">
        <f t="shared" si="164"/>
        <v>139038.79101827336</v>
      </c>
      <c r="L171" s="4">
        <f t="shared" si="165"/>
        <v>21887.536144678714</v>
      </c>
      <c r="M171" s="4">
        <f t="shared" si="166"/>
        <v>5672.332211733541</v>
      </c>
      <c r="N171" s="11">
        <f t="shared" si="167"/>
        <v>-4.6468798383270116E-4</v>
      </c>
      <c r="O171" s="11">
        <f t="shared" si="168"/>
        <v>3.8070004257608758E-3</v>
      </c>
      <c r="P171" s="11">
        <f t="shared" si="169"/>
        <v>4.384709306075818E-3</v>
      </c>
      <c r="Q171" s="4">
        <f t="shared" si="170"/>
        <v>6586.9850291897046</v>
      </c>
      <c r="R171" s="4">
        <f t="shared" si="171"/>
        <v>9495.8526219003179</v>
      </c>
      <c r="S171" s="4">
        <f t="shared" si="172"/>
        <v>5279.3806117475706</v>
      </c>
      <c r="T171" s="4">
        <f t="shared" si="173"/>
        <v>40.659917784780497</v>
      </c>
      <c r="U171" s="4">
        <f t="shared" si="174"/>
        <v>146.42562128471914</v>
      </c>
      <c r="V171" s="4">
        <f t="shared" si="175"/>
        <v>213.16601473894261</v>
      </c>
      <c r="W171" s="11">
        <f t="shared" si="176"/>
        <v>-1.0734613539272964E-2</v>
      </c>
      <c r="X171" s="11">
        <f t="shared" si="177"/>
        <v>-1.217998157191269E-2</v>
      </c>
      <c r="Y171" s="11">
        <f t="shared" si="178"/>
        <v>-9.7425357312937999E-3</v>
      </c>
      <c r="Z171" s="4">
        <f t="shared" si="191"/>
        <v>9669.1975393875182</v>
      </c>
      <c r="AA171" s="4">
        <f t="shared" si="192"/>
        <v>28491.734680488076</v>
      </c>
      <c r="AB171" s="4">
        <f t="shared" si="193"/>
        <v>38220.457181972299</v>
      </c>
      <c r="AC171" s="12">
        <f t="shared" si="179"/>
        <v>1.4515085737156743</v>
      </c>
      <c r="AD171" s="12">
        <f t="shared" si="180"/>
        <v>2.9752441468944002</v>
      </c>
      <c r="AE171" s="12">
        <f t="shared" si="181"/>
        <v>7.2008008880167562</v>
      </c>
      <c r="AF171" s="11">
        <f t="shared" si="182"/>
        <v>-4.0504037456468023E-3</v>
      </c>
      <c r="AG171" s="11">
        <f t="shared" si="183"/>
        <v>2.9673830763510267E-4</v>
      </c>
      <c r="AH171" s="11">
        <f t="shared" si="184"/>
        <v>9.7937136394747881E-3</v>
      </c>
      <c r="AI171" s="1">
        <f t="shared" si="148"/>
        <v>320437.09016261832</v>
      </c>
      <c r="AJ171" s="1">
        <f t="shared" si="149"/>
        <v>123216.10128798535</v>
      </c>
      <c r="AK171" s="1">
        <f t="shared" si="150"/>
        <v>46894.796341195513</v>
      </c>
      <c r="AL171" s="10">
        <f t="shared" si="185"/>
        <v>61.22485029349226</v>
      </c>
      <c r="AM171" s="10">
        <f t="shared" si="186"/>
        <v>13.49758264288559</v>
      </c>
      <c r="AN171" s="10">
        <f t="shared" si="187"/>
        <v>4.4318980948431372</v>
      </c>
      <c r="AO171" s="7">
        <f t="shared" si="188"/>
        <v>6.4917180376813351E-3</v>
      </c>
      <c r="AP171" s="7">
        <f t="shared" si="189"/>
        <v>8.1778525593516789E-3</v>
      </c>
      <c r="AQ171" s="7">
        <f t="shared" si="190"/>
        <v>7.4183441060393634E-3</v>
      </c>
      <c r="AR171" s="1">
        <f t="shared" si="196"/>
        <v>162001.92691130561</v>
      </c>
      <c r="AS171" s="1">
        <f t="shared" si="194"/>
        <v>64851.031797474767</v>
      </c>
      <c r="AT171" s="1">
        <f t="shared" si="195"/>
        <v>24766.52114650196</v>
      </c>
      <c r="AU171" s="1">
        <f t="shared" si="151"/>
        <v>32400.385382261124</v>
      </c>
      <c r="AV171" s="1">
        <f t="shared" si="152"/>
        <v>12970.206359494954</v>
      </c>
      <c r="AW171" s="1">
        <f t="shared" si="153"/>
        <v>4953.3042293003928</v>
      </c>
      <c r="AX171">
        <v>0</v>
      </c>
      <c r="AY171">
        <v>0</v>
      </c>
      <c r="AZ171">
        <v>0</v>
      </c>
      <c r="BA171">
        <f t="shared" si="199"/>
        <v>0</v>
      </c>
      <c r="BB171">
        <f t="shared" si="211"/>
        <v>0</v>
      </c>
      <c r="BC171">
        <f t="shared" si="200"/>
        <v>0</v>
      </c>
      <c r="BD171">
        <f t="shared" si="201"/>
        <v>0</v>
      </c>
      <c r="BE171">
        <f t="shared" si="202"/>
        <v>0</v>
      </c>
      <c r="BF171">
        <f t="shared" si="203"/>
        <v>0</v>
      </c>
      <c r="BG171">
        <f t="shared" si="204"/>
        <v>0</v>
      </c>
      <c r="BH171">
        <f t="shared" si="212"/>
        <v>0</v>
      </c>
      <c r="BI171">
        <f t="shared" si="213"/>
        <v>0</v>
      </c>
      <c r="BJ171">
        <f t="shared" si="214"/>
        <v>0</v>
      </c>
      <c r="BK171" s="7">
        <f t="shared" si="215"/>
        <v>3.1093895818128575E-2</v>
      </c>
      <c r="BL171" s="13">
        <f t="shared" si="197"/>
        <v>1.0278511069012617E-2</v>
      </c>
      <c r="BM171" s="13">
        <f t="shared" si="198"/>
        <v>4.6684971961126658E-3</v>
      </c>
      <c r="BN171" s="8">
        <f>BN$3*temperature!$I281+BN$4*temperature!$I281^2+BN$5*temperature!$I281^6</f>
        <v>-26.685947630446353</v>
      </c>
      <c r="BO171" s="8">
        <f>BO$3*temperature!$I281+BO$4*temperature!$I281^2+BO$5*temperature!$I281^6</f>
        <v>-23.478850715496922</v>
      </c>
      <c r="BP171" s="8">
        <f>BP$3*temperature!$I281+BP$4*temperature!$I281^2+BP$5*temperature!$I281^6</f>
        <v>-20.721633763937916</v>
      </c>
      <c r="BQ171" s="8">
        <f>BQ$3*temperature!$M281+BQ$4*temperature!$M281^2+BQ$5*temperature!$M281^6</f>
        <v>-26.685971231629367</v>
      </c>
      <c r="BR171" s="8">
        <f>BR$3*temperature!$M281+BR$4*temperature!$M281^2+BR$5*temperature!$M281^6</f>
        <v>-23.478869231268263</v>
      </c>
      <c r="BS171" s="8">
        <f>BS$3*temperature!$M281+BS$4*temperature!$M281^2+BS$5*temperature!$M281^6</f>
        <v>-20.721648425145837</v>
      </c>
      <c r="BT171" s="15">
        <f t="shared" si="205"/>
        <v>-2.3601183013255422E-5</v>
      </c>
      <c r="BU171" s="15">
        <f t="shared" si="206"/>
        <v>-1.8515771341043319E-5</v>
      </c>
      <c r="BV171" s="15">
        <f t="shared" si="207"/>
        <v>-1.4661207920596553E-5</v>
      </c>
      <c r="BW171" s="15">
        <f t="shared" si="208"/>
        <v>-5.3873111175252418E-2</v>
      </c>
      <c r="BX171" s="15">
        <f t="shared" si="209"/>
        <v>-5.5373536953697933E-4</v>
      </c>
      <c r="BY171" s="15">
        <f t="shared" si="210"/>
        <v>-2.5150646846753183E-4</v>
      </c>
    </row>
    <row r="172" spans="1:77" x14ac:dyDescent="0.3">
      <c r="A172">
        <f t="shared" si="154"/>
        <v>2126</v>
      </c>
      <c r="B172" s="4">
        <f t="shared" si="155"/>
        <v>1165.1687983883462</v>
      </c>
      <c r="C172" s="4">
        <f t="shared" si="156"/>
        <v>2962.9830870187907</v>
      </c>
      <c r="D172" s="4">
        <f t="shared" si="157"/>
        <v>4366.3851938942407</v>
      </c>
      <c r="E172" s="11">
        <f t="shared" si="158"/>
        <v>1.0704495047758627E-5</v>
      </c>
      <c r="F172" s="11">
        <f t="shared" si="159"/>
        <v>2.1088573039145095E-5</v>
      </c>
      <c r="G172" s="11">
        <f t="shared" si="160"/>
        <v>4.3051571693777623E-5</v>
      </c>
      <c r="H172" s="4">
        <f t="shared" si="161"/>
        <v>161902.4466708792</v>
      </c>
      <c r="I172" s="4">
        <f t="shared" si="162"/>
        <v>65089.69703499481</v>
      </c>
      <c r="J172" s="4">
        <f t="shared" si="163"/>
        <v>24873.230049360442</v>
      </c>
      <c r="K172" s="4">
        <f t="shared" si="164"/>
        <v>138951.92430042892</v>
      </c>
      <c r="L172" s="4">
        <f t="shared" si="165"/>
        <v>21967.623548092841</v>
      </c>
      <c r="M172" s="4">
        <f t="shared" si="166"/>
        <v>5696.5267480620041</v>
      </c>
      <c r="N172" s="11">
        <f t="shared" si="167"/>
        <v>-6.2476606138661683E-4</v>
      </c>
      <c r="O172" s="11">
        <f t="shared" si="168"/>
        <v>3.6590415149855282E-3</v>
      </c>
      <c r="P172" s="11">
        <f t="shared" si="169"/>
        <v>4.2653595426613844E-3</v>
      </c>
      <c r="Q172" s="4">
        <f t="shared" si="170"/>
        <v>6512.2748521071408</v>
      </c>
      <c r="R172" s="4">
        <f t="shared" si="171"/>
        <v>9414.7143674076942</v>
      </c>
      <c r="S172" s="4">
        <f t="shared" si="172"/>
        <v>5250.4711584078905</v>
      </c>
      <c r="T172" s="4">
        <f t="shared" si="173"/>
        <v>40.223449280822265</v>
      </c>
      <c r="U172" s="4">
        <f t="shared" si="174"/>
        <v>144.6421599158154</v>
      </c>
      <c r="V172" s="4">
        <f t="shared" si="175"/>
        <v>211.08923722365097</v>
      </c>
      <c r="W172" s="11">
        <f t="shared" si="176"/>
        <v>-1.0734613539272964E-2</v>
      </c>
      <c r="X172" s="11">
        <f t="shared" si="177"/>
        <v>-1.217998157191269E-2</v>
      </c>
      <c r="Y172" s="11">
        <f t="shared" si="178"/>
        <v>-9.7425357312937999E-3</v>
      </c>
      <c r="Z172" s="4">
        <f t="shared" si="191"/>
        <v>9522.3390703257137</v>
      </c>
      <c r="AA172" s="4">
        <f t="shared" si="192"/>
        <v>28260.863526162604</v>
      </c>
      <c r="AB172" s="4">
        <f t="shared" si="193"/>
        <v>38388.08414867636</v>
      </c>
      <c r="AC172" s="12">
        <f t="shared" si="179"/>
        <v>1.4456293779518579</v>
      </c>
      <c r="AD172" s="12">
        <f t="shared" si="180"/>
        <v>2.976127015807351</v>
      </c>
      <c r="AE172" s="12">
        <f t="shared" si="181"/>
        <v>7.271323469888868</v>
      </c>
      <c r="AF172" s="11">
        <f t="shared" si="182"/>
        <v>-4.0504037456468023E-3</v>
      </c>
      <c r="AG172" s="11">
        <f t="shared" si="183"/>
        <v>2.9673830763510267E-4</v>
      </c>
      <c r="AH172" s="11">
        <f t="shared" si="184"/>
        <v>9.7937136394747881E-3</v>
      </c>
      <c r="AI172" s="1">
        <f t="shared" si="148"/>
        <v>320793.76652861765</v>
      </c>
      <c r="AJ172" s="1">
        <f t="shared" si="149"/>
        <v>123864.69751868177</v>
      </c>
      <c r="AK172" s="1">
        <f t="shared" si="150"/>
        <v>47158.620936376363</v>
      </c>
      <c r="AL172" s="10">
        <f t="shared" si="185"/>
        <v>61.618330213846818</v>
      </c>
      <c r="AM172" s="10">
        <f t="shared" si="186"/>
        <v>13.60686007123916</v>
      </c>
      <c r="AN172" s="10">
        <f t="shared" si="187"/>
        <v>4.4644466665024787</v>
      </c>
      <c r="AO172" s="7">
        <f t="shared" si="188"/>
        <v>6.4268008573045215E-3</v>
      </c>
      <c r="AP172" s="7">
        <f t="shared" si="189"/>
        <v>8.0960740337581612E-3</v>
      </c>
      <c r="AQ172" s="7">
        <f t="shared" si="190"/>
        <v>7.3441606649789701E-3</v>
      </c>
      <c r="AR172" s="1">
        <f t="shared" si="196"/>
        <v>161902.4466708792</v>
      </c>
      <c r="AS172" s="1">
        <f t="shared" si="194"/>
        <v>65089.69703499481</v>
      </c>
      <c r="AT172" s="1">
        <f t="shared" si="195"/>
        <v>24873.230049360442</v>
      </c>
      <c r="AU172" s="1">
        <f t="shared" si="151"/>
        <v>32380.489334175843</v>
      </c>
      <c r="AV172" s="1">
        <f t="shared" si="152"/>
        <v>13017.939406998963</v>
      </c>
      <c r="AW172" s="1">
        <f t="shared" si="153"/>
        <v>4974.6460098720891</v>
      </c>
      <c r="AX172">
        <v>0</v>
      </c>
      <c r="AY172">
        <v>0</v>
      </c>
      <c r="AZ172">
        <v>0</v>
      </c>
      <c r="BA172">
        <f t="shared" si="199"/>
        <v>0</v>
      </c>
      <c r="BB172">
        <f t="shared" si="211"/>
        <v>0</v>
      </c>
      <c r="BC172">
        <f t="shared" si="200"/>
        <v>0</v>
      </c>
      <c r="BD172">
        <f t="shared" si="201"/>
        <v>0</v>
      </c>
      <c r="BE172">
        <f t="shared" si="202"/>
        <v>0</v>
      </c>
      <c r="BF172">
        <f t="shared" si="203"/>
        <v>0</v>
      </c>
      <c r="BG172">
        <f t="shared" si="204"/>
        <v>0</v>
      </c>
      <c r="BH172">
        <f t="shared" si="212"/>
        <v>0</v>
      </c>
      <c r="BI172">
        <f t="shared" si="213"/>
        <v>0</v>
      </c>
      <c r="BJ172">
        <f t="shared" si="214"/>
        <v>0</v>
      </c>
      <c r="BK172" s="7">
        <f t="shared" si="215"/>
        <v>3.0946262257591312E-2</v>
      </c>
      <c r="BL172" s="13">
        <f t="shared" si="197"/>
        <v>9.9685500134370029E-3</v>
      </c>
      <c r="BM172" s="13">
        <f t="shared" si="198"/>
        <v>4.4461878058215864E-3</v>
      </c>
      <c r="BN172" s="8">
        <f>BN$3*temperature!$I282+BN$4*temperature!$I282^2+BN$5*temperature!$I282^6</f>
        <v>-27.220011445487195</v>
      </c>
      <c r="BO172" s="8">
        <f>BO$3*temperature!$I282+BO$4*temperature!$I282^2+BO$5*temperature!$I282^6</f>
        <v>-23.897731937176143</v>
      </c>
      <c r="BP172" s="8">
        <f>BP$3*temperature!$I282+BP$4*temperature!$I282^2+BP$5*temperature!$I282^6</f>
        <v>-21.053224280007232</v>
      </c>
      <c r="BQ172" s="8">
        <f>BQ$3*temperature!$M282+BQ$4*temperature!$M282^2+BQ$5*temperature!$M282^6</f>
        <v>-27.220035071998712</v>
      </c>
      <c r="BR172" s="8">
        <f>BR$3*temperature!$M282+BR$4*temperature!$M282^2+BR$5*temperature!$M282^6</f>
        <v>-23.897750463444876</v>
      </c>
      <c r="BS172" s="8">
        <f>BS$3*temperature!$M282+BS$4*temperature!$M282^2+BS$5*temperature!$M282^6</f>
        <v>-21.053238941674021</v>
      </c>
      <c r="BT172" s="15">
        <f t="shared" si="205"/>
        <v>-2.3626511516994242E-5</v>
      </c>
      <c r="BU172" s="15">
        <f t="shared" si="206"/>
        <v>-1.8526268732443896E-5</v>
      </c>
      <c r="BV172" s="15">
        <f t="shared" si="207"/>
        <v>-1.4661666789095307E-5</v>
      </c>
      <c r="BW172" s="15">
        <f t="shared" si="208"/>
        <v>-5.3957422508349798E-2</v>
      </c>
      <c r="BX172" s="15">
        <f t="shared" si="209"/>
        <v>-5.3787726487063646E-4</v>
      </c>
      <c r="BY172" s="15">
        <f t="shared" si="210"/>
        <v>-2.3990483399018807E-4</v>
      </c>
    </row>
    <row r="173" spans="1:77" x14ac:dyDescent="0.3">
      <c r="A173">
        <f t="shared" si="154"/>
        <v>2127</v>
      </c>
      <c r="B173" s="4">
        <f t="shared" si="155"/>
        <v>1165.1806473047968</v>
      </c>
      <c r="C173" s="4">
        <f t="shared" si="156"/>
        <v>2963.042447849773</v>
      </c>
      <c r="D173" s="4">
        <f t="shared" si="157"/>
        <v>4366.5637746521979</v>
      </c>
      <c r="E173" s="11">
        <f t="shared" si="158"/>
        <v>1.0169270295370694E-5</v>
      </c>
      <c r="F173" s="11">
        <f t="shared" si="159"/>
        <v>2.0034144387187839E-5</v>
      </c>
      <c r="G173" s="11">
        <f t="shared" si="160"/>
        <v>4.089899310908874E-5</v>
      </c>
      <c r="H173" s="4">
        <f t="shared" si="161"/>
        <v>161777.32640105579</v>
      </c>
      <c r="I173" s="4">
        <f t="shared" si="162"/>
        <v>65319.681304847538</v>
      </c>
      <c r="J173" s="4">
        <f t="shared" si="163"/>
        <v>24977.424126828399</v>
      </c>
      <c r="K173" s="4">
        <f t="shared" si="164"/>
        <v>138843.12855286966</v>
      </c>
      <c r="L173" s="4">
        <f t="shared" si="165"/>
        <v>22044.801063261468</v>
      </c>
      <c r="M173" s="4">
        <f t="shared" si="166"/>
        <v>5720.1555767539157</v>
      </c>
      <c r="N173" s="11">
        <f t="shared" si="167"/>
        <v>-7.8297402577909292E-4</v>
      </c>
      <c r="O173" s="11">
        <f t="shared" si="168"/>
        <v>3.5132391539605123E-3</v>
      </c>
      <c r="P173" s="11">
        <f t="shared" si="169"/>
        <v>4.1479360559397715E-3</v>
      </c>
      <c r="Q173" s="4">
        <f t="shared" si="170"/>
        <v>6437.3893543093927</v>
      </c>
      <c r="R173" s="4">
        <f t="shared" si="171"/>
        <v>9332.9035692246907</v>
      </c>
      <c r="S173" s="4">
        <f t="shared" si="172"/>
        <v>5221.0982241266111</v>
      </c>
      <c r="T173" s="4">
        <f t="shared" si="173"/>
        <v>39.791666097576091</v>
      </c>
      <c r="U173" s="4">
        <f t="shared" si="174"/>
        <v>142.88042107351913</v>
      </c>
      <c r="V173" s="4">
        <f t="shared" si="175"/>
        <v>209.03269278750798</v>
      </c>
      <c r="W173" s="11">
        <f t="shared" si="176"/>
        <v>-1.0734613539272964E-2</v>
      </c>
      <c r="X173" s="11">
        <f t="shared" si="177"/>
        <v>-1.217998157191269E-2</v>
      </c>
      <c r="Y173" s="11">
        <f t="shared" si="178"/>
        <v>-9.7425357312937999E-3</v>
      </c>
      <c r="Z173" s="4">
        <f t="shared" si="191"/>
        <v>9376.20398233987</v>
      </c>
      <c r="AA173" s="4">
        <f t="shared" si="192"/>
        <v>28027.700200067487</v>
      </c>
      <c r="AB173" s="4">
        <f t="shared" si="193"/>
        <v>38551.77732901345</v>
      </c>
      <c r="AC173" s="12">
        <f t="shared" si="179"/>
        <v>1.4397739953045845</v>
      </c>
      <c r="AD173" s="12">
        <f t="shared" si="180"/>
        <v>2.9770101467013288</v>
      </c>
      <c r="AE173" s="12">
        <f t="shared" si="181"/>
        <v>7.3425367297329514</v>
      </c>
      <c r="AF173" s="11">
        <f t="shared" si="182"/>
        <v>-4.0504037456468023E-3</v>
      </c>
      <c r="AG173" s="11">
        <f t="shared" si="183"/>
        <v>2.9673830763510267E-4</v>
      </c>
      <c r="AH173" s="11">
        <f t="shared" si="184"/>
        <v>9.7937136394747881E-3</v>
      </c>
      <c r="AI173" s="1">
        <f t="shared" si="148"/>
        <v>321094.87920993171</v>
      </c>
      <c r="AJ173" s="1">
        <f t="shared" si="149"/>
        <v>124496.16717381256</v>
      </c>
      <c r="AK173" s="1">
        <f t="shared" si="150"/>
        <v>47417.404852610824</v>
      </c>
      <c r="AL173" s="10">
        <f t="shared" si="185"/>
        <v>62.010378863916408</v>
      </c>
      <c r="AM173" s="10">
        <f t="shared" si="186"/>
        <v>13.715920596277861</v>
      </c>
      <c r="AN173" s="10">
        <f t="shared" si="187"/>
        <v>4.4969064039655127</v>
      </c>
      <c r="AO173" s="7">
        <f t="shared" si="188"/>
        <v>6.3625328487314763E-3</v>
      </c>
      <c r="AP173" s="7">
        <f t="shared" si="189"/>
        <v>8.0151132934205803E-3</v>
      </c>
      <c r="AQ173" s="7">
        <f t="shared" si="190"/>
        <v>7.2707190583291802E-3</v>
      </c>
      <c r="AR173" s="1">
        <f t="shared" si="196"/>
        <v>161777.32640105579</v>
      </c>
      <c r="AS173" s="1">
        <f t="shared" si="194"/>
        <v>65319.681304847538</v>
      </c>
      <c r="AT173" s="1">
        <f t="shared" si="195"/>
        <v>24977.424126828399</v>
      </c>
      <c r="AU173" s="1">
        <f t="shared" si="151"/>
        <v>32355.46528021116</v>
      </c>
      <c r="AV173" s="1">
        <f t="shared" si="152"/>
        <v>13063.936260969509</v>
      </c>
      <c r="AW173" s="1">
        <f t="shared" si="153"/>
        <v>4995.4848253656801</v>
      </c>
      <c r="AX173">
        <v>0</v>
      </c>
      <c r="AY173">
        <v>0</v>
      </c>
      <c r="AZ173">
        <v>0</v>
      </c>
      <c r="BA173">
        <f t="shared" si="199"/>
        <v>0</v>
      </c>
      <c r="BB173">
        <f t="shared" si="211"/>
        <v>0</v>
      </c>
      <c r="BC173">
        <f t="shared" si="200"/>
        <v>0</v>
      </c>
      <c r="BD173">
        <f t="shared" si="201"/>
        <v>0</v>
      </c>
      <c r="BE173">
        <f t="shared" si="202"/>
        <v>0</v>
      </c>
      <c r="BF173">
        <f t="shared" si="203"/>
        <v>0</v>
      </c>
      <c r="BG173">
        <f t="shared" si="204"/>
        <v>0</v>
      </c>
      <c r="BH173">
        <f t="shared" si="212"/>
        <v>0</v>
      </c>
      <c r="BI173">
        <f t="shared" si="213"/>
        <v>0</v>
      </c>
      <c r="BJ173">
        <f t="shared" si="214"/>
        <v>0</v>
      </c>
      <c r="BK173" s="7">
        <f t="shared" si="215"/>
        <v>3.0800609418123653E-2</v>
      </c>
      <c r="BL173" s="13">
        <f t="shared" si="197"/>
        <v>9.6693206798263449E-3</v>
      </c>
      <c r="BM173" s="13">
        <f t="shared" si="198"/>
        <v>4.2344645769729393E-3</v>
      </c>
      <c r="BN173" s="8">
        <f>BN$3*temperature!$I283+BN$4*temperature!$I283^2+BN$5*temperature!$I283^6</f>
        <v>-27.754437948113988</v>
      </c>
      <c r="BO173" s="8">
        <f>BO$3*temperature!$I283+BO$4*temperature!$I283^2+BO$5*temperature!$I283^6</f>
        <v>-24.316688255574689</v>
      </c>
      <c r="BP173" s="8">
        <f>BP$3*temperature!$I283+BP$4*temperature!$I283^2+BP$5*temperature!$I283^6</f>
        <v>-21.384698787257804</v>
      </c>
      <c r="BQ173" s="8">
        <f>BQ$3*temperature!$M283+BQ$4*temperature!$M283^2+BQ$5*temperature!$M283^6</f>
        <v>-27.754461597541496</v>
      </c>
      <c r="BR173" s="8">
        <f>BR$3*temperature!$M283+BR$4*temperature!$M283^2+BR$5*temperature!$M283^6</f>
        <v>-24.316706790663481</v>
      </c>
      <c r="BS173" s="8">
        <f>BS$3*temperature!$M283+BS$4*temperature!$M283^2+BS$5*temperature!$M283^6</f>
        <v>-21.384713448235715</v>
      </c>
      <c r="BT173" s="15">
        <f t="shared" si="205"/>
        <v>-2.3649427507876908E-5</v>
      </c>
      <c r="BU173" s="15">
        <f t="shared" si="206"/>
        <v>-1.8535088791793441E-5</v>
      </c>
      <c r="BV173" s="15">
        <f t="shared" si="207"/>
        <v>-1.466097791080756E-5</v>
      </c>
      <c r="BW173" s="15">
        <f t="shared" si="208"/>
        <v>-5.4028407093692124E-2</v>
      </c>
      <c r="BX173" s="15">
        <f t="shared" si="209"/>
        <v>-5.2241799400911369E-4</v>
      </c>
      <c r="BY173" s="15">
        <f t="shared" si="210"/>
        <v>-2.2878137598851276E-4</v>
      </c>
    </row>
    <row r="174" spans="1:77" x14ac:dyDescent="0.3">
      <c r="A174">
        <f t="shared" si="154"/>
        <v>2128</v>
      </c>
      <c r="B174" s="4">
        <f t="shared" si="155"/>
        <v>1165.1919038898948</v>
      </c>
      <c r="C174" s="4">
        <f t="shared" si="156"/>
        <v>2963.0988417689873</v>
      </c>
      <c r="D174" s="4">
        <f t="shared" si="157"/>
        <v>4366.733433310842</v>
      </c>
      <c r="E174" s="11">
        <f t="shared" si="158"/>
        <v>9.6608067806021595E-6</v>
      </c>
      <c r="F174" s="11">
        <f t="shared" si="159"/>
        <v>1.9032437167828447E-5</v>
      </c>
      <c r="G174" s="11">
        <f t="shared" si="160"/>
        <v>3.8854043453634304E-5</v>
      </c>
      <c r="H174" s="4">
        <f t="shared" si="161"/>
        <v>161626.92713477637</v>
      </c>
      <c r="I174" s="4">
        <f t="shared" si="162"/>
        <v>65541.028672639426</v>
      </c>
      <c r="J174" s="4">
        <f t="shared" si="163"/>
        <v>25079.118089552179</v>
      </c>
      <c r="K174" s="4">
        <f t="shared" si="164"/>
        <v>138712.71040864475</v>
      </c>
      <c r="L174" s="4">
        <f t="shared" si="165"/>
        <v>22119.082815850667</v>
      </c>
      <c r="M174" s="4">
        <f t="shared" si="166"/>
        <v>5743.2216718887921</v>
      </c>
      <c r="N174" s="11">
        <f t="shared" si="167"/>
        <v>-9.3932012037056811E-4</v>
      </c>
      <c r="O174" s="11">
        <f t="shared" si="168"/>
        <v>3.3695814435354965E-3</v>
      </c>
      <c r="P174" s="11">
        <f t="shared" si="169"/>
        <v>4.0324244376523932E-3</v>
      </c>
      <c r="Q174" s="4">
        <f t="shared" si="170"/>
        <v>6362.3660727734423</v>
      </c>
      <c r="R174" s="4">
        <f t="shared" si="171"/>
        <v>9250.4699742572429</v>
      </c>
      <c r="S174" s="4">
        <f t="shared" si="172"/>
        <v>5191.2817503725482</v>
      </c>
      <c r="T174" s="4">
        <f t="shared" si="173"/>
        <v>39.364517939934821</v>
      </c>
      <c r="U174" s="4">
        <f t="shared" si="174"/>
        <v>141.14014017785655</v>
      </c>
      <c r="V174" s="4">
        <f t="shared" si="175"/>
        <v>206.99618430901714</v>
      </c>
      <c r="W174" s="11">
        <f t="shared" si="176"/>
        <v>-1.0734613539272964E-2</v>
      </c>
      <c r="X174" s="11">
        <f t="shared" si="177"/>
        <v>-1.217998157191269E-2</v>
      </c>
      <c r="Y174" s="11">
        <f t="shared" si="178"/>
        <v>-9.7425357312937999E-3</v>
      </c>
      <c r="Z174" s="4">
        <f t="shared" si="191"/>
        <v>9230.8450854653784</v>
      </c>
      <c r="AA174" s="4">
        <f t="shared" si="192"/>
        <v>27792.39324500865</v>
      </c>
      <c r="AB174" s="4">
        <f t="shared" si="193"/>
        <v>38711.558319318843</v>
      </c>
      <c r="AC174" s="12">
        <f t="shared" si="179"/>
        <v>1.433942329321118</v>
      </c>
      <c r="AD174" s="12">
        <f t="shared" si="180"/>
        <v>2.9778935396540733</v>
      </c>
      <c r="AE174" s="12">
        <f t="shared" si="181"/>
        <v>7.4144474318512819</v>
      </c>
      <c r="AF174" s="11">
        <f t="shared" si="182"/>
        <v>-4.0504037456468023E-3</v>
      </c>
      <c r="AG174" s="11">
        <f t="shared" si="183"/>
        <v>2.9673830763510267E-4</v>
      </c>
      <c r="AH174" s="11">
        <f t="shared" si="184"/>
        <v>9.7937136394747881E-3</v>
      </c>
      <c r="AI174" s="1">
        <f t="shared" si="148"/>
        <v>321340.85656914971</v>
      </c>
      <c r="AJ174" s="1">
        <f t="shared" si="149"/>
        <v>125110.48671740081</v>
      </c>
      <c r="AK174" s="1">
        <f t="shared" si="150"/>
        <v>47671.149192715427</v>
      </c>
      <c r="AL174" s="10">
        <f t="shared" si="185"/>
        <v>62.400976505675523</v>
      </c>
      <c r="AM174" s="10">
        <f t="shared" si="186"/>
        <v>13.82475590720556</v>
      </c>
      <c r="AN174" s="10">
        <f t="shared" si="187"/>
        <v>4.5292751896293995</v>
      </c>
      <c r="AO174" s="7">
        <f t="shared" si="188"/>
        <v>6.2989075202441614E-3</v>
      </c>
      <c r="AP174" s="7">
        <f t="shared" si="189"/>
        <v>7.9349621604863745E-3</v>
      </c>
      <c r="AQ174" s="7">
        <f t="shared" si="190"/>
        <v>7.198011867745888E-3</v>
      </c>
      <c r="AR174" s="1">
        <f t="shared" si="196"/>
        <v>161626.92713477637</v>
      </c>
      <c r="AS174" s="1">
        <f t="shared" si="194"/>
        <v>65541.028672639426</v>
      </c>
      <c r="AT174" s="1">
        <f t="shared" si="195"/>
        <v>25079.118089552179</v>
      </c>
      <c r="AU174" s="1">
        <f t="shared" si="151"/>
        <v>32325.385426955276</v>
      </c>
      <c r="AV174" s="1">
        <f t="shared" si="152"/>
        <v>13108.205734527886</v>
      </c>
      <c r="AW174" s="1">
        <f t="shared" si="153"/>
        <v>5015.823617910436</v>
      </c>
      <c r="AX174">
        <v>0</v>
      </c>
      <c r="AY174">
        <v>0</v>
      </c>
      <c r="AZ174">
        <v>0</v>
      </c>
      <c r="BA174">
        <f t="shared" si="199"/>
        <v>0</v>
      </c>
      <c r="BB174">
        <f t="shared" si="211"/>
        <v>0</v>
      </c>
      <c r="BC174">
        <f t="shared" si="200"/>
        <v>0</v>
      </c>
      <c r="BD174">
        <f t="shared" si="201"/>
        <v>0</v>
      </c>
      <c r="BE174">
        <f t="shared" si="202"/>
        <v>0</v>
      </c>
      <c r="BF174">
        <f t="shared" si="203"/>
        <v>0</v>
      </c>
      <c r="BG174">
        <f t="shared" si="204"/>
        <v>0</v>
      </c>
      <c r="BH174">
        <f t="shared" si="212"/>
        <v>0</v>
      </c>
      <c r="BI174">
        <f t="shared" si="213"/>
        <v>0</v>
      </c>
      <c r="BJ174">
        <f t="shared" si="214"/>
        <v>0</v>
      </c>
      <c r="BK174" s="7">
        <f t="shared" si="215"/>
        <v>3.0656931055444731E-2</v>
      </c>
      <c r="BL174" s="13">
        <f t="shared" si="197"/>
        <v>9.3803986837809276E-3</v>
      </c>
      <c r="BM174" s="13">
        <f t="shared" si="198"/>
        <v>4.0328234066408942E-3</v>
      </c>
      <c r="BN174" s="8">
        <f>BN$3*temperature!$I284+BN$4*temperature!$I284^2+BN$5*temperature!$I284^6</f>
        <v>-28.289101295518886</v>
      </c>
      <c r="BO174" s="8">
        <f>BO$3*temperature!$I284+BO$4*temperature!$I284^2+BO$5*temperature!$I284^6</f>
        <v>-24.735625976963551</v>
      </c>
      <c r="BP174" s="8">
        <f>BP$3*temperature!$I284+BP$4*temperature!$I284^2+BP$5*temperature!$I284^6</f>
        <v>-21.715987313884561</v>
      </c>
      <c r="BQ174" s="8">
        <f>BQ$3*temperature!$M284+BQ$4*temperature!$M284^2+BQ$5*temperature!$M284^6</f>
        <v>-28.289124965531357</v>
      </c>
      <c r="BR174" s="8">
        <f>BR$3*temperature!$M284+BR$4*temperature!$M284^2+BR$5*temperature!$M284^6</f>
        <v>-24.735644519254858</v>
      </c>
      <c r="BS174" s="8">
        <f>BS$3*temperature!$M284+BS$4*temperature!$M284^2+BS$5*temperature!$M284^6</f>
        <v>-21.716001973069758</v>
      </c>
      <c r="BT174" s="15">
        <f t="shared" si="205"/>
        <v>-2.3670012470944357E-5</v>
      </c>
      <c r="BU174" s="15">
        <f t="shared" si="206"/>
        <v>-1.8542291307710457E-5</v>
      </c>
      <c r="BV174" s="15">
        <f t="shared" si="207"/>
        <v>-1.4659185197274383E-5</v>
      </c>
      <c r="BW174" s="15">
        <f t="shared" si="208"/>
        <v>-5.4086316638347148E-2</v>
      </c>
      <c r="BX174" s="15">
        <f t="shared" si="209"/>
        <v>-5.0735121340491002E-4</v>
      </c>
      <c r="BY174" s="15">
        <f t="shared" si="210"/>
        <v>-2.1812056371811722E-4</v>
      </c>
    </row>
    <row r="175" spans="1:77" x14ac:dyDescent="0.3">
      <c r="A175">
        <f t="shared" si="154"/>
        <v>2129</v>
      </c>
      <c r="B175" s="4">
        <f t="shared" si="155"/>
        <v>1165.2025977490482</v>
      </c>
      <c r="C175" s="4">
        <f t="shared" si="156"/>
        <v>2963.1524170118887</v>
      </c>
      <c r="D175" s="4">
        <f t="shared" si="157"/>
        <v>4366.8946152988819</v>
      </c>
      <c r="E175" s="11">
        <f t="shared" si="158"/>
        <v>9.1777664415720506E-6</v>
      </c>
      <c r="F175" s="11">
        <f t="shared" si="159"/>
        <v>1.8080815309437025E-5</v>
      </c>
      <c r="G175" s="11">
        <f t="shared" si="160"/>
        <v>3.6911341280952588E-5</v>
      </c>
      <c r="H175" s="4">
        <f t="shared" si="161"/>
        <v>161451.61921706185</v>
      </c>
      <c r="I175" s="4">
        <f t="shared" si="162"/>
        <v>65753.787641652059</v>
      </c>
      <c r="J175" s="4">
        <f t="shared" si="163"/>
        <v>25178.327716635584</v>
      </c>
      <c r="K175" s="4">
        <f t="shared" si="164"/>
        <v>138560.98461242358</v>
      </c>
      <c r="L175" s="4">
        <f t="shared" si="165"/>
        <v>22190.484453027126</v>
      </c>
      <c r="M175" s="4">
        <f t="shared" si="166"/>
        <v>5765.7282656710768</v>
      </c>
      <c r="N175" s="11">
        <f t="shared" si="167"/>
        <v>-1.0938132185160931E-3</v>
      </c>
      <c r="O175" s="11">
        <f t="shared" si="168"/>
        <v>3.2280559628490302E-3</v>
      </c>
      <c r="P175" s="11">
        <f t="shared" si="169"/>
        <v>3.9188098715476904E-3</v>
      </c>
      <c r="Q175" s="4">
        <f t="shared" si="170"/>
        <v>6287.2416987348179</v>
      </c>
      <c r="R175" s="4">
        <f t="shared" si="171"/>
        <v>9167.462500545118</v>
      </c>
      <c r="S175" s="4">
        <f t="shared" si="172"/>
        <v>5161.041443828678</v>
      </c>
      <c r="T175" s="4">
        <f t="shared" si="173"/>
        <v>38.941955052689842</v>
      </c>
      <c r="U175" s="4">
        <f t="shared" si="174"/>
        <v>139.42105587143308</v>
      </c>
      <c r="V175" s="4">
        <f t="shared" si="175"/>
        <v>204.97951658714507</v>
      </c>
      <c r="W175" s="11">
        <f t="shared" si="176"/>
        <v>-1.0734613539272964E-2</v>
      </c>
      <c r="X175" s="11">
        <f t="shared" si="177"/>
        <v>-1.217998157191269E-2</v>
      </c>
      <c r="Y175" s="11">
        <f t="shared" si="178"/>
        <v>-9.7425357312937999E-3</v>
      </c>
      <c r="Z175" s="4">
        <f t="shared" si="191"/>
        <v>9086.3131155005958</v>
      </c>
      <c r="AA175" s="4">
        <f t="shared" si="192"/>
        <v>27555.088999975556</v>
      </c>
      <c r="AB175" s="4">
        <f t="shared" si="193"/>
        <v>38867.450436288884</v>
      </c>
      <c r="AC175" s="12">
        <f t="shared" si="179"/>
        <v>1.4281342839393942</v>
      </c>
      <c r="AD175" s="12">
        <f t="shared" si="180"/>
        <v>2.9787771947433477</v>
      </c>
      <c r="AE175" s="12">
        <f t="shared" si="181"/>
        <v>7.4870624067937728</v>
      </c>
      <c r="AF175" s="11">
        <f t="shared" si="182"/>
        <v>-4.0504037456468023E-3</v>
      </c>
      <c r="AG175" s="11">
        <f t="shared" si="183"/>
        <v>2.9673830763510267E-4</v>
      </c>
      <c r="AH175" s="11">
        <f t="shared" si="184"/>
        <v>9.7937136394747881E-3</v>
      </c>
      <c r="AI175" s="1">
        <f t="shared" si="148"/>
        <v>321532.15633919003</v>
      </c>
      <c r="AJ175" s="1">
        <f t="shared" si="149"/>
        <v>125707.64378018862</v>
      </c>
      <c r="AK175" s="1">
        <f t="shared" si="150"/>
        <v>47919.857891354324</v>
      </c>
      <c r="AL175" s="10">
        <f t="shared" si="185"/>
        <v>62.790103906055883</v>
      </c>
      <c r="AM175" s="10">
        <f t="shared" si="186"/>
        <v>13.933357833057181</v>
      </c>
      <c r="AN175" s="10">
        <f t="shared" si="187"/>
        <v>4.5615509484309662</v>
      </c>
      <c r="AO175" s="7">
        <f t="shared" si="188"/>
        <v>6.2359184450417196E-3</v>
      </c>
      <c r="AP175" s="7">
        <f t="shared" si="189"/>
        <v>7.8556125388815103E-3</v>
      </c>
      <c r="AQ175" s="7">
        <f t="shared" si="190"/>
        <v>7.1260317490684294E-3</v>
      </c>
      <c r="AR175" s="1">
        <f t="shared" si="196"/>
        <v>161451.61921706185</v>
      </c>
      <c r="AS175" s="1">
        <f t="shared" si="194"/>
        <v>65753.787641652059</v>
      </c>
      <c r="AT175" s="1">
        <f t="shared" si="195"/>
        <v>25178.327716635584</v>
      </c>
      <c r="AU175" s="1">
        <f t="shared" si="151"/>
        <v>32290.32384341237</v>
      </c>
      <c r="AV175" s="1">
        <f t="shared" si="152"/>
        <v>13150.757528330412</v>
      </c>
      <c r="AW175" s="1">
        <f t="shared" si="153"/>
        <v>5035.6655433271171</v>
      </c>
      <c r="AX175">
        <v>0</v>
      </c>
      <c r="AY175">
        <v>0</v>
      </c>
      <c r="AZ175">
        <v>0</v>
      </c>
      <c r="BA175">
        <f t="shared" si="199"/>
        <v>0</v>
      </c>
      <c r="BB175">
        <f t="shared" si="211"/>
        <v>0</v>
      </c>
      <c r="BC175">
        <f t="shared" si="200"/>
        <v>0</v>
      </c>
      <c r="BD175">
        <f t="shared" si="201"/>
        <v>0</v>
      </c>
      <c r="BE175">
        <f t="shared" si="202"/>
        <v>0</v>
      </c>
      <c r="BF175">
        <f t="shared" si="203"/>
        <v>0</v>
      </c>
      <c r="BG175">
        <f t="shared" si="204"/>
        <v>0</v>
      </c>
      <c r="BH175">
        <f t="shared" si="212"/>
        <v>0</v>
      </c>
      <c r="BI175">
        <f t="shared" si="213"/>
        <v>0</v>
      </c>
      <c r="BJ175">
        <f t="shared" si="214"/>
        <v>0</v>
      </c>
      <c r="BK175" s="7">
        <f t="shared" si="215"/>
        <v>3.0515220229805989E-2</v>
      </c>
      <c r="BL175" s="13">
        <f t="shared" si="197"/>
        <v>9.1013783550409205E-3</v>
      </c>
      <c r="BM175" s="13">
        <f t="shared" si="198"/>
        <v>3.8407841968008515E-3</v>
      </c>
      <c r="BN175" s="8">
        <f>BN$3*temperature!$I285+BN$4*temperature!$I285^2+BN$5*temperature!$I285^6</f>
        <v>-28.823878017721292</v>
      </c>
      <c r="BO175" s="8">
        <f>BO$3*temperature!$I285+BO$4*temperature!$I285^2+BO$5*temperature!$I285^6</f>
        <v>-25.154453250951608</v>
      </c>
      <c r="BP175" s="8">
        <f>BP$3*temperature!$I285+BP$4*temperature!$I285^2+BP$5*temperature!$I285^6</f>
        <v>-22.047021332422958</v>
      </c>
      <c r="BQ175" s="8">
        <f>BQ$3*temperature!$M285+BQ$4*temperature!$M285^2+BQ$5*temperature!$M285^6</f>
        <v>-28.823901706067396</v>
      </c>
      <c r="BR175" s="8">
        <f>BR$3*temperature!$M285+BR$4*temperature!$M285^2+BR$5*temperature!$M285^6</f>
        <v>-25.154471798886323</v>
      </c>
      <c r="BS175" s="8">
        <f>BS$3*temperature!$M285+BS$4*temperature!$M285^2+BS$5*temperature!$M285^6</f>
        <v>-22.047035988754423</v>
      </c>
      <c r="BT175" s="15">
        <f t="shared" si="205"/>
        <v>-2.3688346104222546E-5</v>
      </c>
      <c r="BU175" s="15">
        <f t="shared" si="206"/>
        <v>-1.854793471522953E-5</v>
      </c>
      <c r="BV175" s="15">
        <f t="shared" si="207"/>
        <v>-1.4656331465801031E-5</v>
      </c>
      <c r="BW175" s="15">
        <f t="shared" si="208"/>
        <v>-5.4131407123269151E-2</v>
      </c>
      <c r="BX175" s="15">
        <f t="shared" si="209"/>
        <v>-4.9267041711962981E-4</v>
      </c>
      <c r="BY175" s="15">
        <f t="shared" si="210"/>
        <v>-2.079070530296452E-4</v>
      </c>
    </row>
    <row r="176" spans="1:77" x14ac:dyDescent="0.3">
      <c r="A176">
        <f t="shared" si="154"/>
        <v>2130</v>
      </c>
      <c r="B176" s="4">
        <f t="shared" si="155"/>
        <v>1165.2127570084824</v>
      </c>
      <c r="C176" s="4">
        <f t="shared" si="156"/>
        <v>2963.2033144128955</v>
      </c>
      <c r="D176" s="4">
        <f t="shared" si="157"/>
        <v>4367.047743839491</v>
      </c>
      <c r="E176" s="11">
        <f t="shared" si="158"/>
        <v>8.7188781194934471E-6</v>
      </c>
      <c r="F176" s="11">
        <f t="shared" si="159"/>
        <v>1.7176774543965172E-5</v>
      </c>
      <c r="G176" s="11">
        <f t="shared" si="160"/>
        <v>3.5065774216904959E-5</v>
      </c>
      <c r="H176" s="4">
        <f t="shared" si="161"/>
        <v>161251.78170052447</v>
      </c>
      <c r="I176" s="4">
        <f t="shared" si="162"/>
        <v>65958.010990001043</v>
      </c>
      <c r="J176" s="4">
        <f t="shared" si="163"/>
        <v>25275.069811477722</v>
      </c>
      <c r="K176" s="4">
        <f t="shared" si="164"/>
        <v>138388.27349823684</v>
      </c>
      <c r="L176" s="4">
        <f t="shared" si="165"/>
        <v>22259.023088015616</v>
      </c>
      <c r="M176" s="4">
        <f t="shared" si="166"/>
        <v>5787.6788379821974</v>
      </c>
      <c r="N176" s="11">
        <f t="shared" si="167"/>
        <v>-1.2464628096418018E-3</v>
      </c>
      <c r="O176" s="11">
        <f t="shared" si="168"/>
        <v>3.0886497829090143E-3</v>
      </c>
      <c r="P176" s="11">
        <f t="shared" si="169"/>
        <v>3.8070771461453656E-3</v>
      </c>
      <c r="Q176" s="4">
        <f t="shared" si="170"/>
        <v>6212.0520627292008</v>
      </c>
      <c r="R176" s="4">
        <f t="shared" si="171"/>
        <v>9083.929210047796</v>
      </c>
      <c r="S176" s="4">
        <f t="shared" si="172"/>
        <v>5130.3967650620252</v>
      </c>
      <c r="T176" s="4">
        <f t="shared" si="173"/>
        <v>38.523928214735477</v>
      </c>
      <c r="U176" s="4">
        <f t="shared" si="174"/>
        <v>137.72290998018241</v>
      </c>
      <c r="V176" s="4">
        <f t="shared" si="175"/>
        <v>202.98249632261147</v>
      </c>
      <c r="W176" s="11">
        <f t="shared" si="176"/>
        <v>-1.0734613539272964E-2</v>
      </c>
      <c r="X176" s="11">
        <f t="shared" si="177"/>
        <v>-1.217998157191269E-2</v>
      </c>
      <c r="Y176" s="11">
        <f t="shared" si="178"/>
        <v>-9.7425357312937999E-3</v>
      </c>
      <c r="Z176" s="4">
        <f t="shared" si="191"/>
        <v>8942.6567431775475</v>
      </c>
      <c r="AA176" s="4">
        <f t="shared" si="192"/>
        <v>27315.93150902287</v>
      </c>
      <c r="AB176" s="4">
        <f t="shared" si="193"/>
        <v>39019.478648354918</v>
      </c>
      <c r="AC176" s="12">
        <f t="shared" si="179"/>
        <v>1.4223497634864395</v>
      </c>
      <c r="AD176" s="12">
        <f t="shared" si="180"/>
        <v>2.9796611120469381</v>
      </c>
      <c r="AE176" s="12">
        <f t="shared" si="181"/>
        <v>7.5603885520067875</v>
      </c>
      <c r="AF176" s="11">
        <f t="shared" si="182"/>
        <v>-4.0504037456468023E-3</v>
      </c>
      <c r="AG176" s="11">
        <f t="shared" si="183"/>
        <v>2.9673830763510267E-4</v>
      </c>
      <c r="AH176" s="11">
        <f t="shared" si="184"/>
        <v>9.7937136394747881E-3</v>
      </c>
      <c r="AI176" s="1">
        <f t="shared" si="148"/>
        <v>321669.26454868342</v>
      </c>
      <c r="AJ176" s="1">
        <f t="shared" si="149"/>
        <v>126287.63693050017</v>
      </c>
      <c r="AK176" s="1">
        <f t="shared" si="150"/>
        <v>48163.537645546006</v>
      </c>
      <c r="AL176" s="10">
        <f t="shared" si="185"/>
        <v>63.177742333498607</v>
      </c>
      <c r="AM176" s="10">
        <f t="shared" si="186"/>
        <v>14.041718342954248</v>
      </c>
      <c r="AN176" s="10">
        <f t="shared" si="187"/>
        <v>4.5937316477456438</v>
      </c>
      <c r="AO176" s="7">
        <f t="shared" si="188"/>
        <v>6.1735592605913023E-3</v>
      </c>
      <c r="AP176" s="7">
        <f t="shared" si="189"/>
        <v>7.777056413492695E-3</v>
      </c>
      <c r="AQ176" s="7">
        <f t="shared" si="190"/>
        <v>7.0547714315777454E-3</v>
      </c>
      <c r="AR176" s="1">
        <f t="shared" si="196"/>
        <v>161251.78170052447</v>
      </c>
      <c r="AS176" s="1">
        <f t="shared" si="194"/>
        <v>65958.010990001043</v>
      </c>
      <c r="AT176" s="1">
        <f t="shared" si="195"/>
        <v>25275.069811477722</v>
      </c>
      <c r="AU176" s="1">
        <f t="shared" si="151"/>
        <v>32250.356340104896</v>
      </c>
      <c r="AV176" s="1">
        <f t="shared" si="152"/>
        <v>13191.60219800021</v>
      </c>
      <c r="AW176" s="1">
        <f t="shared" si="153"/>
        <v>5055.0139622955448</v>
      </c>
      <c r="AX176">
        <v>0</v>
      </c>
      <c r="AY176">
        <v>0</v>
      </c>
      <c r="AZ176">
        <v>0</v>
      </c>
      <c r="BA176">
        <f t="shared" si="199"/>
        <v>0</v>
      </c>
      <c r="BB176">
        <f t="shared" si="211"/>
        <v>0</v>
      </c>
      <c r="BC176">
        <f t="shared" si="200"/>
        <v>0</v>
      </c>
      <c r="BD176">
        <f t="shared" si="201"/>
        <v>0</v>
      </c>
      <c r="BE176">
        <f t="shared" si="202"/>
        <v>0</v>
      </c>
      <c r="BF176">
        <f t="shared" si="203"/>
        <v>0</v>
      </c>
      <c r="BG176">
        <f t="shared" si="204"/>
        <v>0</v>
      </c>
      <c r="BH176">
        <f t="shared" si="212"/>
        <v>0</v>
      </c>
      <c r="BI176">
        <f t="shared" si="213"/>
        <v>0</v>
      </c>
      <c r="BJ176">
        <f t="shared" si="214"/>
        <v>0</v>
      </c>
      <c r="BK176" s="7">
        <f t="shared" si="215"/>
        <v>3.0375469325542664E-2</v>
      </c>
      <c r="BL176" s="13">
        <f t="shared" si="197"/>
        <v>8.8318718407781535E-3</v>
      </c>
      <c r="BM176" s="13">
        <f t="shared" si="198"/>
        <v>3.657889711238906E-3</v>
      </c>
      <c r="BN176" s="8">
        <f>BN$3*temperature!$I286+BN$4*temperature!$I286^2+BN$5*temperature!$I286^6</f>
        <v>-29.358647064290178</v>
      </c>
      <c r="BO176" s="8">
        <f>BO$3*temperature!$I286+BO$4*temperature!$I286^2+BO$5*temperature!$I286^6</f>
        <v>-25.573080102896011</v>
      </c>
      <c r="BP176" s="8">
        <f>BP$3*temperature!$I286+BP$4*temperature!$I286^2+BP$5*temperature!$I286^6</f>
        <v>-22.377733781856016</v>
      </c>
      <c r="BQ176" s="8">
        <f>BQ$3*temperature!$M286+BQ$4*temperature!$M286^2+BQ$5*temperature!$M286^6</f>
        <v>-29.358670768796628</v>
      </c>
      <c r="BR176" s="8">
        <f>BR$3*temperature!$M286+BR$4*temperature!$M286^2+BR$5*temperature!$M286^6</f>
        <v>-25.573098654972171</v>
      </c>
      <c r="BS176" s="8">
        <f>BS$3*temperature!$M286+BS$4*temperature!$M286^2+BS$5*temperature!$M286^6</f>
        <v>-22.377748434314562</v>
      </c>
      <c r="BT176" s="15">
        <f t="shared" si="205"/>
        <v>-2.3704506450172858E-5</v>
      </c>
      <c r="BU176" s="15">
        <f t="shared" si="206"/>
        <v>-1.8552076159750186E-5</v>
      </c>
      <c r="BV176" s="15">
        <f t="shared" si="207"/>
        <v>-1.4652458546038361E-5</v>
      </c>
      <c r="BW176" s="15">
        <f t="shared" si="208"/>
        <v>-5.4163938553149896E-2</v>
      </c>
      <c r="BX176" s="15">
        <f t="shared" si="209"/>
        <v>-4.7836896369320278E-4</v>
      </c>
      <c r="BY176" s="15">
        <f t="shared" si="210"/>
        <v>-1.9812571355374333E-4</v>
      </c>
    </row>
    <row r="177" spans="1:77" x14ac:dyDescent="0.3">
      <c r="A177">
        <f t="shared" si="154"/>
        <v>2131</v>
      </c>
      <c r="B177" s="4">
        <f t="shared" si="155"/>
        <v>1165.2224083890935</v>
      </c>
      <c r="C177" s="4">
        <f t="shared" si="156"/>
        <v>2963.251667774392</v>
      </c>
      <c r="D177" s="4">
        <f t="shared" si="157"/>
        <v>4367.1932210541618</v>
      </c>
      <c r="E177" s="11">
        <f t="shared" si="158"/>
        <v>8.2829342135187741E-6</v>
      </c>
      <c r="F177" s="11">
        <f t="shared" si="159"/>
        <v>1.6317935816766913E-5</v>
      </c>
      <c r="G177" s="11">
        <f t="shared" si="160"/>
        <v>3.3312485506059708E-5</v>
      </c>
      <c r="H177" s="4">
        <f t="shared" si="161"/>
        <v>161027.80174624419</v>
      </c>
      <c r="I177" s="4">
        <f t="shared" si="162"/>
        <v>66153.755606581821</v>
      </c>
      <c r="J177" s="4">
        <f t="shared" si="163"/>
        <v>25369.362157568354</v>
      </c>
      <c r="K177" s="4">
        <f t="shared" si="164"/>
        <v>138194.90647185824</v>
      </c>
      <c r="L177" s="4">
        <f t="shared" si="165"/>
        <v>22324.717244238622</v>
      </c>
      <c r="M177" s="4">
        <f t="shared" si="166"/>
        <v>5809.0771059231138</v>
      </c>
      <c r="N177" s="11">
        <f t="shared" si="167"/>
        <v>-1.3972789853546885E-3</v>
      </c>
      <c r="O177" s="11">
        <f t="shared" si="168"/>
        <v>2.9513494803092843E-3</v>
      </c>
      <c r="P177" s="11">
        <f t="shared" si="169"/>
        <v>3.6972106676840255E-3</v>
      </c>
      <c r="Q177" s="4">
        <f t="shared" si="170"/>
        <v>6136.8321214238631</v>
      </c>
      <c r="R177" s="4">
        <f t="shared" si="171"/>
        <v>8999.9172836223279</v>
      </c>
      <c r="S177" s="4">
        <f t="shared" si="172"/>
        <v>5099.3669178861301</v>
      </c>
      <c r="T177" s="4">
        <f t="shared" si="173"/>
        <v>38.110388733335597</v>
      </c>
      <c r="U177" s="4">
        <f t="shared" si="174"/>
        <v>136.0454474745936</v>
      </c>
      <c r="V177" s="4">
        <f t="shared" si="175"/>
        <v>201.00493209936121</v>
      </c>
      <c r="W177" s="11">
        <f t="shared" si="176"/>
        <v>-1.0734613539272964E-2</v>
      </c>
      <c r="X177" s="11">
        <f t="shared" si="177"/>
        <v>-1.217998157191269E-2</v>
      </c>
      <c r="Y177" s="11">
        <f t="shared" si="178"/>
        <v>-9.7425357312937999E-3</v>
      </c>
      <c r="Z177" s="4">
        <f t="shared" si="191"/>
        <v>8799.9225861406994</v>
      </c>
      <c r="AA177" s="4">
        <f t="shared" si="192"/>
        <v>27075.06243662312</v>
      </c>
      <c r="AB177" s="4">
        <f t="shared" si="193"/>
        <v>39167.669506881313</v>
      </c>
      <c r="AC177" s="12">
        <f t="shared" si="179"/>
        <v>1.4165886726767942</v>
      </c>
      <c r="AD177" s="12">
        <f t="shared" si="180"/>
        <v>2.9805452916426529</v>
      </c>
      <c r="AE177" s="12">
        <f t="shared" si="181"/>
        <v>7.6344328324883053</v>
      </c>
      <c r="AF177" s="11">
        <f t="shared" si="182"/>
        <v>-4.0504037456468023E-3</v>
      </c>
      <c r="AG177" s="11">
        <f t="shared" si="183"/>
        <v>2.9673830763510267E-4</v>
      </c>
      <c r="AH177" s="11">
        <f t="shared" si="184"/>
        <v>9.7937136394747881E-3</v>
      </c>
      <c r="AI177" s="1">
        <f t="shared" si="148"/>
        <v>321752.69443391997</v>
      </c>
      <c r="AJ177" s="1">
        <f t="shared" si="149"/>
        <v>126850.47543545037</v>
      </c>
      <c r="AK177" s="1">
        <f t="shared" si="150"/>
        <v>48402.197843286951</v>
      </c>
      <c r="AL177" s="10">
        <f t="shared" si="185"/>
        <v>63.563873554382361</v>
      </c>
      <c r="AM177" s="10">
        <f t="shared" si="186"/>
        <v>14.149829546292825</v>
      </c>
      <c r="AN177" s="10">
        <f t="shared" si="187"/>
        <v>4.6258152972705657</v>
      </c>
      <c r="AO177" s="7">
        <f t="shared" si="188"/>
        <v>6.111823667985389E-3</v>
      </c>
      <c r="AP177" s="7">
        <f t="shared" si="189"/>
        <v>7.6992858493577683E-3</v>
      </c>
      <c r="AQ177" s="7">
        <f t="shared" si="190"/>
        <v>6.984223717261968E-3</v>
      </c>
      <c r="AR177" s="1">
        <f t="shared" si="196"/>
        <v>161027.80174624419</v>
      </c>
      <c r="AS177" s="1">
        <f t="shared" si="194"/>
        <v>66153.755606581821</v>
      </c>
      <c r="AT177" s="1">
        <f t="shared" si="195"/>
        <v>25369.362157568354</v>
      </c>
      <c r="AU177" s="1">
        <f t="shared" si="151"/>
        <v>32205.560349248841</v>
      </c>
      <c r="AV177" s="1">
        <f t="shared" si="152"/>
        <v>13230.751121316365</v>
      </c>
      <c r="AW177" s="1">
        <f t="shared" si="153"/>
        <v>5073.8724315136715</v>
      </c>
      <c r="AX177">
        <v>0</v>
      </c>
      <c r="AY177">
        <v>0</v>
      </c>
      <c r="AZ177">
        <v>0</v>
      </c>
      <c r="BA177">
        <f t="shared" si="199"/>
        <v>0</v>
      </c>
      <c r="BB177">
        <f t="shared" si="211"/>
        <v>0</v>
      </c>
      <c r="BC177">
        <f t="shared" si="200"/>
        <v>0</v>
      </c>
      <c r="BD177">
        <f t="shared" si="201"/>
        <v>0</v>
      </c>
      <c r="BE177">
        <f t="shared" si="202"/>
        <v>0</v>
      </c>
      <c r="BF177">
        <f t="shared" si="203"/>
        <v>0</v>
      </c>
      <c r="BG177">
        <f t="shared" si="204"/>
        <v>0</v>
      </c>
      <c r="BH177">
        <f t="shared" si="212"/>
        <v>0</v>
      </c>
      <c r="BI177">
        <f t="shared" si="213"/>
        <v>0</v>
      </c>
      <c r="BJ177">
        <f t="shared" si="214"/>
        <v>0</v>
      </c>
      <c r="BK177" s="7">
        <f t="shared" si="215"/>
        <v>3.0237670070401429E-2</v>
      </c>
      <c r="BL177" s="13">
        <f t="shared" si="197"/>
        <v>8.5715082547134693E-3</v>
      </c>
      <c r="BM177" s="13">
        <f t="shared" si="198"/>
        <v>3.4837044868941962E-3</v>
      </c>
      <c r="BN177" s="8">
        <f>BN$3*temperature!$I287+BN$4*temperature!$I287^2+BN$5*temperature!$I287^6</f>
        <v>-29.89328984664585</v>
      </c>
      <c r="BO177" s="8">
        <f>BO$3*temperature!$I287+BO$4*temperature!$I287^2+BO$5*temperature!$I287^6</f>
        <v>-25.991418463043843</v>
      </c>
      <c r="BP177" s="8">
        <f>BP$3*temperature!$I287+BP$4*temperature!$I287^2+BP$5*temperature!$I287^6</f>
        <v>-22.708059087300278</v>
      </c>
      <c r="BQ177" s="8">
        <f>BQ$3*temperature!$M287+BQ$4*temperature!$M287^2+BQ$5*temperature!$M287^6</f>
        <v>-29.893313565215625</v>
      </c>
      <c r="BR177" s="8">
        <f>BR$3*temperature!$M287+BR$4*temperature!$M287^2+BR$5*temperature!$M287^6</f>
        <v>-25.991437017815237</v>
      </c>
      <c r="BS177" s="8">
        <f>BS$3*temperature!$M287+BS$4*temperature!$M287^2+BS$5*temperature!$M287^6</f>
        <v>-22.708073734907465</v>
      </c>
      <c r="BT177" s="15">
        <f t="shared" si="205"/>
        <v>-2.3718569774899834E-5</v>
      </c>
      <c r="BU177" s="15">
        <f t="shared" si="206"/>
        <v>-1.8554771394008185E-5</v>
      </c>
      <c r="BV177" s="15">
        <f t="shared" si="207"/>
        <v>-1.4647607187612266E-5</v>
      </c>
      <c r="BW177" s="15">
        <f t="shared" si="208"/>
        <v>-5.4184174150365798E-2</v>
      </c>
      <c r="BX177" s="15">
        <f t="shared" si="209"/>
        <v>-4.6444009600469263E-4</v>
      </c>
      <c r="BY177" s="15">
        <f t="shared" si="210"/>
        <v>-1.8876165060628585E-4</v>
      </c>
    </row>
    <row r="178" spans="1:77" x14ac:dyDescent="0.3">
      <c r="A178">
        <f t="shared" si="154"/>
        <v>2132</v>
      </c>
      <c r="B178" s="4">
        <f t="shared" si="155"/>
        <v>1165.2315772766187</v>
      </c>
      <c r="C178" s="4">
        <f t="shared" si="156"/>
        <v>2963.2976042173896</v>
      </c>
      <c r="D178" s="4">
        <f t="shared" si="157"/>
        <v>4367.3314290119961</v>
      </c>
      <c r="E178" s="11">
        <f t="shared" si="158"/>
        <v>7.8687875028428348E-6</v>
      </c>
      <c r="F178" s="11">
        <f t="shared" si="159"/>
        <v>1.5502039025928565E-5</v>
      </c>
      <c r="G178" s="11">
        <f t="shared" si="160"/>
        <v>3.1646861230756722E-5</v>
      </c>
      <c r="H178" s="4">
        <f t="shared" si="161"/>
        <v>160780.07403093882</v>
      </c>
      <c r="I178" s="4">
        <f t="shared" si="162"/>
        <v>66341.082326146352</v>
      </c>
      <c r="J178" s="4">
        <f t="shared" si="163"/>
        <v>25461.223474320712</v>
      </c>
      <c r="K178" s="4">
        <f t="shared" si="164"/>
        <v>137981.21949862901</v>
      </c>
      <c r="L178" s="4">
        <f t="shared" si="165"/>
        <v>22387.586799155499</v>
      </c>
      <c r="M178" s="4">
        <f t="shared" si="166"/>
        <v>5829.9270133663067</v>
      </c>
      <c r="N178" s="11">
        <f t="shared" si="167"/>
        <v>-1.5462724255523863E-3</v>
      </c>
      <c r="O178" s="11">
        <f t="shared" si="168"/>
        <v>2.8161411510418954E-3</v>
      </c>
      <c r="P178" s="11">
        <f t="shared" si="169"/>
        <v>3.5891944732380221E-3</v>
      </c>
      <c r="Q178" s="4">
        <f t="shared" si="170"/>
        <v>6061.6159461960542</v>
      </c>
      <c r="R178" s="4">
        <f t="shared" si="171"/>
        <v>8915.4729981566379</v>
      </c>
      <c r="S178" s="4">
        <f t="shared" si="172"/>
        <v>5067.9708394096533</v>
      </c>
      <c r="T178" s="4">
        <f t="shared" si="173"/>
        <v>37.701288438451776</v>
      </c>
      <c r="U178" s="4">
        <f t="shared" si="174"/>
        <v>134.38841643141043</v>
      </c>
      <c r="V178" s="4">
        <f t="shared" si="175"/>
        <v>199.04663436621689</v>
      </c>
      <c r="W178" s="11">
        <f t="shared" si="176"/>
        <v>-1.0734613539272964E-2</v>
      </c>
      <c r="X178" s="11">
        <f t="shared" si="177"/>
        <v>-1.217998157191269E-2</v>
      </c>
      <c r="Y178" s="11">
        <f t="shared" si="178"/>
        <v>-9.7425357312937999E-3</v>
      </c>
      <c r="Z178" s="4">
        <f t="shared" si="191"/>
        <v>8658.1552235983363</v>
      </c>
      <c r="AA178" s="4">
        <f t="shared" si="192"/>
        <v>26832.620989407074</v>
      </c>
      <c r="AB178" s="4">
        <f t="shared" si="193"/>
        <v>39312.05107731586</v>
      </c>
      <c r="AC178" s="12">
        <f t="shared" si="179"/>
        <v>1.4108509166109433</v>
      </c>
      <c r="AD178" s="12">
        <f t="shared" si="180"/>
        <v>2.9814297336083246</v>
      </c>
      <c r="AE178" s="12">
        <f t="shared" si="181"/>
        <v>7.7092022814495005</v>
      </c>
      <c r="AF178" s="11">
        <f t="shared" si="182"/>
        <v>-4.0504037456468023E-3</v>
      </c>
      <c r="AG178" s="11">
        <f t="shared" si="183"/>
        <v>2.9673830763510267E-4</v>
      </c>
      <c r="AH178" s="11">
        <f t="shared" si="184"/>
        <v>9.7937136394747881E-3</v>
      </c>
      <c r="AI178" s="1">
        <f t="shared" si="148"/>
        <v>321782.98533977679</v>
      </c>
      <c r="AJ178" s="1">
        <f t="shared" si="149"/>
        <v>127396.1790132217</v>
      </c>
      <c r="AK178" s="1">
        <f t="shared" si="150"/>
        <v>48635.85049047193</v>
      </c>
      <c r="AL178" s="10">
        <f t="shared" si="185"/>
        <v>63.948479829332676</v>
      </c>
      <c r="AM178" s="10">
        <f t="shared" si="186"/>
        <v>14.257683692865456</v>
      </c>
      <c r="AN178" s="10">
        <f t="shared" si="187"/>
        <v>4.6577999488923272</v>
      </c>
      <c r="AO178" s="7">
        <f t="shared" si="188"/>
        <v>6.0507054313055347E-3</v>
      </c>
      <c r="AP178" s="7">
        <f t="shared" si="189"/>
        <v>7.6222929908641903E-3</v>
      </c>
      <c r="AQ178" s="7">
        <f t="shared" si="190"/>
        <v>6.9143814800893483E-3</v>
      </c>
      <c r="AR178" s="1">
        <f t="shared" si="196"/>
        <v>160780.07403093882</v>
      </c>
      <c r="AS178" s="1">
        <f t="shared" si="194"/>
        <v>66341.082326146352</v>
      </c>
      <c r="AT178" s="1">
        <f t="shared" si="195"/>
        <v>25461.223474320712</v>
      </c>
      <c r="AU178" s="1">
        <f t="shared" si="151"/>
        <v>32156.014806187766</v>
      </c>
      <c r="AV178" s="1">
        <f t="shared" si="152"/>
        <v>13268.21646522927</v>
      </c>
      <c r="AW178" s="1">
        <f t="shared" si="153"/>
        <v>5092.2446948641427</v>
      </c>
      <c r="AX178">
        <v>0</v>
      </c>
      <c r="AY178">
        <v>0</v>
      </c>
      <c r="AZ178">
        <v>0</v>
      </c>
      <c r="BA178">
        <f t="shared" si="199"/>
        <v>0</v>
      </c>
      <c r="BB178">
        <f t="shared" si="211"/>
        <v>0</v>
      </c>
      <c r="BC178">
        <f t="shared" si="200"/>
        <v>0</v>
      </c>
      <c r="BD178">
        <f t="shared" si="201"/>
        <v>0</v>
      </c>
      <c r="BE178">
        <f t="shared" si="202"/>
        <v>0</v>
      </c>
      <c r="BF178">
        <f t="shared" si="203"/>
        <v>0</v>
      </c>
      <c r="BG178">
        <f t="shared" si="204"/>
        <v>0</v>
      </c>
      <c r="BH178">
        <f t="shared" si="212"/>
        <v>0</v>
      </c>
      <c r="BI178">
        <f t="shared" si="213"/>
        <v>0</v>
      </c>
      <c r="BJ178">
        <f t="shared" si="214"/>
        <v>0</v>
      </c>
      <c r="BK178" s="7">
        <f t="shared" si="215"/>
        <v>3.0101813554662876E-2</v>
      </c>
      <c r="BL178" s="13">
        <f t="shared" si="197"/>
        <v>8.3199328695947733E-3</v>
      </c>
      <c r="BM178" s="13">
        <f t="shared" si="198"/>
        <v>3.3178137970420914E-3</v>
      </c>
      <c r="BN178" s="8">
        <f>BN$3*temperature!$I288+BN$4*temperature!$I288^2+BN$5*temperature!$I288^6</f>
        <v>-30.427690276041396</v>
      </c>
      <c r="BO178" s="8">
        <f>BO$3*temperature!$I288+BO$4*temperature!$I288^2+BO$5*temperature!$I288^6</f>
        <v>-26.40938219248126</v>
      </c>
      <c r="BP178" s="8">
        <f>BP$3*temperature!$I288+BP$4*temperature!$I288^2+BP$5*temperature!$I288^6</f>
        <v>-23.03793317732876</v>
      </c>
      <c r="BQ178" s="8">
        <f>BQ$3*temperature!$M288+BQ$4*temperature!$M288^2+BQ$5*temperature!$M288^6</f>
        <v>-30.42771400665201</v>
      </c>
      <c r="BR178" s="8">
        <f>BR$3*temperature!$M288+BR$4*temperature!$M288^2+BR$5*temperature!$M288^6</f>
        <v>-26.409400748556141</v>
      </c>
      <c r="BS178" s="8">
        <f>BS$3*temperature!$M288+BS$4*temperature!$M288^2+BS$5*temperature!$M288^6</f>
        <v>-23.037947819145906</v>
      </c>
      <c r="BT178" s="15">
        <f t="shared" si="205"/>
        <v>-2.3730610614336456E-5</v>
      </c>
      <c r="BU178" s="15">
        <f t="shared" si="206"/>
        <v>-1.8556074881104223E-5</v>
      </c>
      <c r="BV178" s="15">
        <f t="shared" si="207"/>
        <v>-1.4641817145388814E-5</v>
      </c>
      <c r="BW178" s="15">
        <f t="shared" si="208"/>
        <v>-5.4192380011187542E-2</v>
      </c>
      <c r="BX178" s="15">
        <f t="shared" si="209"/>
        <v>-4.5087696373665001E-4</v>
      </c>
      <c r="BY178" s="15">
        <f t="shared" si="210"/>
        <v>-1.7980022609566607E-4</v>
      </c>
    </row>
    <row r="179" spans="1:77" x14ac:dyDescent="0.3">
      <c r="A179">
        <f t="shared" si="154"/>
        <v>2133</v>
      </c>
      <c r="B179" s="4">
        <f t="shared" si="155"/>
        <v>1165.2402877883083</v>
      </c>
      <c r="C179" s="4">
        <f t="shared" si="156"/>
        <v>2963.3412445147405</v>
      </c>
      <c r="D179" s="4">
        <f t="shared" si="157"/>
        <v>4367.4627307270948</v>
      </c>
      <c r="E179" s="11">
        <f t="shared" si="158"/>
        <v>7.4753481277006928E-6</v>
      </c>
      <c r="F179" s="11">
        <f t="shared" si="159"/>
        <v>1.4726937074632135E-5</v>
      </c>
      <c r="G179" s="11">
        <f t="shared" si="160"/>
        <v>3.0064518169218883E-5</v>
      </c>
      <c r="H179" s="4">
        <f t="shared" si="161"/>
        <v>160509.00016129657</v>
      </c>
      <c r="I179" s="4">
        <f t="shared" si="162"/>
        <v>66520.055763845812</v>
      </c>
      <c r="J179" s="4">
        <f t="shared" si="163"/>
        <v>25550.67337301945</v>
      </c>
      <c r="K179" s="4">
        <f t="shared" si="164"/>
        <v>137747.55459747423</v>
      </c>
      <c r="L179" s="4">
        <f t="shared" si="165"/>
        <v>22447.652927916086</v>
      </c>
      <c r="M179" s="4">
        <f t="shared" si="166"/>
        <v>5850.2327205356078</v>
      </c>
      <c r="N179" s="11">
        <f t="shared" si="167"/>
        <v>-1.6934543846172101E-3</v>
      </c>
      <c r="O179" s="11">
        <f t="shared" si="168"/>
        <v>2.6830104244577324E-3</v>
      </c>
      <c r="P179" s="11">
        <f t="shared" si="169"/>
        <v>3.4830122440205891E-3</v>
      </c>
      <c r="Q179" s="4">
        <f t="shared" si="170"/>
        <v>5986.4367134126442</v>
      </c>
      <c r="R179" s="4">
        <f t="shared" si="171"/>
        <v>8830.641705818407</v>
      </c>
      <c r="S179" s="4">
        <f t="shared" si="172"/>
        <v>5036.2271907635231</v>
      </c>
      <c r="T179" s="4">
        <f t="shared" si="173"/>
        <v>37.296579677132335</v>
      </c>
      <c r="U179" s="4">
        <f t="shared" si="174"/>
        <v>132.75156799579733</v>
      </c>
      <c r="V179" s="4">
        <f t="shared" si="175"/>
        <v>197.10741541871025</v>
      </c>
      <c r="W179" s="11">
        <f t="shared" si="176"/>
        <v>-1.0734613539272964E-2</v>
      </c>
      <c r="X179" s="11">
        <f t="shared" si="177"/>
        <v>-1.217998157191269E-2</v>
      </c>
      <c r="Y179" s="11">
        <f t="shared" si="178"/>
        <v>-9.7425357312937999E-3</v>
      </c>
      <c r="Z179" s="4">
        <f t="shared" si="191"/>
        <v>8517.3972135107106</v>
      </c>
      <c r="AA179" s="4">
        <f t="shared" si="192"/>
        <v>26588.743844196124</v>
      </c>
      <c r="AB179" s="4">
        <f t="shared" si="193"/>
        <v>39452.652870416503</v>
      </c>
      <c r="AC179" s="12">
        <f t="shared" si="179"/>
        <v>1.405136400773753</v>
      </c>
      <c r="AD179" s="12">
        <f t="shared" si="180"/>
        <v>2.9823144380218087</v>
      </c>
      <c r="AE179" s="12">
        <f t="shared" si="181"/>
        <v>7.7847040009828028</v>
      </c>
      <c r="AF179" s="11">
        <f t="shared" si="182"/>
        <v>-4.0504037456468023E-3</v>
      </c>
      <c r="AG179" s="11">
        <f t="shared" si="183"/>
        <v>2.9673830763510267E-4</v>
      </c>
      <c r="AH179" s="11">
        <f t="shared" si="184"/>
        <v>9.7937136394747881E-3</v>
      </c>
      <c r="AI179" s="1">
        <f t="shared" si="148"/>
        <v>321760.70161198691</v>
      </c>
      <c r="AJ179" s="1">
        <f t="shared" si="149"/>
        <v>127924.7775771288</v>
      </c>
      <c r="AK179" s="1">
        <f t="shared" si="150"/>
        <v>48864.510136288882</v>
      </c>
      <c r="AL179" s="10">
        <f t="shared" si="185"/>
        <v>64.331543909417491</v>
      </c>
      <c r="AM179" s="10">
        <f t="shared" si="186"/>
        <v>14.365273172918762</v>
      </c>
      <c r="AN179" s="10">
        <f t="shared" si="187"/>
        <v>4.6896836965398636</v>
      </c>
      <c r="AO179" s="7">
        <f t="shared" si="188"/>
        <v>5.9901983769924793E-3</v>
      </c>
      <c r="AP179" s="7">
        <f t="shared" si="189"/>
        <v>7.5460700609555481E-3</v>
      </c>
      <c r="AQ179" s="7">
        <f t="shared" si="190"/>
        <v>6.8452376652884551E-3</v>
      </c>
      <c r="AR179" s="1">
        <f t="shared" si="196"/>
        <v>160509.00016129657</v>
      </c>
      <c r="AS179" s="1">
        <f t="shared" si="194"/>
        <v>66520.055763845812</v>
      </c>
      <c r="AT179" s="1">
        <f t="shared" si="195"/>
        <v>25550.67337301945</v>
      </c>
      <c r="AU179" s="1">
        <f t="shared" si="151"/>
        <v>32101.800032259314</v>
      </c>
      <c r="AV179" s="1">
        <f t="shared" si="152"/>
        <v>13304.011152769162</v>
      </c>
      <c r="AW179" s="1">
        <f t="shared" si="153"/>
        <v>5110.1346746038907</v>
      </c>
      <c r="AX179">
        <v>0</v>
      </c>
      <c r="AY179">
        <v>0</v>
      </c>
      <c r="AZ179">
        <v>0</v>
      </c>
      <c r="BA179">
        <f t="shared" si="199"/>
        <v>0</v>
      </c>
      <c r="BB179">
        <f t="shared" si="211"/>
        <v>0</v>
      </c>
      <c r="BC179">
        <f t="shared" si="200"/>
        <v>0</v>
      </c>
      <c r="BD179">
        <f t="shared" si="201"/>
        <v>0</v>
      </c>
      <c r="BE179">
        <f t="shared" si="202"/>
        <v>0</v>
      </c>
      <c r="BF179">
        <f t="shared" si="203"/>
        <v>0</v>
      </c>
      <c r="BG179">
        <f t="shared" si="204"/>
        <v>0</v>
      </c>
      <c r="BH179">
        <f t="shared" si="212"/>
        <v>0</v>
      </c>
      <c r="BI179">
        <f t="shared" si="213"/>
        <v>0</v>
      </c>
      <c r="BJ179">
        <f t="shared" si="214"/>
        <v>0</v>
      </c>
      <c r="BK179" s="7">
        <f t="shared" si="215"/>
        <v>2.9967890250031631E-2</v>
      </c>
      <c r="BL179" s="13">
        <f t="shared" si="197"/>
        <v>8.0768063507086242E-3</v>
      </c>
      <c r="BM179" s="13">
        <f t="shared" si="198"/>
        <v>3.1598226638496108E-3</v>
      </c>
      <c r="BN179" s="8">
        <f>BN$3*temperature!$I289+BN$4*temperature!$I289^2+BN$5*temperature!$I289^6</f>
        <v>-30.961734797328123</v>
      </c>
      <c r="BO179" s="8">
        <f>BO$3*temperature!$I289+BO$4*temperature!$I289^2+BO$5*temperature!$I289^6</f>
        <v>-26.826887105969345</v>
      </c>
      <c r="BP179" s="8">
        <f>BP$3*temperature!$I289+BP$4*temperature!$I289^2+BP$5*temperature!$I289^6</f>
        <v>-23.367293498991497</v>
      </c>
      <c r="BQ179" s="8">
        <f>BQ$3*temperature!$M289+BQ$4*temperature!$M289^2+BQ$5*temperature!$M289^6</f>
        <v>-30.961758538029883</v>
      </c>
      <c r="BR179" s="8">
        <f>BR$3*temperature!$M289+BR$4*temperature!$M289^2+BR$5*temperature!$M289^6</f>
        <v>-26.826905662009079</v>
      </c>
      <c r="BS179" s="8">
        <f>BS$3*temperature!$M289+BS$4*temperature!$M289^2+BS$5*temperature!$M289^6</f>
        <v>-23.367308134118598</v>
      </c>
      <c r="BT179" s="15">
        <f t="shared" si="205"/>
        <v>-2.3740701760033289E-5</v>
      </c>
      <c r="BU179" s="15">
        <f t="shared" si="206"/>
        <v>-1.8556039734107799E-5</v>
      </c>
      <c r="BV179" s="15">
        <f t="shared" si="207"/>
        <v>-1.4635127101314538E-5</v>
      </c>
      <c r="BW179" s="15">
        <f t="shared" si="208"/>
        <v>-5.4188824528377796E-2</v>
      </c>
      <c r="BX179" s="15">
        <f t="shared" si="209"/>
        <v>-4.3767264208823708E-4</v>
      </c>
      <c r="BY179" s="15">
        <f t="shared" si="210"/>
        <v>-1.7122707587213787E-4</v>
      </c>
    </row>
    <row r="180" spans="1:77" x14ac:dyDescent="0.3">
      <c r="A180">
        <f t="shared" si="154"/>
        <v>2134</v>
      </c>
      <c r="B180" s="4">
        <f t="shared" si="155"/>
        <v>1165.2485628362717</v>
      </c>
      <c r="C180" s="4">
        <f t="shared" si="156"/>
        <v>2963.3827034077776</v>
      </c>
      <c r="D180" s="4">
        <f t="shared" si="157"/>
        <v>4367.5874711065853</v>
      </c>
      <c r="E180" s="11">
        <f t="shared" si="158"/>
        <v>7.1015807213156576E-6</v>
      </c>
      <c r="F180" s="11">
        <f t="shared" si="159"/>
        <v>1.3990590220900528E-5</v>
      </c>
      <c r="G180" s="11">
        <f t="shared" si="160"/>
        <v>2.8561292260757936E-5</v>
      </c>
      <c r="H180" s="4">
        <f t="shared" si="161"/>
        <v>160214.98809630045</v>
      </c>
      <c r="I180" s="4">
        <f t="shared" si="162"/>
        <v>66690.744149558959</v>
      </c>
      <c r="J180" s="4">
        <f t="shared" si="163"/>
        <v>25637.732312957112</v>
      </c>
      <c r="K180" s="4">
        <f t="shared" si="164"/>
        <v>137494.25934182608</v>
      </c>
      <c r="L180" s="4">
        <f t="shared" si="165"/>
        <v>22504.938046937757</v>
      </c>
      <c r="M180" s="4">
        <f t="shared" si="166"/>
        <v>5869.9985936312469</v>
      </c>
      <c r="N180" s="11">
        <f t="shared" si="167"/>
        <v>-1.8388366776334042E-3</v>
      </c>
      <c r="O180" s="11">
        <f t="shared" si="168"/>
        <v>2.5519424772659782E-3</v>
      </c>
      <c r="P180" s="11">
        <f t="shared" si="169"/>
        <v>3.3786473188077704E-3</v>
      </c>
      <c r="Q180" s="4">
        <f t="shared" si="170"/>
        <v>5911.3266963636097</v>
      </c>
      <c r="R180" s="4">
        <f t="shared" si="171"/>
        <v>8745.4678153757777</v>
      </c>
      <c r="S180" s="4">
        <f t="shared" si="172"/>
        <v>5004.1543484976319</v>
      </c>
      <c r="T180" s="4">
        <f t="shared" si="173"/>
        <v>36.896215307961619</v>
      </c>
      <c r="U180" s="4">
        <f t="shared" si="174"/>
        <v>131.13465634396601</v>
      </c>
      <c r="V180" s="4">
        <f t="shared" si="175"/>
        <v>195.18708938109049</v>
      </c>
      <c r="W180" s="11">
        <f t="shared" si="176"/>
        <v>-1.0734613539272964E-2</v>
      </c>
      <c r="X180" s="11">
        <f t="shared" si="177"/>
        <v>-1.217998157191269E-2</v>
      </c>
      <c r="Y180" s="11">
        <f t="shared" si="178"/>
        <v>-9.7425357312937999E-3</v>
      </c>
      <c r="Z180" s="4">
        <f t="shared" si="191"/>
        <v>8377.6891121783356</v>
      </c>
      <c r="AA180" s="4">
        <f t="shared" si="192"/>
        <v>26343.56508222111</v>
      </c>
      <c r="AB180" s="4">
        <f t="shared" si="193"/>
        <v>39589.505773674558</v>
      </c>
      <c r="AC180" s="12">
        <f t="shared" si="179"/>
        <v>1.3994450310329143</v>
      </c>
      <c r="AD180" s="12">
        <f t="shared" si="180"/>
        <v>2.9831994049609829</v>
      </c>
      <c r="AE180" s="12">
        <f t="shared" si="181"/>
        <v>7.8609451627365017</v>
      </c>
      <c r="AF180" s="11">
        <f t="shared" si="182"/>
        <v>-4.0504037456468023E-3</v>
      </c>
      <c r="AG180" s="11">
        <f t="shared" si="183"/>
        <v>2.9673830763510267E-4</v>
      </c>
      <c r="AH180" s="11">
        <f t="shared" si="184"/>
        <v>9.7937136394747881E-3</v>
      </c>
      <c r="AI180" s="1">
        <f t="shared" si="148"/>
        <v>321686.43148304755</v>
      </c>
      <c r="AJ180" s="1">
        <f t="shared" si="149"/>
        <v>128436.31097218508</v>
      </c>
      <c r="AK180" s="1">
        <f t="shared" si="150"/>
        <v>49088.193797263884</v>
      </c>
      <c r="AL180" s="10">
        <f t="shared" si="185"/>
        <v>64.713049032233954</v>
      </c>
      <c r="AM180" s="10">
        <f t="shared" si="186"/>
        <v>14.472590517148298</v>
      </c>
      <c r="AN180" s="10">
        <f t="shared" si="187"/>
        <v>4.7214646760229293</v>
      </c>
      <c r="AO180" s="7">
        <f t="shared" si="188"/>
        <v>5.9302963932225542E-3</v>
      </c>
      <c r="AP180" s="7">
        <f t="shared" si="189"/>
        <v>7.4706093603459922E-3</v>
      </c>
      <c r="AQ180" s="7">
        <f t="shared" si="190"/>
        <v>6.7767852886355708E-3</v>
      </c>
      <c r="AR180" s="1">
        <f t="shared" si="196"/>
        <v>160214.98809630045</v>
      </c>
      <c r="AS180" s="1">
        <f t="shared" si="194"/>
        <v>66690.744149558959</v>
      </c>
      <c r="AT180" s="1">
        <f t="shared" si="195"/>
        <v>25637.732312957112</v>
      </c>
      <c r="AU180" s="1">
        <f t="shared" si="151"/>
        <v>32042.997619260092</v>
      </c>
      <c r="AV180" s="1">
        <f t="shared" si="152"/>
        <v>13338.148829911792</v>
      </c>
      <c r="AW180" s="1">
        <f t="shared" si="153"/>
        <v>5127.5464625914228</v>
      </c>
      <c r="AX180">
        <v>0</v>
      </c>
      <c r="AY180">
        <v>0</v>
      </c>
      <c r="AZ180">
        <v>0</v>
      </c>
      <c r="BA180">
        <f t="shared" si="199"/>
        <v>0</v>
      </c>
      <c r="BB180">
        <f t="shared" si="211"/>
        <v>0</v>
      </c>
      <c r="BC180">
        <f t="shared" si="200"/>
        <v>0</v>
      </c>
      <c r="BD180">
        <f t="shared" si="201"/>
        <v>0</v>
      </c>
      <c r="BE180">
        <f t="shared" si="202"/>
        <v>0</v>
      </c>
      <c r="BF180">
        <f t="shared" si="203"/>
        <v>0</v>
      </c>
      <c r="BG180">
        <f t="shared" si="204"/>
        <v>0</v>
      </c>
      <c r="BH180">
        <f t="shared" si="212"/>
        <v>0</v>
      </c>
      <c r="BI180">
        <f t="shared" si="213"/>
        <v>0</v>
      </c>
      <c r="BJ180">
        <f t="shared" si="214"/>
        <v>0</v>
      </c>
      <c r="BK180" s="7">
        <f t="shared" si="215"/>
        <v>2.9835890028331397E-2</v>
      </c>
      <c r="BL180" s="13">
        <f t="shared" si="197"/>
        <v>7.8418040282284204E-3</v>
      </c>
      <c r="BM180" s="13">
        <f t="shared" si="198"/>
        <v>3.0093549179520101E-3</v>
      </c>
      <c r="BN180" s="8">
        <f>BN$3*temperature!$I290+BN$4*temperature!$I290^2+BN$5*temperature!$I290^6</f>
        <v>-31.4953124186124</v>
      </c>
      <c r="BO180" s="8">
        <f>BO$3*temperature!$I290+BO$4*temperature!$I290^2+BO$5*temperature!$I290^6</f>
        <v>-27.243850991747962</v>
      </c>
      <c r="BP180" s="8">
        <f>BP$3*temperature!$I290+BP$4*temperature!$I290^2+BP$5*temperature!$I290^6</f>
        <v>-23.69607903059552</v>
      </c>
      <c r="BQ180" s="8">
        <f>BQ$3*temperature!$M290+BQ$4*temperature!$M290^2+BQ$5*temperature!$M290^6</f>
        <v>-31.49533616752672</v>
      </c>
      <c r="BR180" s="8">
        <f>BR$3*temperature!$M290+BR$4*temperature!$M290^2+BR$5*temperature!$M290^6</f>
        <v>-27.243869546465728</v>
      </c>
      <c r="BS180" s="8">
        <f>BS$3*temperature!$M290+BS$4*temperature!$M290^2+BS$5*temperature!$M290^6</f>
        <v>-23.696093658170312</v>
      </c>
      <c r="BT180" s="15">
        <f t="shared" si="205"/>
        <v>-2.3748914319554615E-5</v>
      </c>
      <c r="BU180" s="15">
        <f t="shared" si="206"/>
        <v>-1.8554717765795203E-5</v>
      </c>
      <c r="BV180" s="15">
        <f t="shared" si="207"/>
        <v>-1.4627574792314135E-5</v>
      </c>
      <c r="BW180" s="15">
        <f t="shared" si="208"/>
        <v>-5.4173778072065353E-2</v>
      </c>
      <c r="BX180" s="15">
        <f t="shared" si="209"/>
        <v>-4.2482015110987457E-4</v>
      </c>
      <c r="BY180" s="15">
        <f t="shared" si="210"/>
        <v>-1.6302812546521063E-4</v>
      </c>
    </row>
    <row r="181" spans="1:77" x14ac:dyDescent="0.3">
      <c r="A181">
        <f t="shared" si="154"/>
        <v>2135</v>
      </c>
      <c r="B181" s="4">
        <f t="shared" si="155"/>
        <v>1165.2564241876646</v>
      </c>
      <c r="C181" s="4">
        <f t="shared" si="156"/>
        <v>2963.4220899071952</v>
      </c>
      <c r="D181" s="4">
        <f t="shared" si="157"/>
        <v>4367.7059778517105</v>
      </c>
      <c r="E181" s="11">
        <f t="shared" si="158"/>
        <v>6.7465016852498745E-6</v>
      </c>
      <c r="F181" s="11">
        <f t="shared" si="159"/>
        <v>1.3291060709855502E-5</v>
      </c>
      <c r="G181" s="11">
        <f t="shared" si="160"/>
        <v>2.7133227647720037E-5</v>
      </c>
      <c r="H181" s="4">
        <f t="shared" si="161"/>
        <v>159898.45157831843</v>
      </c>
      <c r="I181" s="4">
        <f t="shared" si="162"/>
        <v>66853.21916231759</v>
      </c>
      <c r="J181" s="4">
        <f t="shared" si="163"/>
        <v>25722.421557829857</v>
      </c>
      <c r="K181" s="4">
        <f t="shared" si="164"/>
        <v>137221.68636812147</v>
      </c>
      <c r="L181" s="4">
        <f t="shared" si="165"/>
        <v>22559.465757512531</v>
      </c>
      <c r="M181" s="4">
        <f t="shared" si="166"/>
        <v>5889.2291945168035</v>
      </c>
      <c r="N181" s="11">
        <f t="shared" si="167"/>
        <v>-1.9824316666702257E-3</v>
      </c>
      <c r="O181" s="11">
        <f t="shared" si="168"/>
        <v>2.4229220476432722E-3</v>
      </c>
      <c r="P181" s="11">
        <f t="shared" si="169"/>
        <v>3.2760827074849175E-3</v>
      </c>
      <c r="Q181" s="4">
        <f t="shared" si="170"/>
        <v>5836.3172587998379</v>
      </c>
      <c r="R181" s="4">
        <f t="shared" si="171"/>
        <v>8659.9947755435151</v>
      </c>
      <c r="S181" s="4">
        <f t="shared" si="172"/>
        <v>4971.7703966370009</v>
      </c>
      <c r="T181" s="4">
        <f t="shared" si="173"/>
        <v>36.500148695568846</v>
      </c>
      <c r="U181" s="4">
        <f t="shared" si="174"/>
        <v>129.53743864625741</v>
      </c>
      <c r="V181" s="4">
        <f t="shared" si="175"/>
        <v>193.28547218850798</v>
      </c>
      <c r="W181" s="11">
        <f t="shared" si="176"/>
        <v>-1.0734613539272964E-2</v>
      </c>
      <c r="X181" s="11">
        <f t="shared" si="177"/>
        <v>-1.217998157191269E-2</v>
      </c>
      <c r="Y181" s="11">
        <f t="shared" si="178"/>
        <v>-9.7425357312937999E-3</v>
      </c>
      <c r="Z181" s="4">
        <f t="shared" si="191"/>
        <v>8239.0694960946512</v>
      </c>
      <c r="AA181" s="4">
        <f t="shared" si="192"/>
        <v>26097.216129409931</v>
      </c>
      <c r="AB181" s="4">
        <f t="shared" si="193"/>
        <v>39722.64198304835</v>
      </c>
      <c r="AC181" s="12">
        <f t="shared" si="179"/>
        <v>1.3937767136373918</v>
      </c>
      <c r="AD181" s="12">
        <f t="shared" si="180"/>
        <v>2.9840846345037493</v>
      </c>
      <c r="AE181" s="12">
        <f t="shared" si="181"/>
        <v>7.9379330085959579</v>
      </c>
      <c r="AF181" s="11">
        <f t="shared" si="182"/>
        <v>-4.0504037456468023E-3</v>
      </c>
      <c r="AG181" s="11">
        <f t="shared" si="183"/>
        <v>2.9673830763510267E-4</v>
      </c>
      <c r="AH181" s="11">
        <f t="shared" si="184"/>
        <v>9.7937136394747881E-3</v>
      </c>
      <c r="AI181" s="1">
        <f t="shared" si="148"/>
        <v>321560.78595400293</v>
      </c>
      <c r="AJ181" s="1">
        <f t="shared" si="149"/>
        <v>128930.82870487837</v>
      </c>
      <c r="AK181" s="1">
        <f t="shared" si="150"/>
        <v>49306.920880128921</v>
      </c>
      <c r="AL181" s="10">
        <f t="shared" si="185"/>
        <v>65.092978917891543</v>
      </c>
      <c r="AM181" s="10">
        <f t="shared" si="186"/>
        <v>14.579628396632302</v>
      </c>
      <c r="AN181" s="10">
        <f t="shared" si="187"/>
        <v>4.7531410648566412</v>
      </c>
      <c r="AO181" s="7">
        <f t="shared" si="188"/>
        <v>5.8709934292903287E-3</v>
      </c>
      <c r="AP181" s="7">
        <f t="shared" si="189"/>
        <v>7.3959032667425323E-3</v>
      </c>
      <c r="AQ181" s="7">
        <f t="shared" si="190"/>
        <v>6.7090174357492148E-3</v>
      </c>
      <c r="AR181" s="1">
        <f t="shared" si="196"/>
        <v>159898.45157831843</v>
      </c>
      <c r="AS181" s="1">
        <f t="shared" si="194"/>
        <v>66853.21916231759</v>
      </c>
      <c r="AT181" s="1">
        <f t="shared" si="195"/>
        <v>25722.421557829857</v>
      </c>
      <c r="AU181" s="1">
        <f t="shared" si="151"/>
        <v>31979.690315663687</v>
      </c>
      <c r="AV181" s="1">
        <f t="shared" si="152"/>
        <v>13370.643832463518</v>
      </c>
      <c r="AW181" s="1">
        <f t="shared" si="153"/>
        <v>5144.4843115659714</v>
      </c>
      <c r="AX181">
        <v>0</v>
      </c>
      <c r="AY181">
        <v>0</v>
      </c>
      <c r="AZ181">
        <v>0</v>
      </c>
      <c r="BA181">
        <f t="shared" si="199"/>
        <v>0</v>
      </c>
      <c r="BB181">
        <f t="shared" si="211"/>
        <v>0</v>
      </c>
      <c r="BC181">
        <f t="shared" si="200"/>
        <v>0</v>
      </c>
      <c r="BD181">
        <f t="shared" si="201"/>
        <v>0</v>
      </c>
      <c r="BE181">
        <f t="shared" si="202"/>
        <v>0</v>
      </c>
      <c r="BF181">
        <f t="shared" si="203"/>
        <v>0</v>
      </c>
      <c r="BG181">
        <f t="shared" si="204"/>
        <v>0</v>
      </c>
      <c r="BH181">
        <f t="shared" si="212"/>
        <v>0</v>
      </c>
      <c r="BI181">
        <f t="shared" si="213"/>
        <v>0</v>
      </c>
      <c r="BJ181">
        <f t="shared" si="214"/>
        <v>0</v>
      </c>
      <c r="BK181" s="7">
        <f t="shared" si="215"/>
        <v>2.970580217998095E-2</v>
      </c>
      <c r="BL181" s="13">
        <f t="shared" si="197"/>
        <v>7.6146152063244644E-3</v>
      </c>
      <c r="BM181" s="13">
        <f t="shared" si="198"/>
        <v>2.8660523028114383E-3</v>
      </c>
      <c r="BN181" s="8">
        <f>BN$3*temperature!$I291+BN$4*temperature!$I291^2+BN$5*temperature!$I291^6</f>
        <v>-32.028314736914446</v>
      </c>
      <c r="BO181" s="8">
        <f>BO$3*temperature!$I291+BO$4*temperature!$I291^2+BO$5*temperature!$I291^6</f>
        <v>-27.660193628391209</v>
      </c>
      <c r="BP181" s="8">
        <f>BP$3*temperature!$I291+BP$4*temperature!$I291^2+BP$5*temperature!$I291^6</f>
        <v>-24.024230292307948</v>
      </c>
      <c r="BQ181" s="8">
        <f>BQ$3*temperature!$M291+BQ$4*temperature!$M291^2+BQ$5*temperature!$M291^6</f>
        <v>-32.028338492232052</v>
      </c>
      <c r="BR181" s="8">
        <f>BR$3*temperature!$M291+BR$4*temperature!$M291^2+BR$5*temperature!$M291^6</f>
        <v>-27.660212180550637</v>
      </c>
      <c r="BS181" s="8">
        <f>BS$3*temperature!$M291+BS$4*temperature!$M291^2+BS$5*temperature!$M291^6</f>
        <v>-24.02424491150483</v>
      </c>
      <c r="BT181" s="15">
        <f t="shared" si="205"/>
        <v>-2.3755317606344306E-5</v>
      </c>
      <c r="BU181" s="15">
        <f t="shared" si="206"/>
        <v>-1.855215942825339E-5</v>
      </c>
      <c r="BV181" s="15">
        <f t="shared" si="207"/>
        <v>-1.4619196882392771E-5</v>
      </c>
      <c r="BW181" s="15">
        <f t="shared" si="208"/>
        <v>-5.4147512272427194E-2</v>
      </c>
      <c r="BX181" s="15">
        <f t="shared" si="209"/>
        <v>-4.1231247033426466E-4</v>
      </c>
      <c r="BY181" s="15">
        <f t="shared" si="210"/>
        <v>-1.5518960223990058E-4</v>
      </c>
    </row>
    <row r="182" spans="1:77" x14ac:dyDescent="0.3">
      <c r="A182">
        <f t="shared" si="154"/>
        <v>2136</v>
      </c>
      <c r="B182" s="4">
        <f t="shared" si="155"/>
        <v>1165.2638925218728</v>
      </c>
      <c r="C182" s="4">
        <f t="shared" si="156"/>
        <v>2963.4595075789557</v>
      </c>
      <c r="D182" s="4">
        <f t="shared" si="157"/>
        <v>4367.8185623142754</v>
      </c>
      <c r="E182" s="11">
        <f t="shared" si="158"/>
        <v>6.4091766009873806E-6</v>
      </c>
      <c r="F182" s="11">
        <f t="shared" si="159"/>
        <v>1.2626507674362726E-5</v>
      </c>
      <c r="G182" s="11">
        <f t="shared" si="160"/>
        <v>2.5776566265334033E-5</v>
      </c>
      <c r="H182" s="4">
        <f t="shared" si="161"/>
        <v>159559.80957368121</v>
      </c>
      <c r="I182" s="4">
        <f t="shared" si="162"/>
        <v>67007.555765127079</v>
      </c>
      <c r="J182" s="4">
        <f t="shared" si="163"/>
        <v>25804.763132459986</v>
      </c>
      <c r="K182" s="4">
        <f t="shared" si="164"/>
        <v>136930.19289249639</v>
      </c>
      <c r="L182" s="4">
        <f t="shared" si="165"/>
        <v>22611.260789545911</v>
      </c>
      <c r="M182" s="4">
        <f t="shared" si="166"/>
        <v>5907.9292704840309</v>
      </c>
      <c r="N182" s="11">
        <f t="shared" si="167"/>
        <v>-2.1242522471491831E-3</v>
      </c>
      <c r="O182" s="11">
        <f t="shared" si="168"/>
        <v>2.295933449405041E-3</v>
      </c>
      <c r="P182" s="11">
        <f t="shared" si="169"/>
        <v>3.1753011047079838E-3</v>
      </c>
      <c r="Q182" s="4">
        <f t="shared" si="170"/>
        <v>5761.4388500239947</v>
      </c>
      <c r="R182" s="4">
        <f t="shared" si="171"/>
        <v>8574.2650603053753</v>
      </c>
      <c r="S182" s="4">
        <f t="shared" si="172"/>
        <v>4939.0931193863553</v>
      </c>
      <c r="T182" s="4">
        <f t="shared" si="173"/>
        <v>36.108333705195918</v>
      </c>
      <c r="U182" s="4">
        <f t="shared" si="174"/>
        <v>127.95967503067322</v>
      </c>
      <c r="V182" s="4">
        <f t="shared" si="175"/>
        <v>191.40238156937144</v>
      </c>
      <c r="W182" s="11">
        <f t="shared" si="176"/>
        <v>-1.0734613539272964E-2</v>
      </c>
      <c r="X182" s="11">
        <f t="shared" si="177"/>
        <v>-1.217998157191269E-2</v>
      </c>
      <c r="Y182" s="11">
        <f t="shared" si="178"/>
        <v>-9.7425357312937999E-3</v>
      </c>
      <c r="Z182" s="4">
        <f t="shared" si="191"/>
        <v>8101.5749859276466</v>
      </c>
      <c r="AA182" s="4">
        <f t="shared" si="192"/>
        <v>25849.825702618218</v>
      </c>
      <c r="AB182" s="4">
        <f t="shared" si="193"/>
        <v>39852.094935116416</v>
      </c>
      <c r="AC182" s="12">
        <f t="shared" si="179"/>
        <v>1.3881313552158796</v>
      </c>
      <c r="AD182" s="12">
        <f t="shared" si="180"/>
        <v>2.9849701267280317</v>
      </c>
      <c r="AE182" s="12">
        <f t="shared" si="181"/>
        <v>8.0156748513714806</v>
      </c>
      <c r="AF182" s="11">
        <f t="shared" si="182"/>
        <v>-4.0504037456468023E-3</v>
      </c>
      <c r="AG182" s="11">
        <f t="shared" si="183"/>
        <v>2.9673830763510267E-4</v>
      </c>
      <c r="AH182" s="11">
        <f t="shared" si="184"/>
        <v>9.7937136394747881E-3</v>
      </c>
      <c r="AI182" s="1">
        <f t="shared" si="148"/>
        <v>321384.39767426637</v>
      </c>
      <c r="AJ182" s="1">
        <f t="shared" si="149"/>
        <v>129408.38966685405</v>
      </c>
      <c r="AK182" s="1">
        <f t="shared" si="150"/>
        <v>49520.713103682006</v>
      </c>
      <c r="AL182" s="10">
        <f t="shared" si="185"/>
        <v>65.471317764896213</v>
      </c>
      <c r="AM182" s="10">
        <f t="shared" si="186"/>
        <v>14.68637962270598</v>
      </c>
      <c r="AN182" s="10">
        <f t="shared" si="187"/>
        <v>4.7847110820725529</v>
      </c>
      <c r="AO182" s="7">
        <f t="shared" si="188"/>
        <v>5.8122834949974255E-3</v>
      </c>
      <c r="AP182" s="7">
        <f t="shared" si="189"/>
        <v>7.3219442340751069E-3</v>
      </c>
      <c r="AQ182" s="7">
        <f t="shared" si="190"/>
        <v>6.6419272613917222E-3</v>
      </c>
      <c r="AR182" s="1">
        <f t="shared" si="196"/>
        <v>159559.80957368121</v>
      </c>
      <c r="AS182" s="1">
        <f t="shared" si="194"/>
        <v>67007.555765127079</v>
      </c>
      <c r="AT182" s="1">
        <f t="shared" si="195"/>
        <v>25804.763132459986</v>
      </c>
      <c r="AU182" s="1">
        <f t="shared" si="151"/>
        <v>31911.961914736243</v>
      </c>
      <c r="AV182" s="1">
        <f t="shared" si="152"/>
        <v>13401.511153025416</v>
      </c>
      <c r="AW182" s="1">
        <f t="shared" si="153"/>
        <v>5160.9526264919978</v>
      </c>
      <c r="AX182">
        <v>0</v>
      </c>
      <c r="AY182">
        <v>0</v>
      </c>
      <c r="AZ182">
        <v>0</v>
      </c>
      <c r="BA182">
        <f t="shared" si="199"/>
        <v>0</v>
      </c>
      <c r="BB182">
        <f t="shared" si="211"/>
        <v>0</v>
      </c>
      <c r="BC182">
        <f t="shared" si="200"/>
        <v>0</v>
      </c>
      <c r="BD182">
        <f t="shared" si="201"/>
        <v>0</v>
      </c>
      <c r="BE182">
        <f t="shared" si="202"/>
        <v>0</v>
      </c>
      <c r="BF182">
        <f t="shared" si="203"/>
        <v>0</v>
      </c>
      <c r="BG182">
        <f t="shared" si="204"/>
        <v>0</v>
      </c>
      <c r="BH182">
        <f t="shared" si="212"/>
        <v>0</v>
      </c>
      <c r="BI182">
        <f t="shared" si="213"/>
        <v>0</v>
      </c>
      <c r="BJ182">
        <f t="shared" si="214"/>
        <v>0</v>
      </c>
      <c r="BK182" s="7">
        <f t="shared" si="215"/>
        <v>2.9577615432264642E-2</v>
      </c>
      <c r="BL182" s="13">
        <f t="shared" si="197"/>
        <v>7.3949425070769055E-3</v>
      </c>
      <c r="BM182" s="13">
        <f t="shared" si="198"/>
        <v>2.729573621725179E-3</v>
      </c>
      <c r="BN182" s="8">
        <f>BN$3*temperature!$I292+BN$4*temperature!$I292^2+BN$5*temperature!$I292^6</f>
        <v>-32.560635959941962</v>
      </c>
      <c r="BO182" s="8">
        <f>BO$3*temperature!$I292+BO$4*temperature!$I292^2+BO$5*temperature!$I292^6</f>
        <v>-28.075836798799635</v>
      </c>
      <c r="BP182" s="8">
        <f>BP$3*temperature!$I292+BP$4*temperature!$I292^2+BP$5*temperature!$I292^6</f>
        <v>-24.351689354646744</v>
      </c>
      <c r="BQ182" s="8">
        <f>BQ$3*temperature!$M292+BQ$4*temperature!$M292^2+BQ$5*temperature!$M292^6</f>
        <v>-32.560659719921212</v>
      </c>
      <c r="BR182" s="8">
        <f>BR$3*temperature!$M292+BR$4*temperature!$M292^2+BR$5*temperature!$M292^6</f>
        <v>-28.075855347213558</v>
      </c>
      <c r="BS182" s="8">
        <f>BS$3*temperature!$M292+BS$4*temperature!$M292^2+BS$5*temperature!$M292^6</f>
        <v>-24.351703964675799</v>
      </c>
      <c r="BT182" s="15">
        <f t="shared" si="205"/>
        <v>-2.3759979249859953E-5</v>
      </c>
      <c r="BU182" s="15">
        <f t="shared" si="206"/>
        <v>-1.8548413923014095E-5</v>
      </c>
      <c r="BV182" s="15">
        <f t="shared" si="207"/>
        <v>-1.4610029055006635E-5</v>
      </c>
      <c r="BW182" s="15">
        <f t="shared" si="208"/>
        <v>-5.4110299840061014E-2</v>
      </c>
      <c r="BX182" s="15">
        <f t="shared" si="209"/>
        <v>-4.0014255635794385E-4</v>
      </c>
      <c r="BY182" s="15">
        <f t="shared" si="210"/>
        <v>-1.4769804710707072E-4</v>
      </c>
    </row>
    <row r="183" spans="1:77" x14ac:dyDescent="0.3">
      <c r="A183">
        <f t="shared" si="154"/>
        <v>2137</v>
      </c>
      <c r="B183" s="4">
        <f t="shared" si="155"/>
        <v>1165.2709874848429</v>
      </c>
      <c r="C183" s="4">
        <f t="shared" si="156"/>
        <v>2963.49505481596</v>
      </c>
      <c r="D183" s="4">
        <f t="shared" si="157"/>
        <v>4367.9255203106513</v>
      </c>
      <c r="E183" s="11">
        <f t="shared" si="158"/>
        <v>6.0887177709380116E-6</v>
      </c>
      <c r="F183" s="11">
        <f t="shared" si="159"/>
        <v>1.1995182290644589E-5</v>
      </c>
      <c r="G183" s="11">
        <f t="shared" si="160"/>
        <v>2.448773795206733E-5</v>
      </c>
      <c r="H183" s="4">
        <f t="shared" si="161"/>
        <v>159199.48572342528</v>
      </c>
      <c r="I183" s="4">
        <f t="shared" si="162"/>
        <v>67153.832040466397</v>
      </c>
      <c r="J183" s="4">
        <f t="shared" si="163"/>
        <v>25884.779779909175</v>
      </c>
      <c r="K183" s="4">
        <f t="shared" si="164"/>
        <v>136620.14023626078</v>
      </c>
      <c r="L183" s="4">
        <f t="shared" si="165"/>
        <v>22660.348945524664</v>
      </c>
      <c r="M183" s="4">
        <f t="shared" si="166"/>
        <v>5926.1037441105964</v>
      </c>
      <c r="N183" s="11">
        <f t="shared" si="167"/>
        <v>-2.2643118342718926E-3</v>
      </c>
      <c r="O183" s="11">
        <f t="shared" si="168"/>
        <v>2.1709605862159087E-3</v>
      </c>
      <c r="P183" s="11">
        <f t="shared" si="169"/>
        <v>3.076284903640536E-3</v>
      </c>
      <c r="Q183" s="4">
        <f t="shared" si="170"/>
        <v>5686.721001481962</v>
      </c>
      <c r="R183" s="4">
        <f t="shared" si="171"/>
        <v>8488.3201561606802</v>
      </c>
      <c r="S183" s="4">
        <f t="shared" si="172"/>
        <v>4906.1399944709574</v>
      </c>
      <c r="T183" s="4">
        <f t="shared" si="173"/>
        <v>35.720724697323533</v>
      </c>
      <c r="U183" s="4">
        <f t="shared" si="174"/>
        <v>126.40112854685169</v>
      </c>
      <c r="V183" s="4">
        <f t="shared" si="175"/>
        <v>189.53763702787711</v>
      </c>
      <c r="W183" s="11">
        <f t="shared" si="176"/>
        <v>-1.0734613539272964E-2</v>
      </c>
      <c r="X183" s="11">
        <f t="shared" si="177"/>
        <v>-1.217998157191269E-2</v>
      </c>
      <c r="Y183" s="11">
        <f t="shared" si="178"/>
        <v>-9.7425357312937999E-3</v>
      </c>
      <c r="Z183" s="4">
        <f t="shared" si="191"/>
        <v>7965.2402724958947</v>
      </c>
      <c r="AA183" s="4">
        <f t="shared" si="192"/>
        <v>25601.519761668598</v>
      </c>
      <c r="AB183" s="4">
        <f t="shared" si="193"/>
        <v>39977.899239755126</v>
      </c>
      <c r="AC183" s="12">
        <f t="shared" si="179"/>
        <v>1.3825088627752635</v>
      </c>
      <c r="AD183" s="12">
        <f t="shared" si="180"/>
        <v>2.9858558817117782</v>
      </c>
      <c r="AE183" s="12">
        <f t="shared" si="181"/>
        <v>8.0941780754929518</v>
      </c>
      <c r="AF183" s="11">
        <f t="shared" si="182"/>
        <v>-4.0504037456468023E-3</v>
      </c>
      <c r="AG183" s="11">
        <f t="shared" si="183"/>
        <v>2.9673830763510267E-4</v>
      </c>
      <c r="AH183" s="11">
        <f t="shared" si="184"/>
        <v>9.7937136394747881E-3</v>
      </c>
      <c r="AI183" s="1">
        <f t="shared" si="148"/>
        <v>321157.91982157598</v>
      </c>
      <c r="AJ183" s="1">
        <f t="shared" si="149"/>
        <v>129869.06185319407</v>
      </c>
      <c r="AK183" s="1">
        <f t="shared" si="150"/>
        <v>49729.594419805806</v>
      </c>
      <c r="AL183" s="10">
        <f t="shared" si="185"/>
        <v>65.848050245940456</v>
      </c>
      <c r="AM183" s="10">
        <f t="shared" si="186"/>
        <v>14.792837146777911</v>
      </c>
      <c r="AN183" s="10">
        <f t="shared" si="187"/>
        <v>4.8161729880167146</v>
      </c>
      <c r="AO183" s="7">
        <f t="shared" si="188"/>
        <v>5.7541606600474511E-3</v>
      </c>
      <c r="AP183" s="7">
        <f t="shared" si="189"/>
        <v>7.2487247917343558E-3</v>
      </c>
      <c r="AQ183" s="7">
        <f t="shared" si="190"/>
        <v>6.5755079887778048E-3</v>
      </c>
      <c r="AR183" s="1">
        <f t="shared" si="196"/>
        <v>159199.48572342528</v>
      </c>
      <c r="AS183" s="1">
        <f t="shared" si="194"/>
        <v>67153.832040466397</v>
      </c>
      <c r="AT183" s="1">
        <f t="shared" si="195"/>
        <v>25884.779779909175</v>
      </c>
      <c r="AU183" s="1">
        <f t="shared" si="151"/>
        <v>31839.897144685059</v>
      </c>
      <c r="AV183" s="1">
        <f t="shared" si="152"/>
        <v>13430.766408093281</v>
      </c>
      <c r="AW183" s="1">
        <f t="shared" si="153"/>
        <v>5176.9559559818354</v>
      </c>
      <c r="AX183">
        <v>0</v>
      </c>
      <c r="AY183">
        <v>0</v>
      </c>
      <c r="AZ183">
        <v>0</v>
      </c>
      <c r="BA183">
        <f t="shared" si="199"/>
        <v>0</v>
      </c>
      <c r="BB183">
        <f t="shared" si="211"/>
        <v>0</v>
      </c>
      <c r="BC183">
        <f t="shared" si="200"/>
        <v>0</v>
      </c>
      <c r="BD183">
        <f t="shared" si="201"/>
        <v>0</v>
      </c>
      <c r="BE183">
        <f t="shared" si="202"/>
        <v>0</v>
      </c>
      <c r="BF183">
        <f t="shared" si="203"/>
        <v>0</v>
      </c>
      <c r="BG183">
        <f t="shared" si="204"/>
        <v>0</v>
      </c>
      <c r="BH183">
        <f t="shared" si="212"/>
        <v>0</v>
      </c>
      <c r="BI183">
        <f t="shared" si="213"/>
        <v>0</v>
      </c>
      <c r="BJ183">
        <f t="shared" si="214"/>
        <v>0</v>
      </c>
      <c r="BK183" s="7">
        <f t="shared" si="215"/>
        <v>2.9451317967401941E-2</v>
      </c>
      <c r="BL183" s="13">
        <f t="shared" si="197"/>
        <v>7.1825012473412837E-3</v>
      </c>
      <c r="BM183" s="13">
        <f t="shared" si="198"/>
        <v>2.5995939254525513E-3</v>
      </c>
      <c r="BN183" s="8">
        <f>BN$3*temperature!$I293+BN$4*temperature!$I293^2+BN$5*temperature!$I293^6</f>
        <v>-33.092172924094015</v>
      </c>
      <c r="BO183" s="8">
        <f>BO$3*temperature!$I293+BO$4*temperature!$I293^2+BO$5*temperature!$I293^6</f>
        <v>-28.490704301416411</v>
      </c>
      <c r="BP183" s="8">
        <f>BP$3*temperature!$I293+BP$4*temperature!$I293^2+BP$5*temperature!$I293^6</f>
        <v>-24.678399844925174</v>
      </c>
      <c r="BQ183" s="8">
        <f>BQ$3*temperature!$M293+BQ$4*temperature!$M293^2+BQ$5*temperature!$M293^6</f>
        <v>-33.092196687059186</v>
      </c>
      <c r="BR183" s="8">
        <f>BR$3*temperature!$M293+BR$4*temperature!$M293^2+BR$5*temperature!$M293^6</f>
        <v>-28.49072284494552</v>
      </c>
      <c r="BS183" s="8">
        <f>BS$3*temperature!$M293+BS$4*temperature!$M293^2+BS$5*temperature!$M293^6</f>
        <v>-24.67841444503118</v>
      </c>
      <c r="BT183" s="15">
        <f t="shared" si="205"/>
        <v>-2.3762965170703865E-5</v>
      </c>
      <c r="BU183" s="15">
        <f t="shared" si="206"/>
        <v>-1.8543529108683288E-5</v>
      </c>
      <c r="BV183" s="15">
        <f t="shared" si="207"/>
        <v>-1.4600106005957514E-5</v>
      </c>
      <c r="BW183" s="15">
        <f t="shared" si="208"/>
        <v>-5.4062414023692787E-2</v>
      </c>
      <c r="BX183" s="15">
        <f t="shared" si="209"/>
        <v>-3.8830335615945436E-4</v>
      </c>
      <c r="BY183" s="15">
        <f t="shared" si="210"/>
        <v>-1.4054032309129258E-4</v>
      </c>
    </row>
    <row r="184" spans="1:77" x14ac:dyDescent="0.3">
      <c r="A184">
        <f t="shared" si="154"/>
        <v>2138</v>
      </c>
      <c r="B184" s="4">
        <f t="shared" si="155"/>
        <v>1165.2777277407038</v>
      </c>
      <c r="C184" s="4">
        <f t="shared" si="156"/>
        <v>2963.5288250961903</v>
      </c>
      <c r="D184" s="4">
        <f t="shared" si="157"/>
        <v>4368.0271328954095</v>
      </c>
      <c r="E184" s="11">
        <f t="shared" si="158"/>
        <v>5.7842818823911106E-6</v>
      </c>
      <c r="F184" s="11">
        <f t="shared" si="159"/>
        <v>1.139542317611236E-5</v>
      </c>
      <c r="G184" s="11">
        <f t="shared" si="160"/>
        <v>2.3263351054463962E-5</v>
      </c>
      <c r="H184" s="4">
        <f t="shared" si="161"/>
        <v>158817.90780482502</v>
      </c>
      <c r="I184" s="4">
        <f t="shared" si="162"/>
        <v>67292.129026740484</v>
      </c>
      <c r="J184" s="4">
        <f t="shared" si="163"/>
        <v>25962.494919042678</v>
      </c>
      <c r="K184" s="4">
        <f t="shared" si="164"/>
        <v>136291.89336069161</v>
      </c>
      <c r="L184" s="4">
        <f t="shared" si="165"/>
        <v>22706.757044806647</v>
      </c>
      <c r="M184" s="4">
        <f t="shared" si="166"/>
        <v>5943.7577032249492</v>
      </c>
      <c r="N184" s="11">
        <f t="shared" si="167"/>
        <v>-2.4026243495396393E-3</v>
      </c>
      <c r="O184" s="11">
        <f t="shared" si="168"/>
        <v>2.0479869658471817E-3</v>
      </c>
      <c r="P184" s="11">
        <f t="shared" si="169"/>
        <v>2.9790162097478312E-3</v>
      </c>
      <c r="Q184" s="4">
        <f t="shared" si="170"/>
        <v>5612.1923248009853</v>
      </c>
      <c r="R184" s="4">
        <f t="shared" si="171"/>
        <v>8402.2005512411615</v>
      </c>
      <c r="S184" s="4">
        <f t="shared" si="172"/>
        <v>4872.9281871006424</v>
      </c>
      <c r="T184" s="4">
        <f t="shared" si="173"/>
        <v>35.337276522355005</v>
      </c>
      <c r="U184" s="4">
        <f t="shared" si="174"/>
        <v>124.86156513048208</v>
      </c>
      <c r="V184" s="4">
        <f t="shared" si="175"/>
        <v>187.69105982670803</v>
      </c>
      <c r="W184" s="11">
        <f t="shared" si="176"/>
        <v>-1.0734613539272964E-2</v>
      </c>
      <c r="X184" s="11">
        <f t="shared" si="177"/>
        <v>-1.217998157191269E-2</v>
      </c>
      <c r="Y184" s="11">
        <f t="shared" si="178"/>
        <v>-9.7425357312937999E-3</v>
      </c>
      <c r="Z184" s="4">
        <f t="shared" si="191"/>
        <v>7830.0981446061533</v>
      </c>
      <c r="AA184" s="4">
        <f t="shared" si="192"/>
        <v>25352.421467055257</v>
      </c>
      <c r="AB184" s="4">
        <f t="shared" si="193"/>
        <v>40100.090613439286</v>
      </c>
      <c r="AC184" s="12">
        <f t="shared" si="179"/>
        <v>1.3769091436990888</v>
      </c>
      <c r="AD184" s="12">
        <f t="shared" si="180"/>
        <v>2.9867418995329595</v>
      </c>
      <c r="AE184" s="12">
        <f t="shared" si="181"/>
        <v>8.1734501377112441</v>
      </c>
      <c r="AF184" s="11">
        <f t="shared" si="182"/>
        <v>-4.0504037456468023E-3</v>
      </c>
      <c r="AG184" s="11">
        <f t="shared" si="183"/>
        <v>2.9673830763510267E-4</v>
      </c>
      <c r="AH184" s="11">
        <f t="shared" si="184"/>
        <v>9.7937136394747881E-3</v>
      </c>
      <c r="AI184" s="1">
        <f t="shared" si="148"/>
        <v>320882.02498410345</v>
      </c>
      <c r="AJ184" s="1">
        <f t="shared" si="149"/>
        <v>130312.92207596794</v>
      </c>
      <c r="AK184" s="1">
        <f t="shared" si="150"/>
        <v>49933.590933807063</v>
      </c>
      <c r="AL184" s="10">
        <f t="shared" si="185"/>
        <v>66.223161503603805</v>
      </c>
      <c r="AM184" s="10">
        <f t="shared" si="186"/>
        <v>14.898994060090189</v>
      </c>
      <c r="AN184" s="10">
        <f t="shared" si="187"/>
        <v>4.8475250841351736</v>
      </c>
      <c r="AO184" s="7">
        <f t="shared" si="188"/>
        <v>5.6966190534469769E-3</v>
      </c>
      <c r="AP184" s="7">
        <f t="shared" si="189"/>
        <v>7.1762375438170125E-3</v>
      </c>
      <c r="AQ184" s="7">
        <f t="shared" si="190"/>
        <v>6.5097529088900263E-3</v>
      </c>
      <c r="AR184" s="1">
        <f t="shared" si="196"/>
        <v>158817.90780482502</v>
      </c>
      <c r="AS184" s="1">
        <f t="shared" si="194"/>
        <v>67292.129026740484</v>
      </c>
      <c r="AT184" s="1">
        <f t="shared" si="195"/>
        <v>25962.494919042678</v>
      </c>
      <c r="AU184" s="1">
        <f t="shared" si="151"/>
        <v>31763.581560965005</v>
      </c>
      <c r="AV184" s="1">
        <f t="shared" si="152"/>
        <v>13458.425805348097</v>
      </c>
      <c r="AW184" s="1">
        <f t="shared" si="153"/>
        <v>5192.4989838085357</v>
      </c>
      <c r="AX184">
        <v>0</v>
      </c>
      <c r="AY184">
        <v>0</v>
      </c>
      <c r="AZ184">
        <v>0</v>
      </c>
      <c r="BA184">
        <f t="shared" si="199"/>
        <v>0</v>
      </c>
      <c r="BB184">
        <f t="shared" si="211"/>
        <v>0</v>
      </c>
      <c r="BC184">
        <f t="shared" si="200"/>
        <v>0</v>
      </c>
      <c r="BD184">
        <f t="shared" si="201"/>
        <v>0</v>
      </c>
      <c r="BE184">
        <f t="shared" si="202"/>
        <v>0</v>
      </c>
      <c r="BF184">
        <f t="shared" si="203"/>
        <v>0</v>
      </c>
      <c r="BG184">
        <f t="shared" si="204"/>
        <v>0</v>
      </c>
      <c r="BH184">
        <f t="shared" si="212"/>
        <v>0</v>
      </c>
      <c r="BI184">
        <f t="shared" si="213"/>
        <v>0</v>
      </c>
      <c r="BJ184">
        <f t="shared" si="214"/>
        <v>0</v>
      </c>
      <c r="BK184" s="7">
        <f t="shared" si="215"/>
        <v>2.9326897440406258E-2</v>
      </c>
      <c r="BL184" s="13">
        <f t="shared" si="197"/>
        <v>6.9770188468190599E-3</v>
      </c>
      <c r="BM184" s="13">
        <f t="shared" si="198"/>
        <v>2.4758037385262392E-3</v>
      </c>
      <c r="BN184" s="8">
        <f>BN$3*temperature!$I294+BN$4*temperature!$I294^2+BN$5*temperature!$I294^6</f>
        <v>-33.622825108812052</v>
      </c>
      <c r="BO184" s="8">
        <f>BO$3*temperature!$I294+BO$4*temperature!$I294^2+BO$5*temperature!$I294^6</f>
        <v>-28.904721958755243</v>
      </c>
      <c r="BP184" s="8">
        <f>BP$3*temperature!$I294+BP$4*temperature!$I294^2+BP$5*temperature!$I294^6</f>
        <v>-25.004306951716554</v>
      </c>
      <c r="BQ184" s="8">
        <f>BQ$3*temperature!$M294+BQ$4*temperature!$M294^2+BQ$5*temperature!$M294^6</f>
        <v>-33.622848873151653</v>
      </c>
      <c r="BR184" s="8">
        <f>BR$3*temperature!$M294+BR$4*temperature!$M294^2+BR$5*temperature!$M294^6</f>
        <v>-28.904740496306832</v>
      </c>
      <c r="BS184" s="8">
        <f>BS$3*temperature!$M294+BS$4*temperature!$M294^2+BS$5*temperature!$M294^6</f>
        <v>-25.004321541178008</v>
      </c>
      <c r="BT184" s="15">
        <f t="shared" si="205"/>
        <v>-2.3764339601939355E-5</v>
      </c>
      <c r="BU184" s="15">
        <f t="shared" si="206"/>
        <v>-1.8537551589759005E-5</v>
      </c>
      <c r="BV184" s="15">
        <f t="shared" si="207"/>
        <v>-1.4589461454050934E-5</v>
      </c>
      <c r="BW184" s="15">
        <f t="shared" si="208"/>
        <v>-5.4004128282336437E-2</v>
      </c>
      <c r="BX184" s="15">
        <f t="shared" si="209"/>
        <v>-3.7678782083189557E-4</v>
      </c>
      <c r="BY184" s="15">
        <f t="shared" si="210"/>
        <v>-1.3370362269725917E-4</v>
      </c>
    </row>
    <row r="185" spans="1:77" x14ac:dyDescent="0.3">
      <c r="A185">
        <f t="shared" si="154"/>
        <v>2139</v>
      </c>
      <c r="B185" s="4">
        <f t="shared" si="155"/>
        <v>1165.28413102081</v>
      </c>
      <c r="C185" s="4">
        <f t="shared" si="156"/>
        <v>2963.560907227994</v>
      </c>
      <c r="D185" s="4">
        <f t="shared" si="157"/>
        <v>4368.1236670965873</v>
      </c>
      <c r="E185" s="11">
        <f t="shared" si="158"/>
        <v>5.4950677882715551E-6</v>
      </c>
      <c r="F185" s="11">
        <f t="shared" si="159"/>
        <v>1.0825652017306742E-5</v>
      </c>
      <c r="G185" s="11">
        <f t="shared" si="160"/>
        <v>2.2100183501740762E-5</v>
      </c>
      <c r="H185" s="4">
        <f t="shared" si="161"/>
        <v>158415.50720429033</v>
      </c>
      <c r="I185" s="4">
        <f t="shared" si="162"/>
        <v>67422.530555944642</v>
      </c>
      <c r="J185" s="4">
        <f t="shared" si="163"/>
        <v>26037.93260260265</v>
      </c>
      <c r="K185" s="4">
        <f t="shared" si="164"/>
        <v>135945.82041164115</v>
      </c>
      <c r="L185" s="4">
        <f t="shared" si="165"/>
        <v>22750.512868321373</v>
      </c>
      <c r="M185" s="4">
        <f t="shared" si="166"/>
        <v>5960.8963909919685</v>
      </c>
      <c r="N185" s="11">
        <f t="shared" si="167"/>
        <v>-2.5392042073595356E-3</v>
      </c>
      <c r="O185" s="11">
        <f t="shared" si="168"/>
        <v>1.926995714464308E-3</v>
      </c>
      <c r="P185" s="11">
        <f t="shared" si="169"/>
        <v>2.883476854670608E-3</v>
      </c>
      <c r="Q185" s="4">
        <f t="shared" si="170"/>
        <v>5537.8805112197342</v>
      </c>
      <c r="R185" s="4">
        <f t="shared" si="171"/>
        <v>8315.9457262420092</v>
      </c>
      <c r="S185" s="4">
        <f t="shared" si="172"/>
        <v>4839.4745445433628</v>
      </c>
      <c r="T185" s="4">
        <f t="shared" si="173"/>
        <v>34.957944515357099</v>
      </c>
      <c r="U185" s="4">
        <f t="shared" si="174"/>
        <v>123.34075356815264</v>
      </c>
      <c r="V185" s="4">
        <f t="shared" si="175"/>
        <v>185.86247296990192</v>
      </c>
      <c r="W185" s="11">
        <f t="shared" si="176"/>
        <v>-1.0734613539272964E-2</v>
      </c>
      <c r="X185" s="11">
        <f t="shared" si="177"/>
        <v>-1.217998157191269E-2</v>
      </c>
      <c r="Y185" s="11">
        <f t="shared" si="178"/>
        <v>-9.7425357312937999E-3</v>
      </c>
      <c r="Z185" s="4">
        <f t="shared" si="191"/>
        <v>7696.1795186210684</v>
      </c>
      <c r="AA185" s="4">
        <f t="shared" si="192"/>
        <v>25102.651143164607</v>
      </c>
      <c r="AB185" s="4">
        <f t="shared" si="193"/>
        <v>40218.705813259141</v>
      </c>
      <c r="AC185" s="12">
        <f t="shared" si="179"/>
        <v>1.3713321057460346</v>
      </c>
      <c r="AD185" s="12">
        <f t="shared" si="180"/>
        <v>2.9876281802695699</v>
      </c>
      <c r="AE185" s="12">
        <f t="shared" si="181"/>
        <v>8.2534985678065134</v>
      </c>
      <c r="AF185" s="11">
        <f t="shared" si="182"/>
        <v>-4.0504037456468023E-3</v>
      </c>
      <c r="AG185" s="11">
        <f t="shared" si="183"/>
        <v>2.9673830763510267E-4</v>
      </c>
      <c r="AH185" s="11">
        <f t="shared" si="184"/>
        <v>9.7937136394747881E-3</v>
      </c>
      <c r="AI185" s="1">
        <f t="shared" ref="AI185:AI248" si="216">(1-$AI$5)*AI184+AU184</f>
        <v>320557.40404665808</v>
      </c>
      <c r="AJ185" s="1">
        <f t="shared" ref="AJ185:AJ248" si="217">(1-$AI$5)*AJ184+AV184</f>
        <v>130740.05567371925</v>
      </c>
      <c r="AK185" s="1">
        <f t="shared" ref="AK185:AK248" si="218">(1-$AI$5)*AK184+AW184</f>
        <v>50132.730824234895</v>
      </c>
      <c r="AL185" s="10">
        <f t="shared" si="185"/>
        <v>66.596637145968728</v>
      </c>
      <c r="AM185" s="10">
        <f t="shared" si="186"/>
        <v>15.004843593423924</v>
      </c>
      <c r="AN185" s="10">
        <f t="shared" si="187"/>
        <v>4.8787657127473665</v>
      </c>
      <c r="AO185" s="7">
        <f t="shared" si="188"/>
        <v>5.6396528629125073E-3</v>
      </c>
      <c r="AP185" s="7">
        <f t="shared" si="189"/>
        <v>7.104475168378842E-3</v>
      </c>
      <c r="AQ185" s="7">
        <f t="shared" si="190"/>
        <v>6.444655379801126E-3</v>
      </c>
      <c r="AR185" s="1">
        <f t="shared" si="196"/>
        <v>158415.50720429033</v>
      </c>
      <c r="AS185" s="1">
        <f t="shared" si="194"/>
        <v>67422.530555944642</v>
      </c>
      <c r="AT185" s="1">
        <f t="shared" si="195"/>
        <v>26037.93260260265</v>
      </c>
      <c r="AU185" s="1">
        <f t="shared" ref="AU185:AU248" si="219">$AU$5*AR185</f>
        <v>31683.101440858067</v>
      </c>
      <c r="AV185" s="1">
        <f t="shared" ref="AV185:AV248" si="220">$AU$5*AS185</f>
        <v>13484.50611118893</v>
      </c>
      <c r="AW185" s="1">
        <f t="shared" ref="AW185:AW248" si="221">$AU$5*AT185</f>
        <v>5207.58652052053</v>
      </c>
      <c r="AX185">
        <v>0</v>
      </c>
      <c r="AY185">
        <v>0</v>
      </c>
      <c r="AZ185">
        <v>0</v>
      </c>
      <c r="BA185">
        <f t="shared" si="199"/>
        <v>0</v>
      </c>
      <c r="BB185">
        <f t="shared" si="211"/>
        <v>0</v>
      </c>
      <c r="BC185">
        <f t="shared" si="200"/>
        <v>0</v>
      </c>
      <c r="BD185">
        <f t="shared" si="201"/>
        <v>0</v>
      </c>
      <c r="BE185">
        <f t="shared" si="202"/>
        <v>0</v>
      </c>
      <c r="BF185">
        <f t="shared" si="203"/>
        <v>0</v>
      </c>
      <c r="BG185">
        <f t="shared" si="204"/>
        <v>0</v>
      </c>
      <c r="BH185">
        <f t="shared" si="212"/>
        <v>0</v>
      </c>
      <c r="BI185">
        <f t="shared" si="213"/>
        <v>0</v>
      </c>
      <c r="BJ185">
        <f t="shared" si="214"/>
        <v>0</v>
      </c>
      <c r="BK185" s="7">
        <f t="shared" si="215"/>
        <v>2.9204340996755701E-2</v>
      </c>
      <c r="BL185" s="13">
        <f t="shared" si="197"/>
        <v>6.778234265682347E-3</v>
      </c>
      <c r="BM185" s="13">
        <f t="shared" si="198"/>
        <v>2.3579083224059419E-3</v>
      </c>
      <c r="BN185" s="8">
        <f>BN$3*temperature!$I295+BN$4*temperature!$I295^2+BN$5*temperature!$I295^6</f>
        <v>-34.152494647397006</v>
      </c>
      <c r="BO185" s="8">
        <f>BO$3*temperature!$I295+BO$4*temperature!$I295^2+BO$5*temperature!$I295^6</f>
        <v>-29.317817623329653</v>
      </c>
      <c r="BP185" s="8">
        <f>BP$3*temperature!$I295+BP$4*temperature!$I295^2+BP$5*temperature!$I295^6</f>
        <v>-25.329357427406844</v>
      </c>
      <c r="BQ185" s="8">
        <f>BQ$3*temperature!$M295+BQ$4*temperature!$M295^2+BQ$5*temperature!$M295^6</f>
        <v>-34.152518411562028</v>
      </c>
      <c r="BR185" s="8">
        <f>BR$3*temperature!$M295+BR$4*temperature!$M295^2+BR$5*temperature!$M295^6</f>
        <v>-29.317836153856305</v>
      </c>
      <c r="BS185" s="8">
        <f>BS$3*temperature!$M295+BS$4*temperature!$M295^2+BS$5*temperature!$M295^6</f>
        <v>-25.329372005534971</v>
      </c>
      <c r="BT185" s="15">
        <f t="shared" si="205"/>
        <v>-2.3764165021589179E-5</v>
      </c>
      <c r="BU185" s="15">
        <f t="shared" si="206"/>
        <v>-1.8530526652682511E-5</v>
      </c>
      <c r="BV185" s="15">
        <f t="shared" si="207"/>
        <v>-1.4578128126885304E-5</v>
      </c>
      <c r="BW185" s="15">
        <f t="shared" si="208"/>
        <v>-5.3935715722796838E-2</v>
      </c>
      <c r="BX185" s="15">
        <f t="shared" si="209"/>
        <v>-3.6558891645636362E-4</v>
      </c>
      <c r="BY185" s="15">
        <f t="shared" si="210"/>
        <v>-1.2717547297770368E-4</v>
      </c>
    </row>
    <row r="186" spans="1:77" x14ac:dyDescent="0.3">
      <c r="A186">
        <f t="shared" ref="A186:A249" si="222">1+A185</f>
        <v>2140</v>
      </c>
      <c r="B186" s="4">
        <f t="shared" ref="B186:B249" si="223">B185*(1+E186)</f>
        <v>1165.2902141703378</v>
      </c>
      <c r="C186" s="4">
        <f t="shared" ref="C186:C249" si="224">C185*(1+F186)</f>
        <v>2963.5913855831523</v>
      </c>
      <c r="D186" s="4">
        <f t="shared" ref="D186:D249" si="225">D185*(1+G186)</f>
        <v>4368.2153766144584</v>
      </c>
      <c r="E186" s="11">
        <f t="shared" ref="E186:E249" si="226">E185*$E$5</f>
        <v>5.2203143988579772E-6</v>
      </c>
      <c r="F186" s="11">
        <f t="shared" ref="F186:F249" si="227">F185*$E$5</f>
        <v>1.0284369416441405E-5</v>
      </c>
      <c r="G186" s="11">
        <f t="shared" ref="G186:G249" si="228">G185*$E$5</f>
        <v>2.0995174326653724E-5</v>
      </c>
      <c r="H186" s="4">
        <f t="shared" ref="H186:H249" si="229">AR186</f>
        <v>157992.71840215754</v>
      </c>
      <c r="I186" s="4">
        <f t="shared" ref="I186:I249" si="230">AS186</f>
        <v>67545.123092787268</v>
      </c>
      <c r="J186" s="4">
        <f t="shared" ref="J186:J249" si="231">AT186</f>
        <v>26111.117475843635</v>
      </c>
      <c r="K186" s="4">
        <f t="shared" ref="K186:K249" si="232">H186/B186*1000</f>
        <v>135582.29227441427</v>
      </c>
      <c r="L186" s="4">
        <f t="shared" ref="L186:L249" si="233">I186/C186*1000</f>
        <v>22791.645103765299</v>
      </c>
      <c r="M186" s="4">
        <f t="shared" ref="M186:M249" si="234">J186/D186*1000</f>
        <v>5977.5251961318809</v>
      </c>
      <c r="N186" s="11">
        <f t="shared" ref="N186:N249" si="235">K186/K185-1</f>
        <v>-2.6740663017525979E-3</v>
      </c>
      <c r="O186" s="11">
        <f t="shared" ref="O186:O249" si="236">L186/L185-1</f>
        <v>1.8079695909272164E-3</v>
      </c>
      <c r="P186" s="11">
        <f t="shared" ref="P186:P249" si="237">M186/M185-1</f>
        <v>2.7896484101017638E-3</v>
      </c>
      <c r="Q186" s="4">
        <f t="shared" ref="Q186:Q249" si="238">T186*H186/1000</f>
        <v>5463.8123323546934</v>
      </c>
      <c r="R186" s="4">
        <f t="shared" ref="R186:R249" si="239">U186*I186/1000</f>
        <v>8229.594147109432</v>
      </c>
      <c r="S186" s="4">
        <f t="shared" ref="S186:S249" si="240">V186*J186/1000</f>
        <v>4805.7955912935395</v>
      </c>
      <c r="T186" s="4">
        <f t="shared" ref="T186:T249" si="241">T185*(1+W186)</f>
        <v>34.582684490857396</v>
      </c>
      <c r="U186" s="4">
        <f t="shared" ref="U186:U249" si="242">U185*(1+X186)</f>
        <v>121.83846546262671</v>
      </c>
      <c r="V186" s="4">
        <f t="shared" ref="V186:V249" si="243">V185*(1+Y186)</f>
        <v>184.05170118588603</v>
      </c>
      <c r="W186" s="11">
        <f t="shared" ref="W186:W249" si="244">T$5-1</f>
        <v>-1.0734613539272964E-2</v>
      </c>
      <c r="X186" s="11">
        <f t="shared" ref="X186:X249" si="245">U$5-1</f>
        <v>-1.217998157191269E-2</v>
      </c>
      <c r="Y186" s="11">
        <f t="shared" ref="Y186:Y249" si="246">V$5-1</f>
        <v>-9.7425357312937999E-3</v>
      </c>
      <c r="Z186" s="4">
        <f t="shared" si="191"/>
        <v>7563.5134696276564</v>
      </c>
      <c r="AA186" s="4">
        <f t="shared" si="192"/>
        <v>24852.326246856006</v>
      </c>
      <c r="AB186" s="4">
        <f t="shared" si="193"/>
        <v>40333.782571743344</v>
      </c>
      <c r="AC186" s="12">
        <f t="shared" ref="AC186:AC249" si="247">AC185*(1+AF186)</f>
        <v>1.365777657048395</v>
      </c>
      <c r="AD186" s="12">
        <f t="shared" ref="AD186:AD249" si="248">AD185*(1+AG186)</f>
        <v>2.9885147239996259</v>
      </c>
      <c r="AE186" s="12">
        <f t="shared" ref="AE186:AE249" si="249">AE185*(1+AH186)</f>
        <v>8.3343309693034264</v>
      </c>
      <c r="AF186" s="11">
        <f t="shared" ref="AF186:AF249" si="250">AC$5-1</f>
        <v>-4.0504037456468023E-3</v>
      </c>
      <c r="AG186" s="11">
        <f t="shared" ref="AG186:AG249" si="251">AD$5-1</f>
        <v>2.9673830763510267E-4</v>
      </c>
      <c r="AH186" s="11">
        <f t="shared" ref="AH186:AH249" si="252">AE$5-1</f>
        <v>9.7937136394747881E-3</v>
      </c>
      <c r="AI186" s="1">
        <f t="shared" si="216"/>
        <v>320184.76508285035</v>
      </c>
      <c r="AJ186" s="1">
        <f t="shared" si="217"/>
        <v>131150.55621753627</v>
      </c>
      <c r="AK186" s="1">
        <f t="shared" si="218"/>
        <v>50327.04426233194</v>
      </c>
      <c r="AL186" s="10">
        <f t="shared" ref="AL186:AL249" si="253">AL185*(1+AO186)</f>
        <v>66.968463242155934</v>
      </c>
      <c r="AM186" s="10">
        <f t="shared" ref="AM186:AM249" si="254">AM185*(1+AP186)</f>
        <v>15.110379116751664</v>
      </c>
      <c r="AN186" s="10">
        <f t="shared" ref="AN186:AN249" si="255">AN185*(1+AQ186)</f>
        <v>4.9098932568078393</v>
      </c>
      <c r="AO186" s="7">
        <f t="shared" ref="AO186:AO249" si="256">AO$5*AO185</f>
        <v>5.5832563342833822E-3</v>
      </c>
      <c r="AP186" s="7">
        <f t="shared" ref="AP186:AP249" si="257">AP$5*AP185</f>
        <v>7.0334304166950537E-3</v>
      </c>
      <c r="AQ186" s="7">
        <f t="shared" ref="AQ186:AQ249" si="258">AQ$5*AQ185</f>
        <v>6.3802088260031149E-3</v>
      </c>
      <c r="AR186" s="1">
        <f t="shared" si="196"/>
        <v>157992.71840215754</v>
      </c>
      <c r="AS186" s="1">
        <f t="shared" si="194"/>
        <v>67545.123092787268</v>
      </c>
      <c r="AT186" s="1">
        <f t="shared" si="195"/>
        <v>26111.117475843635</v>
      </c>
      <c r="AU186" s="1">
        <f t="shared" si="219"/>
        <v>31598.54368043151</v>
      </c>
      <c r="AV186" s="1">
        <f t="shared" si="220"/>
        <v>13509.024618557454</v>
      </c>
      <c r="AW186" s="1">
        <f t="shared" si="221"/>
        <v>5222.2234951687278</v>
      </c>
      <c r="AX186">
        <v>0</v>
      </c>
      <c r="AY186">
        <v>0</v>
      </c>
      <c r="AZ186">
        <v>0</v>
      </c>
      <c r="BA186">
        <f t="shared" si="199"/>
        <v>0</v>
      </c>
      <c r="BB186">
        <f t="shared" si="211"/>
        <v>0</v>
      </c>
      <c r="BC186">
        <f t="shared" si="200"/>
        <v>0</v>
      </c>
      <c r="BD186">
        <f t="shared" si="201"/>
        <v>0</v>
      </c>
      <c r="BE186">
        <f t="shared" si="202"/>
        <v>0</v>
      </c>
      <c r="BF186">
        <f t="shared" si="203"/>
        <v>0</v>
      </c>
      <c r="BG186">
        <f t="shared" si="204"/>
        <v>0</v>
      </c>
      <c r="BH186">
        <f t="shared" si="212"/>
        <v>0</v>
      </c>
      <c r="BI186">
        <f t="shared" si="213"/>
        <v>0</v>
      </c>
      <c r="BJ186">
        <f t="shared" si="214"/>
        <v>0</v>
      </c>
      <c r="BK186" s="7">
        <f t="shared" si="215"/>
        <v>2.9083635289851778E-2</v>
      </c>
      <c r="BL186" s="13">
        <f t="shared" si="197"/>
        <v>6.5858974701931555E-3</v>
      </c>
      <c r="BM186" s="13">
        <f t="shared" si="198"/>
        <v>2.2456269737199447E-3</v>
      </c>
      <c r="BN186" s="8">
        <f>BN$3*temperature!$I296+BN$4*temperature!$I296^2+BN$5*temperature!$I296^6</f>
        <v>-34.681086334411653</v>
      </c>
      <c r="BO186" s="8">
        <f>BO$3*temperature!$I296+BO$4*temperature!$I296^2+BO$5*temperature!$I296^6</f>
        <v>-29.729921181073173</v>
      </c>
      <c r="BP186" s="8">
        <f>BP$3*temperature!$I296+BP$4*temperature!$I296^2+BP$5*temperature!$I296^6</f>
        <v>-25.653499588902854</v>
      </c>
      <c r="BQ186" s="8">
        <f>BQ$3*temperature!$M296+BQ$4*temperature!$M296^2+BQ$5*temperature!$M296^6</f>
        <v>-34.681110096913997</v>
      </c>
      <c r="BR186" s="8">
        <f>BR$3*temperature!$M296+BR$4*temperature!$M296^2+BR$5*temperature!$M296^6</f>
        <v>-29.729939703571542</v>
      </c>
      <c r="BS186" s="8">
        <f>BS$3*temperature!$M296+BS$4*temperature!$M296^2+BS$5*temperature!$M296^6</f>
        <v>-25.653514155040689</v>
      </c>
      <c r="BT186" s="15">
        <f t="shared" si="205"/>
        <v>-2.3762502344482073E-5</v>
      </c>
      <c r="BU186" s="15">
        <f t="shared" si="206"/>
        <v>-1.8522498368866991E-5</v>
      </c>
      <c r="BV186" s="15">
        <f t="shared" si="207"/>
        <v>-1.4566137835458903E-5</v>
      </c>
      <c r="BW186" s="15">
        <f t="shared" si="208"/>
        <v>-5.3857449099444343E-2</v>
      </c>
      <c r="BX186" s="15">
        <f t="shared" si="209"/>
        <v>-3.5469963777508712E-4</v>
      </c>
      <c r="BY186" s="15">
        <f t="shared" si="210"/>
        <v>-1.2094374043346116E-4</v>
      </c>
    </row>
    <row r="187" spans="1:77" x14ac:dyDescent="0.3">
      <c r="A187">
        <f t="shared" si="222"/>
        <v>2141</v>
      </c>
      <c r="B187" s="4">
        <f t="shared" si="223"/>
        <v>1165.2959931925573</v>
      </c>
      <c r="C187" s="4">
        <f t="shared" si="224"/>
        <v>2963.6203403183304</v>
      </c>
      <c r="D187" s="4">
        <f t="shared" si="225"/>
        <v>4368.3025024856197</v>
      </c>
      <c r="E187" s="11">
        <f t="shared" si="226"/>
        <v>4.9592986789150782E-6</v>
      </c>
      <c r="F187" s="11">
        <f t="shared" si="227"/>
        <v>9.7701509456193339E-6</v>
      </c>
      <c r="G187" s="11">
        <f t="shared" si="228"/>
        <v>1.9945415610321037E-5</v>
      </c>
      <c r="H187" s="4">
        <f t="shared" si="229"/>
        <v>157549.97846985591</v>
      </c>
      <c r="I187" s="4">
        <f t="shared" si="230"/>
        <v>67659.995575504916</v>
      </c>
      <c r="J187" s="4">
        <f t="shared" si="231"/>
        <v>26182.074735780901</v>
      </c>
      <c r="K187" s="4">
        <f t="shared" si="232"/>
        <v>135201.68213933078</v>
      </c>
      <c r="L187" s="4">
        <f t="shared" si="233"/>
        <v>22830.183291371723</v>
      </c>
      <c r="M187" s="4">
        <f t="shared" si="234"/>
        <v>5993.6496432843114</v>
      </c>
      <c r="N187" s="11">
        <f t="shared" si="235"/>
        <v>-2.8072259931491983E-3</v>
      </c>
      <c r="O187" s="11">
        <f t="shared" si="236"/>
        <v>1.6908910011088629E-3</v>
      </c>
      <c r="P187" s="11">
        <f t="shared" si="237"/>
        <v>2.6975122016825726E-3</v>
      </c>
      <c r="Q187" s="4">
        <f t="shared" si="238"/>
        <v>5390.013642246724</v>
      </c>
      <c r="R187" s="4">
        <f t="shared" si="239"/>
        <v>8143.1832594255548</v>
      </c>
      <c r="S187" s="4">
        <f t="shared" si="240"/>
        <v>4771.9075248199715</v>
      </c>
      <c r="T187" s="4">
        <f t="shared" si="241"/>
        <v>34.211452737697435</v>
      </c>
      <c r="U187" s="4">
        <f t="shared" si="242"/>
        <v>120.35447519854181</v>
      </c>
      <c r="V187" s="4">
        <f t="shared" si="243"/>
        <v>182.25857091067712</v>
      </c>
      <c r="W187" s="11">
        <f t="shared" si="244"/>
        <v>-1.0734613539272964E-2</v>
      </c>
      <c r="X187" s="11">
        <f t="shared" si="245"/>
        <v>-1.217998157191269E-2</v>
      </c>
      <c r="Y187" s="11">
        <f t="shared" si="246"/>
        <v>-9.7425357312937999E-3</v>
      </c>
      <c r="Z187" s="4">
        <f t="shared" si="191"/>
        <v>7432.1272640794259</v>
      </c>
      <c r="AA187" s="4">
        <f t="shared" si="192"/>
        <v>24601.561341241271</v>
      </c>
      <c r="AB187" s="4">
        <f t="shared" si="193"/>
        <v>40445.359532570124</v>
      </c>
      <c r="AC187" s="12">
        <f t="shared" si="247"/>
        <v>1.3602457061105655</v>
      </c>
      <c r="AD187" s="12">
        <f t="shared" si="248"/>
        <v>2.9894015308011683</v>
      </c>
      <c r="AE187" s="12">
        <f t="shared" si="249"/>
        <v>8.4159550201933904</v>
      </c>
      <c r="AF187" s="11">
        <f t="shared" si="250"/>
        <v>-4.0504037456468023E-3</v>
      </c>
      <c r="AG187" s="11">
        <f t="shared" si="251"/>
        <v>2.9673830763510267E-4</v>
      </c>
      <c r="AH187" s="11">
        <f t="shared" si="252"/>
        <v>9.7937136394747881E-3</v>
      </c>
      <c r="AI187" s="1">
        <f t="shared" si="216"/>
        <v>319764.83225499681</v>
      </c>
      <c r="AJ187" s="1">
        <f t="shared" si="217"/>
        <v>131544.5252143401</v>
      </c>
      <c r="AK187" s="1">
        <f t="shared" si="218"/>
        <v>50516.563331267476</v>
      </c>
      <c r="AL187" s="10">
        <f t="shared" si="253"/>
        <v>67.338626317783991</v>
      </c>
      <c r="AM187" s="10">
        <f t="shared" si="254"/>
        <v>15.215594138838345</v>
      </c>
      <c r="AN187" s="10">
        <f t="shared" si="255"/>
        <v>4.9409061396567395</v>
      </c>
      <c r="AO187" s="7">
        <f t="shared" si="256"/>
        <v>5.5274237709405484E-3</v>
      </c>
      <c r="AP187" s="7">
        <f t="shared" si="257"/>
        <v>6.9630961125281034E-3</v>
      </c>
      <c r="AQ187" s="7">
        <f t="shared" si="258"/>
        <v>6.3164067377430837E-3</v>
      </c>
      <c r="AR187" s="1">
        <f t="shared" si="196"/>
        <v>157549.97846985591</v>
      </c>
      <c r="AS187" s="1">
        <f t="shared" si="194"/>
        <v>67659.995575504916</v>
      </c>
      <c r="AT187" s="1">
        <f t="shared" si="195"/>
        <v>26182.074735780901</v>
      </c>
      <c r="AU187" s="1">
        <f t="shared" si="219"/>
        <v>31509.995693971185</v>
      </c>
      <c r="AV187" s="1">
        <f t="shared" si="220"/>
        <v>13531.999115100984</v>
      </c>
      <c r="AW187" s="1">
        <f t="shared" si="221"/>
        <v>5236.4149471561805</v>
      </c>
      <c r="AX187">
        <v>0</v>
      </c>
      <c r="AY187">
        <v>0</v>
      </c>
      <c r="AZ187">
        <v>0</v>
      </c>
      <c r="BA187">
        <f t="shared" si="199"/>
        <v>0</v>
      </c>
      <c r="BB187">
        <f t="shared" si="211"/>
        <v>0</v>
      </c>
      <c r="BC187">
        <f t="shared" si="200"/>
        <v>0</v>
      </c>
      <c r="BD187">
        <f t="shared" si="201"/>
        <v>0</v>
      </c>
      <c r="BE187">
        <f t="shared" si="202"/>
        <v>0</v>
      </c>
      <c r="BF187">
        <f t="shared" si="203"/>
        <v>0</v>
      </c>
      <c r="BG187">
        <f t="shared" si="204"/>
        <v>0</v>
      </c>
      <c r="BH187">
        <f t="shared" si="212"/>
        <v>0</v>
      </c>
      <c r="BI187">
        <f t="shared" si="213"/>
        <v>0</v>
      </c>
      <c r="BJ187">
        <f t="shared" si="214"/>
        <v>0</v>
      </c>
      <c r="BK187" s="7">
        <f t="shared" si="215"/>
        <v>2.8964766498298128E-2</v>
      </c>
      <c r="BL187" s="13">
        <f t="shared" si="197"/>
        <v>6.3997689248436749E-3</v>
      </c>
      <c r="BM187" s="13">
        <f t="shared" si="198"/>
        <v>2.1386923559237568E-3</v>
      </c>
      <c r="BN187" s="8">
        <f>BN$3*temperature!$I297+BN$4*temperature!$I297^2+BN$5*temperature!$I297^6</f>
        <v>-35.208507629789779</v>
      </c>
      <c r="BO187" s="8">
        <f>BO$3*temperature!$I297+BO$4*temperature!$I297^2+BO$5*temperature!$I297^6</f>
        <v>-30.140964552341568</v>
      </c>
      <c r="BP187" s="8">
        <f>BP$3*temperature!$I297+BP$4*temperature!$I297^2+BP$5*temperature!$I297^6</f>
        <v>-25.976683316564621</v>
      </c>
      <c r="BQ187" s="8">
        <f>BQ$3*temperature!$M297+BQ$4*temperature!$M297^2+BQ$5*temperature!$M297^6</f>
        <v>-35.208531389200537</v>
      </c>
      <c r="BR187" s="8">
        <f>BR$3*temperature!$M297+BR$4*temperature!$M297^2+BR$5*temperature!$M297^6</f>
        <v>-30.14098306585111</v>
      </c>
      <c r="BS187" s="8">
        <f>BS$3*temperature!$M297+BS$4*temperature!$M297^2+BS$5*temperature!$M297^6</f>
        <v>-25.976697870086042</v>
      </c>
      <c r="BT187" s="15">
        <f t="shared" si="205"/>
        <v>-2.3759410758827926E-5</v>
      </c>
      <c r="BU187" s="15">
        <f t="shared" si="206"/>
        <v>-1.8513509541406847E-5</v>
      </c>
      <c r="BV187" s="15">
        <f t="shared" si="207"/>
        <v>-1.4553521420879179E-5</v>
      </c>
      <c r="BW187" s="15">
        <f t="shared" si="208"/>
        <v>-5.376960012678704E-2</v>
      </c>
      <c r="BX187" s="15">
        <f t="shared" si="209"/>
        <v>-3.4411301599268223E-4</v>
      </c>
      <c r="BY187" s="15">
        <f t="shared" si="210"/>
        <v>-1.1499663277223651E-4</v>
      </c>
    </row>
    <row r="188" spans="1:77" x14ac:dyDescent="0.3">
      <c r="A188">
        <f t="shared" si="222"/>
        <v>2142</v>
      </c>
      <c r="B188" s="4">
        <f t="shared" si="223"/>
        <v>1165.3014832908927</v>
      </c>
      <c r="C188" s="4">
        <f t="shared" si="224"/>
        <v>2963.6478475854969</v>
      </c>
      <c r="D188" s="4">
        <f t="shared" si="225"/>
        <v>4368.3852737140969</v>
      </c>
      <c r="E188" s="11">
        <f t="shared" si="226"/>
        <v>4.7113337449693239E-6</v>
      </c>
      <c r="F188" s="11">
        <f t="shared" si="227"/>
        <v>9.2816433983383671E-6</v>
      </c>
      <c r="G188" s="11">
        <f t="shared" si="228"/>
        <v>1.8948144829804984E-5</v>
      </c>
      <c r="H188" s="4">
        <f t="shared" si="229"/>
        <v>157087.72657987909</v>
      </c>
      <c r="I188" s="4">
        <f t="shared" si="230"/>
        <v>67767.239258588059</v>
      </c>
      <c r="J188" s="4">
        <f t="shared" si="231"/>
        <v>26250.830091099575</v>
      </c>
      <c r="K188" s="4">
        <f t="shared" si="232"/>
        <v>134804.36507834209</v>
      </c>
      <c r="L188" s="4">
        <f t="shared" si="233"/>
        <v>22866.157770329719</v>
      </c>
      <c r="M188" s="4">
        <f t="shared" si="234"/>
        <v>6009.2753835287394</v>
      </c>
      <c r="N188" s="11">
        <f t="shared" si="235"/>
        <v>-2.9386990953207404E-3</v>
      </c>
      <c r="O188" s="11">
        <f t="shared" si="236"/>
        <v>1.5757420121804699E-3</v>
      </c>
      <c r="P188" s="11">
        <f t="shared" si="237"/>
        <v>2.6070493229339853E-3</v>
      </c>
      <c r="Q188" s="4">
        <f t="shared" si="238"/>
        <v>5316.509380631087</v>
      </c>
      <c r="R188" s="4">
        <f t="shared" si="239"/>
        <v>8056.7494844300845</v>
      </c>
      <c r="S188" s="4">
        <f t="shared" si="240"/>
        <v>4737.8262118776311</v>
      </c>
      <c r="T188" s="4">
        <f t="shared" si="241"/>
        <v>33.844206013941154</v>
      </c>
      <c r="U188" s="4">
        <f t="shared" si="242"/>
        <v>118.88855990852635</v>
      </c>
      <c r="V188" s="4">
        <f t="shared" si="243"/>
        <v>180.48291027124532</v>
      </c>
      <c r="W188" s="11">
        <f t="shared" si="244"/>
        <v>-1.0734613539272964E-2</v>
      </c>
      <c r="X188" s="11">
        <f t="shared" si="245"/>
        <v>-1.217998157191269E-2</v>
      </c>
      <c r="Y188" s="11">
        <f t="shared" si="246"/>
        <v>-9.7425357312937999E-3</v>
      </c>
      <c r="Z188" s="4">
        <f t="shared" si="191"/>
        <v>7302.0463937875802</v>
      </c>
      <c r="AA188" s="4">
        <f t="shared" si="192"/>
        <v>24350.468074496868</v>
      </c>
      <c r="AB188" s="4">
        <f t="shared" si="193"/>
        <v>40553.476187244662</v>
      </c>
      <c r="AC188" s="12">
        <f t="shared" si="247"/>
        <v>1.3547361618075353</v>
      </c>
      <c r="AD188" s="12">
        <f t="shared" si="248"/>
        <v>2.99028860075226</v>
      </c>
      <c r="AE188" s="12">
        <f t="shared" si="249"/>
        <v>8.4983784736638643</v>
      </c>
      <c r="AF188" s="11">
        <f t="shared" si="250"/>
        <v>-4.0504037456468023E-3</v>
      </c>
      <c r="AG188" s="11">
        <f t="shared" si="251"/>
        <v>2.9673830763510267E-4</v>
      </c>
      <c r="AH188" s="11">
        <f t="shared" si="252"/>
        <v>9.7937136394747881E-3</v>
      </c>
      <c r="AI188" s="1">
        <f t="shared" si="216"/>
        <v>319298.3447234683</v>
      </c>
      <c r="AJ188" s="1">
        <f t="shared" si="217"/>
        <v>131922.07180800708</v>
      </c>
      <c r="AK188" s="1">
        <f t="shared" si="218"/>
        <v>50701.321945296913</v>
      </c>
      <c r="AL188" s="10">
        <f t="shared" si="253"/>
        <v>67.707113350357275</v>
      </c>
      <c r="AM188" s="10">
        <f t="shared" si="254"/>
        <v>15.320482306792314</v>
      </c>
      <c r="AN188" s="10">
        <f t="shared" si="255"/>
        <v>4.9718028247595125</v>
      </c>
      <c r="AO188" s="7">
        <f t="shared" si="256"/>
        <v>5.4721495332311432E-3</v>
      </c>
      <c r="AP188" s="7">
        <f t="shared" si="257"/>
        <v>6.8934651514028222E-3</v>
      </c>
      <c r="AQ188" s="7">
        <f t="shared" si="258"/>
        <v>6.2532426703656527E-3</v>
      </c>
      <c r="AR188" s="1">
        <f t="shared" si="196"/>
        <v>157087.72657987909</v>
      </c>
      <c r="AS188" s="1">
        <f t="shared" si="194"/>
        <v>67767.239258588059</v>
      </c>
      <c r="AT188" s="1">
        <f t="shared" si="195"/>
        <v>26250.830091099575</v>
      </c>
      <c r="AU188" s="1">
        <f t="shared" si="219"/>
        <v>31417.545315975818</v>
      </c>
      <c r="AV188" s="1">
        <f t="shared" si="220"/>
        <v>13553.447851717612</v>
      </c>
      <c r="AW188" s="1">
        <f t="shared" si="221"/>
        <v>5250.1660182199157</v>
      </c>
      <c r="AX188">
        <v>0</v>
      </c>
      <c r="AY188">
        <v>0</v>
      </c>
      <c r="AZ188">
        <v>0</v>
      </c>
      <c r="BA188">
        <f t="shared" si="199"/>
        <v>0</v>
      </c>
      <c r="BB188">
        <f t="shared" si="211"/>
        <v>0</v>
      </c>
      <c r="BC188">
        <f t="shared" si="200"/>
        <v>0</v>
      </c>
      <c r="BD188">
        <f t="shared" si="201"/>
        <v>0</v>
      </c>
      <c r="BE188">
        <f t="shared" si="202"/>
        <v>0</v>
      </c>
      <c r="BF188">
        <f t="shared" si="203"/>
        <v>0</v>
      </c>
      <c r="BG188">
        <f t="shared" si="204"/>
        <v>0</v>
      </c>
      <c r="BH188">
        <f t="shared" si="212"/>
        <v>0</v>
      </c>
      <c r="BI188">
        <f t="shared" si="213"/>
        <v>0</v>
      </c>
      <c r="BJ188">
        <f t="shared" si="214"/>
        <v>0</v>
      </c>
      <c r="BK188" s="7">
        <f t="shared" si="215"/>
        <v>2.884772034296354E-2</v>
      </c>
      <c r="BL188" s="13">
        <f t="shared" si="197"/>
        <v>6.219619109625033E-3</v>
      </c>
      <c r="BM188" s="13">
        <f t="shared" si="198"/>
        <v>2.0368498627845303E-3</v>
      </c>
      <c r="BN188" s="8">
        <f>BN$3*temperature!$I298+BN$4*temperature!$I298^2+BN$5*temperature!$I298^6</f>
        <v>-35.734668659772595</v>
      </c>
      <c r="BO188" s="8">
        <f>BO$3*temperature!$I298+BO$4*temperature!$I298^2+BO$5*temperature!$I298^6</f>
        <v>-30.550881690587538</v>
      </c>
      <c r="BP188" s="8">
        <f>BP$3*temperature!$I298+BP$4*temperature!$I298^2+BP$5*temperature!$I298^6</f>
        <v>-26.298860051430196</v>
      </c>
      <c r="BQ188" s="8">
        <f>BQ$3*temperature!$M298+BQ$4*temperature!$M298^2+BQ$5*temperature!$M298^6</f>
        <v>-35.734692414720449</v>
      </c>
      <c r="BR188" s="8">
        <f>BR$3*temperature!$M298+BR$4*temperature!$M298^2+BR$5*temperature!$M298^6</f>
        <v>-30.550900194189325</v>
      </c>
      <c r="BS188" s="8">
        <f>BS$3*temperature!$M298+BS$4*temperature!$M298^2+BS$5*temperature!$M298^6</f>
        <v>-26.298874591739008</v>
      </c>
      <c r="BT188" s="15">
        <f t="shared" si="205"/>
        <v>-2.3754947854115471E-5</v>
      </c>
      <c r="BU188" s="15">
        <f t="shared" si="206"/>
        <v>-1.8503601786790114E-5</v>
      </c>
      <c r="BV188" s="15">
        <f t="shared" si="207"/>
        <v>-1.454030881120616E-5</v>
      </c>
      <c r="BW188" s="15">
        <f t="shared" si="208"/>
        <v>-5.3672439389327108E-2</v>
      </c>
      <c r="BX188" s="15">
        <f t="shared" si="209"/>
        <v>-3.338221296860502E-4</v>
      </c>
      <c r="BY188" s="15">
        <f t="shared" si="210"/>
        <v>-1.0932270080546194E-4</v>
      </c>
    </row>
    <row r="189" spans="1:77" x14ac:dyDescent="0.3">
      <c r="A189">
        <f t="shared" si="222"/>
        <v>2143</v>
      </c>
      <c r="B189" s="4">
        <f t="shared" si="223"/>
        <v>1165.3066989088838</v>
      </c>
      <c r="C189" s="4">
        <f t="shared" si="224"/>
        <v>2963.6739797318528</v>
      </c>
      <c r="D189" s="4">
        <f t="shared" si="225"/>
        <v>4368.4639078710934</v>
      </c>
      <c r="E189" s="11">
        <f t="shared" si="226"/>
        <v>4.4757670577208579E-6</v>
      </c>
      <c r="F189" s="11">
        <f t="shared" si="227"/>
        <v>8.8175612284214485E-6</v>
      </c>
      <c r="G189" s="11">
        <f t="shared" si="228"/>
        <v>1.8000737588314733E-5</v>
      </c>
      <c r="H189" s="4">
        <f t="shared" si="229"/>
        <v>156606.40352895547</v>
      </c>
      <c r="I189" s="4">
        <f t="shared" si="230"/>
        <v>67866.9475576275</v>
      </c>
      <c r="J189" s="4">
        <f t="shared" si="231"/>
        <v>26317.409722767039</v>
      </c>
      <c r="K189" s="4">
        <f t="shared" si="232"/>
        <v>134390.71763304147</v>
      </c>
      <c r="L189" s="4">
        <f t="shared" si="233"/>
        <v>22899.599625923755</v>
      </c>
      <c r="M189" s="4">
        <f t="shared" si="234"/>
        <v>6024.4081850712701</v>
      </c>
      <c r="N189" s="11">
        <f t="shared" si="235"/>
        <v>-3.0685018623857196E-3</v>
      </c>
      <c r="O189" s="11">
        <f t="shared" si="236"/>
        <v>1.4625043669307392E-3</v>
      </c>
      <c r="P189" s="11">
        <f t="shared" si="237"/>
        <v>2.518240649115322E-3</v>
      </c>
      <c r="Q189" s="4">
        <f t="shared" si="238"/>
        <v>5243.3235773743027</v>
      </c>
      <c r="R189" s="4">
        <f t="shared" si="239"/>
        <v>7970.3282166176868</v>
      </c>
      <c r="S189" s="4">
        <f t="shared" si="240"/>
        <v>4703.5671853667036</v>
      </c>
      <c r="T189" s="4">
        <f t="shared" si="241"/>
        <v>33.480901541837959</v>
      </c>
      <c r="U189" s="4">
        <f t="shared" si="242"/>
        <v>117.44049943972925</v>
      </c>
      <c r="V189" s="4">
        <f t="shared" si="243"/>
        <v>178.72454906903982</v>
      </c>
      <c r="W189" s="11">
        <f t="shared" si="244"/>
        <v>-1.0734613539272964E-2</v>
      </c>
      <c r="X189" s="11">
        <f t="shared" si="245"/>
        <v>-1.217998157191269E-2</v>
      </c>
      <c r="Y189" s="11">
        <f t="shared" si="246"/>
        <v>-9.7425357312937999E-3</v>
      </c>
      <c r="Z189" s="4">
        <f t="shared" si="191"/>
        <v>7173.2946111392648</v>
      </c>
      <c r="AA189" s="4">
        <f t="shared" si="192"/>
        <v>24099.155163538162</v>
      </c>
      <c r="AB189" s="4">
        <f t="shared" si="193"/>
        <v>40658.172812816687</v>
      </c>
      <c r="AC189" s="12">
        <f t="shared" si="247"/>
        <v>1.3492489333833868</v>
      </c>
      <c r="AD189" s="12">
        <f t="shared" si="248"/>
        <v>2.9911759339309878</v>
      </c>
      <c r="AE189" s="12">
        <f t="shared" si="249"/>
        <v>8.5816091588348051</v>
      </c>
      <c r="AF189" s="11">
        <f t="shared" si="250"/>
        <v>-4.0504037456468023E-3</v>
      </c>
      <c r="AG189" s="11">
        <f t="shared" si="251"/>
        <v>2.9673830763510267E-4</v>
      </c>
      <c r="AH189" s="11">
        <f t="shared" si="252"/>
        <v>9.7937136394747881E-3</v>
      </c>
      <c r="AI189" s="1">
        <f t="shared" si="216"/>
        <v>318786.05556709727</v>
      </c>
      <c r="AJ189" s="1">
        <f t="shared" si="217"/>
        <v>132283.312478924</v>
      </c>
      <c r="AK189" s="1">
        <f t="shared" si="218"/>
        <v>50881.355768987138</v>
      </c>
      <c r="AL189" s="10">
        <f t="shared" si="253"/>
        <v>68.073911764586697</v>
      </c>
      <c r="AM189" s="10">
        <f t="shared" si="254"/>
        <v>15.425037405568027</v>
      </c>
      <c r="AN189" s="10">
        <f t="shared" si="255"/>
        <v>5.0025818154362192</v>
      </c>
      <c r="AO189" s="7">
        <f t="shared" si="256"/>
        <v>5.4174280378988318E-3</v>
      </c>
      <c r="AP189" s="7">
        <f t="shared" si="257"/>
        <v>6.8245304998887941E-3</v>
      </c>
      <c r="AQ189" s="7">
        <f t="shared" si="258"/>
        <v>6.1907102436619963E-3</v>
      </c>
      <c r="AR189" s="1">
        <f t="shared" si="196"/>
        <v>156606.40352895547</v>
      </c>
      <c r="AS189" s="1">
        <f t="shared" si="194"/>
        <v>67866.9475576275</v>
      </c>
      <c r="AT189" s="1">
        <f t="shared" si="195"/>
        <v>26317.409722767039</v>
      </c>
      <c r="AU189" s="1">
        <f t="shared" si="219"/>
        <v>31321.280705791098</v>
      </c>
      <c r="AV189" s="1">
        <f t="shared" si="220"/>
        <v>13573.3895115255</v>
      </c>
      <c r="AW189" s="1">
        <f t="shared" si="221"/>
        <v>5263.4819445534085</v>
      </c>
      <c r="AX189">
        <v>0</v>
      </c>
      <c r="AY189">
        <v>0</v>
      </c>
      <c r="AZ189">
        <v>0</v>
      </c>
      <c r="BA189">
        <f t="shared" si="199"/>
        <v>0</v>
      </c>
      <c r="BB189">
        <f t="shared" si="211"/>
        <v>0</v>
      </c>
      <c r="BC189">
        <f t="shared" si="200"/>
        <v>0</v>
      </c>
      <c r="BD189">
        <f t="shared" si="201"/>
        <v>0</v>
      </c>
      <c r="BE189">
        <f t="shared" si="202"/>
        <v>0</v>
      </c>
      <c r="BF189">
        <f t="shared" si="203"/>
        <v>0</v>
      </c>
      <c r="BG189">
        <f t="shared" si="204"/>
        <v>0</v>
      </c>
      <c r="BH189">
        <f t="shared" si="212"/>
        <v>0</v>
      </c>
      <c r="BI189">
        <f t="shared" si="213"/>
        <v>0</v>
      </c>
      <c r="BJ189">
        <f t="shared" si="214"/>
        <v>0</v>
      </c>
      <c r="BK189" s="7">
        <f t="shared" si="215"/>
        <v>2.8732482103877882E-2</v>
      </c>
      <c r="BL189" s="13">
        <f t="shared" si="197"/>
        <v>6.0452280611087324E-3</v>
      </c>
      <c r="BM189" s="13">
        <f t="shared" si="198"/>
        <v>1.9398570121757432E-3</v>
      </c>
      <c r="BN189" s="8">
        <f>BN$3*temperature!$I299+BN$4*temperature!$I299^2+BN$5*temperature!$I299^6</f>
        <v>-36.259482214794453</v>
      </c>
      <c r="BO189" s="8">
        <f>BO$3*temperature!$I299+BO$4*temperature!$I299^2+BO$5*temperature!$I299^6</f>
        <v>-30.959608578799418</v>
      </c>
      <c r="BP189" s="8">
        <f>BP$3*temperature!$I299+BP$4*temperature!$I299^2+BP$5*temperature!$I299^6</f>
        <v>-26.619982790801643</v>
      </c>
      <c r="BQ189" s="8">
        <f>BQ$3*temperature!$M299+BQ$4*temperature!$M299^2+BQ$5*temperature!$M299^6</f>
        <v>-36.259505963964045</v>
      </c>
      <c r="BR189" s="8">
        <f>BR$3*temperature!$M299+BR$4*temperature!$M299^2+BR$5*temperature!$M299^6</f>
        <v>-30.959627071614861</v>
      </c>
      <c r="BS189" s="8">
        <f>BS$3*temperature!$M299+BS$4*temperature!$M299^2+BS$5*temperature!$M299^6</f>
        <v>-26.619997317330643</v>
      </c>
      <c r="BT189" s="15">
        <f t="shared" si="205"/>
        <v>-2.3749169592690578E-5</v>
      </c>
      <c r="BU189" s="15">
        <f t="shared" si="206"/>
        <v>-1.8492815442527899E-5</v>
      </c>
      <c r="BV189" s="15">
        <f t="shared" si="207"/>
        <v>-1.4526529000136179E-5</v>
      </c>
      <c r="BW189" s="15">
        <f t="shared" si="208"/>
        <v>-5.3566235880876653E-2</v>
      </c>
      <c r="BX189" s="15">
        <f t="shared" si="209"/>
        <v>-3.23820112275045E-4</v>
      </c>
      <c r="BY189" s="15">
        <f t="shared" si="210"/>
        <v>-1.0391083828937848E-4</v>
      </c>
    </row>
    <row r="190" spans="1:77" x14ac:dyDescent="0.3">
      <c r="A190">
        <f t="shared" si="222"/>
        <v>2144</v>
      </c>
      <c r="B190" s="4">
        <f t="shared" si="223"/>
        <v>1165.3116537681524</v>
      </c>
      <c r="C190" s="4">
        <f t="shared" si="224"/>
        <v>2963.6988054897915</v>
      </c>
      <c r="D190" s="4">
        <f t="shared" si="225"/>
        <v>4368.5386116649388</v>
      </c>
      <c r="E190" s="11">
        <f t="shared" si="226"/>
        <v>4.2519787048348144E-6</v>
      </c>
      <c r="F190" s="11">
        <f t="shared" si="227"/>
        <v>8.3766831670003763E-6</v>
      </c>
      <c r="G190" s="11">
        <f t="shared" si="228"/>
        <v>1.7100700708898994E-5</v>
      </c>
      <c r="H190" s="4">
        <f t="shared" si="229"/>
        <v>156106.45127475736</v>
      </c>
      <c r="I190" s="4">
        <f t="shared" si="230"/>
        <v>67959.215896472335</v>
      </c>
      <c r="J190" s="4">
        <f t="shared" si="231"/>
        <v>26381.840245390587</v>
      </c>
      <c r="K190" s="4">
        <f t="shared" si="232"/>
        <v>133961.11741435988</v>
      </c>
      <c r="L190" s="4">
        <f t="shared" si="233"/>
        <v>22930.540637458987</v>
      </c>
      <c r="M190" s="4">
        <f t="shared" si="234"/>
        <v>6039.0539241075712</v>
      </c>
      <c r="N190" s="11">
        <f t="shared" si="235"/>
        <v>-3.1966509759596695E-3</v>
      </c>
      <c r="O190" s="11">
        <f t="shared" si="236"/>
        <v>1.3511594980117891E-3</v>
      </c>
      <c r="P190" s="11">
        <f t="shared" si="237"/>
        <v>2.4310668511131617E-3</v>
      </c>
      <c r="Q190" s="4">
        <f t="shared" si="238"/>
        <v>5170.4793580208461</v>
      </c>
      <c r="R190" s="4">
        <f t="shared" si="239"/>
        <v>7883.9538228485662</v>
      </c>
      <c r="S190" s="4">
        <f t="shared" si="240"/>
        <v>4669.1456417223208</v>
      </c>
      <c r="T190" s="4">
        <f t="shared" si="241"/>
        <v>33.121497002839881</v>
      </c>
      <c r="U190" s="4">
        <f t="shared" si="242"/>
        <v>116.01007632075712</v>
      </c>
      <c r="V190" s="4">
        <f t="shared" si="243"/>
        <v>176.98331876367533</v>
      </c>
      <c r="W190" s="11">
        <f t="shared" si="244"/>
        <v>-1.0734613539272964E-2</v>
      </c>
      <c r="X190" s="11">
        <f t="shared" si="245"/>
        <v>-1.217998157191269E-2</v>
      </c>
      <c r="Y190" s="11">
        <f t="shared" si="246"/>
        <v>-9.7425357312937999E-3</v>
      </c>
      <c r="Z190" s="4">
        <f t="shared" ref="Z190:Z253" si="259">Q189*AC190*(1-AX189)</f>
        <v>7045.8939654241503</v>
      </c>
      <c r="AA190" s="4">
        <f t="shared" ref="AA190:AA253" si="260">R189*AD190*(1-AY189)</f>
        <v>23847.728382383084</v>
      </c>
      <c r="AB190" s="4">
        <f t="shared" ref="AB190:AB253" si="261">S189*AE190*(1-AZ189)</f>
        <v>40759.490410703853</v>
      </c>
      <c r="AC190" s="12">
        <f t="shared" si="247"/>
        <v>1.3437839304498007</v>
      </c>
      <c r="AD190" s="12">
        <f t="shared" si="248"/>
        <v>2.9920635304154612</v>
      </c>
      <c r="AE190" s="12">
        <f t="shared" si="249"/>
        <v>8.6656549815023265</v>
      </c>
      <c r="AF190" s="11">
        <f t="shared" si="250"/>
        <v>-4.0504037456468023E-3</v>
      </c>
      <c r="AG190" s="11">
        <f t="shared" si="251"/>
        <v>2.9673830763510267E-4</v>
      </c>
      <c r="AH190" s="11">
        <f t="shared" si="252"/>
        <v>9.7937136394747881E-3</v>
      </c>
      <c r="AI190" s="1">
        <f t="shared" si="216"/>
        <v>318228.73071617866</v>
      </c>
      <c r="AJ190" s="1">
        <f t="shared" si="217"/>
        <v>132628.3707425571</v>
      </c>
      <c r="AK190" s="1">
        <f t="shared" si="218"/>
        <v>51056.702136641834</v>
      </c>
      <c r="AL190" s="10">
        <f t="shared" si="253"/>
        <v>68.439009427647193</v>
      </c>
      <c r="AM190" s="10">
        <f t="shared" si="254"/>
        <v>15.529253357421888</v>
      </c>
      <c r="AN190" s="10">
        <f t="shared" si="255"/>
        <v>5.0332416545809018</v>
      </c>
      <c r="AO190" s="7">
        <f t="shared" si="256"/>
        <v>5.3632537575198438E-3</v>
      </c>
      <c r="AP190" s="7">
        <f t="shared" si="257"/>
        <v>6.7562851948899062E-3</v>
      </c>
      <c r="AQ190" s="7">
        <f t="shared" si="258"/>
        <v>6.1288031412253764E-3</v>
      </c>
      <c r="AR190" s="1">
        <f t="shared" si="196"/>
        <v>156106.45127475736</v>
      </c>
      <c r="AS190" s="1">
        <f t="shared" ref="AS190:AS253" si="262">AM190*AJ190^$AR$5*C190^(1-$AR$5)*(1-BC189+BO189/100)</f>
        <v>67959.215896472335</v>
      </c>
      <c r="AT190" s="1">
        <f t="shared" ref="AT190:AT253" si="263">AN190*AK190^$AR$5*D190^(1-$AR$5)*(1-BD189+BP189/100)</f>
        <v>26381.840245390587</v>
      </c>
      <c r="AU190" s="1">
        <f t="shared" si="219"/>
        <v>31221.290254951473</v>
      </c>
      <c r="AV190" s="1">
        <f t="shared" si="220"/>
        <v>13591.843179294468</v>
      </c>
      <c r="AW190" s="1">
        <f t="shared" si="221"/>
        <v>5276.368049078118</v>
      </c>
      <c r="AX190">
        <v>0</v>
      </c>
      <c r="AY190">
        <v>0</v>
      </c>
      <c r="AZ190">
        <v>0</v>
      </c>
      <c r="BA190">
        <f t="shared" si="199"/>
        <v>0</v>
      </c>
      <c r="BB190">
        <f t="shared" si="211"/>
        <v>0</v>
      </c>
      <c r="BC190">
        <f t="shared" si="200"/>
        <v>0</v>
      </c>
      <c r="BD190">
        <f t="shared" si="201"/>
        <v>0</v>
      </c>
      <c r="BE190">
        <f t="shared" si="202"/>
        <v>0</v>
      </c>
      <c r="BF190">
        <f t="shared" si="203"/>
        <v>0</v>
      </c>
      <c r="BG190">
        <f t="shared" si="204"/>
        <v>0</v>
      </c>
      <c r="BH190">
        <f t="shared" si="212"/>
        <v>0</v>
      </c>
      <c r="BI190">
        <f t="shared" si="213"/>
        <v>0</v>
      </c>
      <c r="BJ190">
        <f t="shared" si="214"/>
        <v>0</v>
      </c>
      <c r="BK190" s="7">
        <f t="shared" si="215"/>
        <v>2.8619036636919643E-2</v>
      </c>
      <c r="BL190" s="13">
        <f t="shared" si="197"/>
        <v>5.8763849360968321E-3</v>
      </c>
      <c r="BM190" s="13">
        <f t="shared" si="198"/>
        <v>1.847482868738803E-3</v>
      </c>
      <c r="BN190" s="8">
        <f>BN$3*temperature!$I300+BN$4*temperature!$I300^2+BN$5*temperature!$I300^6</f>
        <v>-36.782863744439268</v>
      </c>
      <c r="BO190" s="8">
        <f>BO$3*temperature!$I300+BO$4*temperature!$I300^2+BO$5*temperature!$I300^6</f>
        <v>-31.367083223794545</v>
      </c>
      <c r="BP190" s="8">
        <f>BP$3*temperature!$I300+BP$4*temperature!$I300^2+BP$5*temperature!$I300^6</f>
        <v>-26.940006082260446</v>
      </c>
      <c r="BQ190" s="8">
        <f>BQ$3*temperature!$M300+BQ$4*temperature!$M300^2+BQ$5*temperature!$M300^6</f>
        <v>-36.782887486569649</v>
      </c>
      <c r="BR190" s="8">
        <f>BR$3*temperature!$M300+BR$4*temperature!$M300^2+BR$5*temperature!$M300^6</f>
        <v>-31.367101704984261</v>
      </c>
      <c r="BS190" s="8">
        <f>BS$3*temperature!$M300+BS$4*temperature!$M300^2+BS$5*temperature!$M300^6</f>
        <v>-26.940020594470568</v>
      </c>
      <c r="BT190" s="15">
        <f t="shared" si="205"/>
        <v>-2.3742130380810522E-5</v>
      </c>
      <c r="BU190" s="15">
        <f t="shared" si="206"/>
        <v>-1.8481189716368362E-5</v>
      </c>
      <c r="BV190" s="15">
        <f t="shared" si="207"/>
        <v>-1.4512210121608859E-5</v>
      </c>
      <c r="BW190" s="15">
        <f t="shared" si="208"/>
        <v>-5.3451256904451017E-2</v>
      </c>
      <c r="BX190" s="15">
        <f t="shared" si="209"/>
        <v>-3.1410016088875777E-4</v>
      </c>
      <c r="BY190" s="15">
        <f t="shared" si="210"/>
        <v>-9.8750281443529914E-5</v>
      </c>
    </row>
    <row r="191" spans="1:77" x14ac:dyDescent="0.3">
      <c r="A191">
        <f t="shared" si="222"/>
        <v>2145</v>
      </c>
      <c r="B191" s="4">
        <f t="shared" si="223"/>
        <v>1165.3163609044718</v>
      </c>
      <c r="C191" s="4">
        <f t="shared" si="224"/>
        <v>2963.7223901573925</v>
      </c>
      <c r="D191" s="4">
        <f t="shared" si="225"/>
        <v>4368.6095814827049</v>
      </c>
      <c r="E191" s="11">
        <f t="shared" si="226"/>
        <v>4.0393797695930734E-6</v>
      </c>
      <c r="F191" s="11">
        <f t="shared" si="227"/>
        <v>7.9578490086503572E-6</v>
      </c>
      <c r="G191" s="11">
        <f t="shared" si="228"/>
        <v>1.6245665673454043E-5</v>
      </c>
      <c r="H191" s="4">
        <f t="shared" si="229"/>
        <v>155588.3124864494</v>
      </c>
      <c r="I191" s="4">
        <f t="shared" si="230"/>
        <v>68044.141556881979</v>
      </c>
      <c r="J191" s="4">
        <f t="shared" si="231"/>
        <v>26444.148669356611</v>
      </c>
      <c r="K191" s="4">
        <f t="shared" si="232"/>
        <v>133515.94271420679</v>
      </c>
      <c r="L191" s="4">
        <f t="shared" si="233"/>
        <v>22959.013227034535</v>
      </c>
      <c r="M191" s="4">
        <f t="shared" si="234"/>
        <v>6053.21857587042</v>
      </c>
      <c r="N191" s="11">
        <f t="shared" si="235"/>
        <v>-3.323163532415907E-3</v>
      </c>
      <c r="O191" s="11">
        <f t="shared" si="236"/>
        <v>1.2416885421808743E-3</v>
      </c>
      <c r="P191" s="11">
        <f t="shared" si="237"/>
        <v>2.3455084092400824E-3</v>
      </c>
      <c r="Q191" s="4">
        <f t="shared" si="238"/>
        <v>5097.9989503929464</v>
      </c>
      <c r="R191" s="4">
        <f t="shared" si="239"/>
        <v>7797.6596429097617</v>
      </c>
      <c r="S191" s="4">
        <f t="shared" si="240"/>
        <v>4634.5764388175867</v>
      </c>
      <c r="T191" s="4">
        <f t="shared" si="241"/>
        <v>32.765950532672207</v>
      </c>
      <c r="U191" s="4">
        <f t="shared" si="242"/>
        <v>114.59707572901412</v>
      </c>
      <c r="V191" s="4">
        <f t="shared" si="243"/>
        <v>175.25905245677725</v>
      </c>
      <c r="W191" s="11">
        <f t="shared" si="244"/>
        <v>-1.0734613539272964E-2</v>
      </c>
      <c r="X191" s="11">
        <f t="shared" si="245"/>
        <v>-1.217998157191269E-2</v>
      </c>
      <c r="Y191" s="11">
        <f t="shared" si="246"/>
        <v>-9.7425357312937999E-3</v>
      </c>
      <c r="Z191" s="4">
        <f t="shared" si="259"/>
        <v>6919.8648401533801</v>
      </c>
      <c r="AA191" s="4">
        <f t="shared" si="260"/>
        <v>23596.290555028001</v>
      </c>
      <c r="AB191" s="4">
        <f t="shared" si="261"/>
        <v>40857.470646685397</v>
      </c>
      <c r="AC191" s="12">
        <f t="shared" si="247"/>
        <v>1.3383410629845669</v>
      </c>
      <c r="AD191" s="12">
        <f t="shared" si="248"/>
        <v>2.9929513902838134</v>
      </c>
      <c r="AE191" s="12">
        <f t="shared" si="249"/>
        <v>8.7505239248896487</v>
      </c>
      <c r="AF191" s="11">
        <f t="shared" si="250"/>
        <v>-4.0504037456468023E-3</v>
      </c>
      <c r="AG191" s="11">
        <f t="shared" si="251"/>
        <v>2.9673830763510267E-4</v>
      </c>
      <c r="AH191" s="11">
        <f t="shared" si="252"/>
        <v>9.7937136394747881E-3</v>
      </c>
      <c r="AI191" s="1">
        <f t="shared" si="216"/>
        <v>317627.14789951226</v>
      </c>
      <c r="AJ191" s="1">
        <f t="shared" si="217"/>
        <v>132957.37684759588</v>
      </c>
      <c r="AK191" s="1">
        <f t="shared" si="218"/>
        <v>51227.399972055769</v>
      </c>
      <c r="AL191" s="10">
        <f t="shared" si="253"/>
        <v>68.802394644376221</v>
      </c>
      <c r="AM191" s="10">
        <f t="shared" si="254"/>
        <v>15.633124221322868</v>
      </c>
      <c r="AN191" s="10">
        <f t="shared" si="255"/>
        <v>5.0637809243714118</v>
      </c>
      <c r="AO191" s="7">
        <f t="shared" si="256"/>
        <v>5.3096212199446454E-3</v>
      </c>
      <c r="AP191" s="7">
        <f t="shared" si="257"/>
        <v>6.6887223429410074E-3</v>
      </c>
      <c r="AQ191" s="7">
        <f t="shared" si="258"/>
        <v>6.0675151098131229E-3</v>
      </c>
      <c r="AR191" s="1">
        <f t="shared" ref="AR191:AR254" si="264">AL191*AI191^$AR$5*B191^(1-$AR$5)*(1-BB190+BN190/100)</f>
        <v>155588.3124864494</v>
      </c>
      <c r="AS191" s="1">
        <f t="shared" si="262"/>
        <v>68044.141556881979</v>
      </c>
      <c r="AT191" s="1">
        <f t="shared" si="263"/>
        <v>26444.148669356611</v>
      </c>
      <c r="AU191" s="1">
        <f t="shared" si="219"/>
        <v>31117.662497289883</v>
      </c>
      <c r="AV191" s="1">
        <f t="shared" si="220"/>
        <v>13608.828311376397</v>
      </c>
      <c r="AW191" s="1">
        <f t="shared" si="221"/>
        <v>5288.8297338713228</v>
      </c>
      <c r="AX191">
        <v>0</v>
      </c>
      <c r="AY191">
        <v>0</v>
      </c>
      <c r="AZ191">
        <v>0</v>
      </c>
      <c r="BA191">
        <f t="shared" si="199"/>
        <v>0</v>
      </c>
      <c r="BB191">
        <f t="shared" si="211"/>
        <v>0</v>
      </c>
      <c r="BC191">
        <f t="shared" si="200"/>
        <v>0</v>
      </c>
      <c r="BD191">
        <f t="shared" si="201"/>
        <v>0</v>
      </c>
      <c r="BE191">
        <f t="shared" si="202"/>
        <v>0</v>
      </c>
      <c r="BF191">
        <f t="shared" si="203"/>
        <v>0</v>
      </c>
      <c r="BG191">
        <f t="shared" si="204"/>
        <v>0</v>
      </c>
      <c r="BH191">
        <f t="shared" si="212"/>
        <v>0</v>
      </c>
      <c r="BI191">
        <f t="shared" si="213"/>
        <v>0</v>
      </c>
      <c r="BJ191">
        <f t="shared" si="214"/>
        <v>0</v>
      </c>
      <c r="BK191" s="7">
        <f t="shared" si="215"/>
        <v>2.8507368390317617E-2</v>
      </c>
      <c r="BL191" s="13">
        <f t="shared" ref="BL191:BL254" si="265">BL190/(1+BK190)</f>
        <v>5.7128875966652648E-3</v>
      </c>
      <c r="BM191" s="13">
        <f t="shared" ref="BM191:BM254" si="266">BM190/(1+BM$5)</f>
        <v>1.7595074940369552E-3</v>
      </c>
      <c r="BN191" s="8">
        <f>BN$3*temperature!$I301+BN$4*temperature!$I301^2+BN$5*temperature!$I301^6</f>
        <v>-37.304731349589183</v>
      </c>
      <c r="BO191" s="8">
        <f>BO$3*temperature!$I301+BO$4*temperature!$I301^2+BO$5*temperature!$I301^6</f>
        <v>-31.773245648458467</v>
      </c>
      <c r="BP191" s="8">
        <f>BP$3*temperature!$I301+BP$4*temperature!$I301^2+BP$5*temperature!$I301^6</f>
        <v>-27.258886016180867</v>
      </c>
      <c r="BQ191" s="8">
        <f>BQ$3*temperature!$M301+BQ$4*temperature!$M301^2+BQ$5*temperature!$M301^6</f>
        <v>-37.304755083472187</v>
      </c>
      <c r="BR191" s="8">
        <f>BR$3*temperature!$M301+BR$4*temperature!$M301^2+BR$5*temperature!$M301^6</f>
        <v>-31.773264117221085</v>
      </c>
      <c r="BS191" s="8">
        <f>BS$3*temperature!$M301+BS$4*temperature!$M301^2+BS$5*temperature!$M301^6</f>
        <v>-27.258900513560263</v>
      </c>
      <c r="BT191" s="15">
        <f t="shared" si="205"/>
        <v>-2.3733883004695144E-5</v>
      </c>
      <c r="BU191" s="15">
        <f t="shared" si="206"/>
        <v>-1.8468762618795154E-5</v>
      </c>
      <c r="BV191" s="15">
        <f t="shared" si="207"/>
        <v>-1.4497379396516408E-5</v>
      </c>
      <c r="BW191" s="15">
        <f t="shared" si="208"/>
        <v>-5.3327767595426338E-2</v>
      </c>
      <c r="BX191" s="15">
        <f t="shared" si="209"/>
        <v>-3.0465554205375895E-4</v>
      </c>
      <c r="BY191" s="15">
        <f t="shared" si="210"/>
        <v>-9.3830606724413739E-5</v>
      </c>
    </row>
    <row r="192" spans="1:77" x14ac:dyDescent="0.3">
      <c r="A192">
        <f t="shared" si="222"/>
        <v>2146</v>
      </c>
      <c r="B192" s="4">
        <f t="shared" si="223"/>
        <v>1165.3208327020386</v>
      </c>
      <c r="C192" s="4">
        <f t="shared" si="224"/>
        <v>2963.7447957699133</v>
      </c>
      <c r="D192" s="4">
        <f t="shared" si="225"/>
        <v>4368.6770039048879</v>
      </c>
      <c r="E192" s="11">
        <f t="shared" si="226"/>
        <v>3.8374107811134193E-6</v>
      </c>
      <c r="F192" s="11">
        <f t="shared" si="227"/>
        <v>7.5599565582178389E-6</v>
      </c>
      <c r="G192" s="11">
        <f t="shared" si="228"/>
        <v>1.5433382389781341E-5</v>
      </c>
      <c r="H192" s="4">
        <f t="shared" si="229"/>
        <v>155052.43010933499</v>
      </c>
      <c r="I192" s="4">
        <f t="shared" si="230"/>
        <v>68121.823530840178</v>
      </c>
      <c r="J192" s="4">
        <f t="shared" si="231"/>
        <v>26504.362363785822</v>
      </c>
      <c r="K192" s="4">
        <f t="shared" si="232"/>
        <v>133055.57212927678</v>
      </c>
      <c r="L192" s="4">
        <f t="shared" si="233"/>
        <v>22985.050409221785</v>
      </c>
      <c r="M192" s="4">
        <f t="shared" si="234"/>
        <v>6066.9082058699296</v>
      </c>
      <c r="N192" s="11">
        <f t="shared" si="235"/>
        <v>-3.4480570302786173E-3</v>
      </c>
      <c r="O192" s="11">
        <f t="shared" si="236"/>
        <v>1.1340723544943643E-3</v>
      </c>
      <c r="P192" s="11">
        <f t="shared" si="237"/>
        <v>2.2615456269958756E-3</v>
      </c>
      <c r="Q192" s="4">
        <f t="shared" si="238"/>
        <v>5025.9036921870129</v>
      </c>
      <c r="R192" s="4">
        <f t="shared" si="239"/>
        <v>7711.4779914640894</v>
      </c>
      <c r="S192" s="4">
        <f t="shared" si="240"/>
        <v>4599.8740943624216</v>
      </c>
      <c r="T192" s="4">
        <f t="shared" si="241"/>
        <v>32.414220716457038</v>
      </c>
      <c r="U192" s="4">
        <f t="shared" si="242"/>
        <v>113.20128545843964</v>
      </c>
      <c r="V192" s="4">
        <f t="shared" si="243"/>
        <v>173.55158487598442</v>
      </c>
      <c r="W192" s="11">
        <f t="shared" si="244"/>
        <v>-1.0734613539272964E-2</v>
      </c>
      <c r="X192" s="11">
        <f t="shared" si="245"/>
        <v>-1.217998157191269E-2</v>
      </c>
      <c r="Y192" s="11">
        <f t="shared" si="246"/>
        <v>-9.7425357312937999E-3</v>
      </c>
      <c r="Z192" s="4">
        <f t="shared" si="259"/>
        <v>6795.2259912583695</v>
      </c>
      <c r="AA192" s="4">
        <f t="shared" si="260"/>
        <v>23344.941552658041</v>
      </c>
      <c r="AB192" s="4">
        <f t="shared" si="261"/>
        <v>40952.155792122132</v>
      </c>
      <c r="AC192" s="12">
        <f t="shared" si="247"/>
        <v>1.3329202413301013</v>
      </c>
      <c r="AD192" s="12">
        <f t="shared" si="248"/>
        <v>2.9938395136142004</v>
      </c>
      <c r="AE192" s="12">
        <f t="shared" si="249"/>
        <v>8.8362240504053915</v>
      </c>
      <c r="AF192" s="11">
        <f t="shared" si="250"/>
        <v>-4.0504037456468023E-3</v>
      </c>
      <c r="AG192" s="11">
        <f t="shared" si="251"/>
        <v>2.9673830763510267E-4</v>
      </c>
      <c r="AH192" s="11">
        <f t="shared" si="252"/>
        <v>9.7937136394747881E-3</v>
      </c>
      <c r="AI192" s="1">
        <f t="shared" si="216"/>
        <v>316982.09560685093</v>
      </c>
      <c r="AJ192" s="1">
        <f t="shared" si="217"/>
        <v>133270.4674742127</v>
      </c>
      <c r="AK192" s="1">
        <f t="shared" si="218"/>
        <v>51393.489708721514</v>
      </c>
      <c r="AL192" s="10">
        <f t="shared" si="253"/>
        <v>69.164056152417146</v>
      </c>
      <c r="AM192" s="10">
        <f t="shared" si="254"/>
        <v>15.736644192319311</v>
      </c>
      <c r="AN192" s="10">
        <f t="shared" si="255"/>
        <v>5.0941982459701043</v>
      </c>
      <c r="AO192" s="7">
        <f t="shared" si="256"/>
        <v>5.2565250077451992E-3</v>
      </c>
      <c r="AP192" s="7">
        <f t="shared" si="257"/>
        <v>6.6218351195115972E-3</v>
      </c>
      <c r="AQ192" s="7">
        <f t="shared" si="258"/>
        <v>6.0068399587149919E-3</v>
      </c>
      <c r="AR192" s="1">
        <f t="shared" si="264"/>
        <v>155052.43010933499</v>
      </c>
      <c r="AS192" s="1">
        <f t="shared" si="262"/>
        <v>68121.823530840178</v>
      </c>
      <c r="AT192" s="1">
        <f t="shared" si="263"/>
        <v>26504.362363785822</v>
      </c>
      <c r="AU192" s="1">
        <f t="shared" si="219"/>
        <v>31010.486021867</v>
      </c>
      <c r="AV192" s="1">
        <f t="shared" si="220"/>
        <v>13624.364706168037</v>
      </c>
      <c r="AW192" s="1">
        <f t="shared" si="221"/>
        <v>5300.8724727571644</v>
      </c>
      <c r="AX192">
        <v>0</v>
      </c>
      <c r="AY192">
        <v>0</v>
      </c>
      <c r="AZ192">
        <v>0</v>
      </c>
      <c r="BA192">
        <f t="shared" si="199"/>
        <v>0</v>
      </c>
      <c r="BB192">
        <f t="shared" si="211"/>
        <v>0</v>
      </c>
      <c r="BC192">
        <f t="shared" si="200"/>
        <v>0</v>
      </c>
      <c r="BD192">
        <f t="shared" si="201"/>
        <v>0</v>
      </c>
      <c r="BE192">
        <f t="shared" si="202"/>
        <v>0</v>
      </c>
      <c r="BF192">
        <f t="shared" si="203"/>
        <v>0</v>
      </c>
      <c r="BG192">
        <f t="shared" si="204"/>
        <v>0</v>
      </c>
      <c r="BH192">
        <f t="shared" si="212"/>
        <v>0</v>
      </c>
      <c r="BI192">
        <f t="shared" si="213"/>
        <v>0</v>
      </c>
      <c r="BJ192">
        <f t="shared" si="214"/>
        <v>0</v>
      </c>
      <c r="BK192" s="7">
        <f t="shared" si="215"/>
        <v>2.8397461420966191E-2</v>
      </c>
      <c r="BL192" s="13">
        <f t="shared" si="265"/>
        <v>5.5545422154887553E-3</v>
      </c>
      <c r="BM192" s="13">
        <f t="shared" si="266"/>
        <v>1.6757214228923381E-3</v>
      </c>
      <c r="BN192" s="8">
        <f>BN$3*temperature!$I302+BN$4*temperature!$I302^2+BN$5*temperature!$I302^6</f>
        <v>-37.825005771886069</v>
      </c>
      <c r="BO192" s="8">
        <f>BO$3*temperature!$I302+BO$4*temperature!$I302^2+BO$5*temperature!$I302^6</f>
        <v>-32.178037882020114</v>
      </c>
      <c r="BP192" s="8">
        <f>BP$3*temperature!$I302+BP$4*temperature!$I302^2+BP$5*temperature!$I302^6</f>
        <v>-27.576580216808765</v>
      </c>
      <c r="BQ192" s="8">
        <f>BQ$3*temperature!$M302+BQ$4*temperature!$M302^2+BQ$5*temperature!$M302^6</f>
        <v>-37.825029496364806</v>
      </c>
      <c r="BR192" s="8">
        <f>BR$3*temperature!$M302+BR$4*temperature!$M302^2+BR$5*temperature!$M302^6</f>
        <v>-32.178056337591102</v>
      </c>
      <c r="BS192" s="8">
        <f>BS$3*temperature!$M302+BS$4*temperature!$M302^2+BS$5*temperature!$M302^6</f>
        <v>-27.576594698871933</v>
      </c>
      <c r="BT192" s="15">
        <f t="shared" si="205"/>
        <v>-2.3724478737108257E-5</v>
      </c>
      <c r="BU192" s="15">
        <f t="shared" si="206"/>
        <v>-1.8455570987896408E-5</v>
      </c>
      <c r="BV192" s="15">
        <f t="shared" si="207"/>
        <v>-1.4482063168230752E-5</v>
      </c>
      <c r="BW192" s="15">
        <f t="shared" si="208"/>
        <v>-5.3196030812502786E-2</v>
      </c>
      <c r="BX192" s="15">
        <f t="shared" si="209"/>
        <v>-2.9547959884448731E-4</v>
      </c>
      <c r="BY192" s="15">
        <f t="shared" si="210"/>
        <v>-8.9141728445351828E-5</v>
      </c>
    </row>
    <row r="193" spans="1:77" x14ac:dyDescent="0.3">
      <c r="A193">
        <f t="shared" si="222"/>
        <v>2147</v>
      </c>
      <c r="B193" s="4">
        <f t="shared" si="223"/>
        <v>1165.3250809260292</v>
      </c>
      <c r="C193" s="4">
        <f t="shared" si="224"/>
        <v>2963.7660812627237</v>
      </c>
      <c r="D193" s="4">
        <f t="shared" si="225"/>
        <v>4368.7410561944898</v>
      </c>
      <c r="E193" s="11">
        <f t="shared" si="226"/>
        <v>3.6455402420577483E-6</v>
      </c>
      <c r="F193" s="11">
        <f t="shared" si="227"/>
        <v>7.181958730306947E-6</v>
      </c>
      <c r="G193" s="11">
        <f t="shared" si="228"/>
        <v>1.4661713270292274E-5</v>
      </c>
      <c r="H193" s="4">
        <f t="shared" si="229"/>
        <v>154499.24694381832</v>
      </c>
      <c r="I193" s="4">
        <f t="shared" si="230"/>
        <v>68192.36237568545</v>
      </c>
      <c r="J193" s="4">
        <f t="shared" si="231"/>
        <v>26562.509020335994</v>
      </c>
      <c r="K193" s="4">
        <f t="shared" si="232"/>
        <v>132580.38419721046</v>
      </c>
      <c r="L193" s="4">
        <f t="shared" si="233"/>
        <v>23008.685741700585</v>
      </c>
      <c r="M193" s="4">
        <f t="shared" si="234"/>
        <v>6080.1289613337685</v>
      </c>
      <c r="N193" s="11">
        <f t="shared" si="235"/>
        <v>-3.5713493577302913E-3</v>
      </c>
      <c r="O193" s="11">
        <f t="shared" si="236"/>
        <v>1.0282915224462119E-3</v>
      </c>
      <c r="P193" s="11">
        <f t="shared" si="237"/>
        <v>2.1791586447685862E-3</v>
      </c>
      <c r="Q193" s="4">
        <f t="shared" si="238"/>
        <v>4954.2140395106035</v>
      </c>
      <c r="R193" s="4">
        <f t="shared" si="239"/>
        <v>7625.4401613234768</v>
      </c>
      <c r="S193" s="4">
        <f t="shared" si="240"/>
        <v>4565.0527847805224</v>
      </c>
      <c r="T193" s="4">
        <f t="shared" si="241"/>
        <v>32.066266583889174</v>
      </c>
      <c r="U193" s="4">
        <f t="shared" si="242"/>
        <v>111.82249588763902</v>
      </c>
      <c r="V193" s="4">
        <f t="shared" si="243"/>
        <v>171.86075235910747</v>
      </c>
      <c r="W193" s="11">
        <f t="shared" si="244"/>
        <v>-1.0734613539272964E-2</v>
      </c>
      <c r="X193" s="11">
        <f t="shared" si="245"/>
        <v>-1.217998157191269E-2</v>
      </c>
      <c r="Y193" s="11">
        <f t="shared" si="246"/>
        <v>-9.7425357312937999E-3</v>
      </c>
      <c r="Z193" s="4">
        <f t="shared" si="259"/>
        <v>6671.9945860604039</v>
      </c>
      <c r="AA193" s="4">
        <f t="shared" si="260"/>
        <v>23093.778295012005</v>
      </c>
      <c r="AB193" s="4">
        <f t="shared" si="261"/>
        <v>41043.588666455558</v>
      </c>
      <c r="AC193" s="12">
        <f t="shared" si="247"/>
        <v>1.3275213761919695</v>
      </c>
      <c r="AD193" s="12">
        <f t="shared" si="248"/>
        <v>2.9947279004848015</v>
      </c>
      <c r="AE193" s="12">
        <f t="shared" si="249"/>
        <v>8.9227634984093012</v>
      </c>
      <c r="AF193" s="11">
        <f t="shared" si="250"/>
        <v>-4.0504037456468023E-3</v>
      </c>
      <c r="AG193" s="11">
        <f t="shared" si="251"/>
        <v>2.9673830763510267E-4</v>
      </c>
      <c r="AH193" s="11">
        <f t="shared" si="252"/>
        <v>9.7937136394747881E-3</v>
      </c>
      <c r="AI193" s="1">
        <f t="shared" si="216"/>
        <v>316294.37206803286</v>
      </c>
      <c r="AJ193" s="1">
        <f t="shared" si="217"/>
        <v>133567.78543295947</v>
      </c>
      <c r="AK193" s="1">
        <f t="shared" si="218"/>
        <v>51555.013210606528</v>
      </c>
      <c r="AL193" s="10">
        <f t="shared" si="253"/>
        <v>69.523983117311403</v>
      </c>
      <c r="AM193" s="10">
        <f t="shared" si="254"/>
        <v>15.83980760086351</v>
      </c>
      <c r="AN193" s="10">
        <f t="shared" si="255"/>
        <v>5.124492279215799</v>
      </c>
      <c r="AO193" s="7">
        <f t="shared" si="256"/>
        <v>5.2039597576677473E-3</v>
      </c>
      <c r="AP193" s="7">
        <f t="shared" si="257"/>
        <v>6.555616768316481E-3</v>
      </c>
      <c r="AQ193" s="7">
        <f t="shared" si="258"/>
        <v>5.9467715591278421E-3</v>
      </c>
      <c r="AR193" s="1">
        <f t="shared" si="264"/>
        <v>154499.24694381832</v>
      </c>
      <c r="AS193" s="1">
        <f t="shared" si="262"/>
        <v>68192.36237568545</v>
      </c>
      <c r="AT193" s="1">
        <f t="shared" si="263"/>
        <v>26562.509020335994</v>
      </c>
      <c r="AU193" s="1">
        <f t="shared" si="219"/>
        <v>30899.849388763665</v>
      </c>
      <c r="AV193" s="1">
        <f t="shared" si="220"/>
        <v>13638.47247513709</v>
      </c>
      <c r="AW193" s="1">
        <f t="shared" si="221"/>
        <v>5312.5018040671994</v>
      </c>
      <c r="AX193">
        <v>0</v>
      </c>
      <c r="AY193">
        <v>0</v>
      </c>
      <c r="AZ193">
        <v>0</v>
      </c>
      <c r="BA193">
        <f t="shared" si="199"/>
        <v>0</v>
      </c>
      <c r="BB193">
        <f t="shared" si="211"/>
        <v>0</v>
      </c>
      <c r="BC193">
        <f t="shared" si="200"/>
        <v>0</v>
      </c>
      <c r="BD193">
        <f t="shared" si="201"/>
        <v>0</v>
      </c>
      <c r="BE193">
        <f t="shared" si="202"/>
        <v>0</v>
      </c>
      <c r="BF193">
        <f t="shared" si="203"/>
        <v>0</v>
      </c>
      <c r="BG193">
        <f t="shared" si="204"/>
        <v>0</v>
      </c>
      <c r="BH193">
        <f t="shared" si="212"/>
        <v>0</v>
      </c>
      <c r="BI193">
        <f t="shared" si="213"/>
        <v>0</v>
      </c>
      <c r="BJ193">
        <f t="shared" si="214"/>
        <v>0</v>
      </c>
      <c r="BK193" s="7">
        <f t="shared" si="215"/>
        <v>2.8289299410559771E-2</v>
      </c>
      <c r="BL193" s="13">
        <f t="shared" si="265"/>
        <v>5.4011629003963956E-3</v>
      </c>
      <c r="BM193" s="13">
        <f t="shared" si="266"/>
        <v>1.5959251646593697E-3</v>
      </c>
      <c r="BN193" s="8">
        <f>BN$3*temperature!$I303+BN$4*temperature!$I303^2+BN$5*temperature!$I303^6</f>
        <v>-38.343610380626522</v>
      </c>
      <c r="BO193" s="8">
        <f>BO$3*temperature!$I303+BO$4*temperature!$I303^2+BO$5*temperature!$I303^6</f>
        <v>-32.581403948452937</v>
      </c>
      <c r="BP193" s="8">
        <f>BP$3*temperature!$I303+BP$4*temperature!$I303^2+BP$5*temperature!$I303^6</f>
        <v>-27.893047831973497</v>
      </c>
      <c r="BQ193" s="8">
        <f>BQ$3*temperature!$M303+BQ$4*temperature!$M303^2+BQ$5*temperature!$M303^6</f>
        <v>-38.343634094593888</v>
      </c>
      <c r="BR193" s="8">
        <f>BR$3*temperature!$M303+BR$4*temperature!$M303^2+BR$5*temperature!$M303^6</f>
        <v>-32.581422390103526</v>
      </c>
      <c r="BS193" s="8">
        <f>BS$3*temperature!$M303+BS$4*temperature!$M303^2+BS$5*temperature!$M303^6</f>
        <v>-27.893062298260485</v>
      </c>
      <c r="BT193" s="15">
        <f t="shared" si="205"/>
        <v>-2.3713967365779354E-5</v>
      </c>
      <c r="BU193" s="15">
        <f t="shared" si="206"/>
        <v>-1.844165058884073E-5</v>
      </c>
      <c r="BV193" s="15">
        <f t="shared" si="207"/>
        <v>-1.4466286987868671E-5</v>
      </c>
      <c r="BW193" s="15">
        <f t="shared" si="208"/>
        <v>-5.3056306984292236E-2</v>
      </c>
      <c r="BX193" s="15">
        <f t="shared" si="209"/>
        <v>-2.865657569156014E-4</v>
      </c>
      <c r="BY193" s="15">
        <f t="shared" si="210"/>
        <v>-8.467389546012465E-5</v>
      </c>
    </row>
    <row r="194" spans="1:77" x14ac:dyDescent="0.3">
      <c r="A194">
        <f t="shared" si="222"/>
        <v>2148</v>
      </c>
      <c r="B194" s="4">
        <f t="shared" si="223"/>
        <v>1165.3291167535328</v>
      </c>
      <c r="C194" s="4">
        <f t="shared" si="224"/>
        <v>2963.7863026261216</v>
      </c>
      <c r="D194" s="4">
        <f t="shared" si="225"/>
        <v>4368.8019067617724</v>
      </c>
      <c r="E194" s="11">
        <f t="shared" si="226"/>
        <v>3.4632632299548609E-6</v>
      </c>
      <c r="F194" s="11">
        <f t="shared" si="227"/>
        <v>6.8228607937915996E-6</v>
      </c>
      <c r="G194" s="11">
        <f t="shared" si="228"/>
        <v>1.3928627606777659E-5</v>
      </c>
      <c r="H194" s="4">
        <f t="shared" si="229"/>
        <v>153929.20523885798</v>
      </c>
      <c r="I194" s="4">
        <f t="shared" si="230"/>
        <v>68255.860072201045</v>
      </c>
      <c r="J194" s="4">
        <f t="shared" si="231"/>
        <v>26618.616617878939</v>
      </c>
      <c r="K194" s="4">
        <f t="shared" si="232"/>
        <v>132090.7570452597</v>
      </c>
      <c r="L194" s="4">
        <f t="shared" si="233"/>
        <v>23029.953276901775</v>
      </c>
      <c r="M194" s="4">
        <f t="shared" si="234"/>
        <v>6092.8870628535988</v>
      </c>
      <c r="N194" s="11">
        <f t="shared" si="235"/>
        <v>-3.6930587802675996E-3</v>
      </c>
      <c r="O194" s="11">
        <f t="shared" si="236"/>
        <v>9.2432638004380507E-4</v>
      </c>
      <c r="P194" s="11">
        <f t="shared" si="237"/>
        <v>2.0983274534083218E-3</v>
      </c>
      <c r="Q194" s="4">
        <f t="shared" si="238"/>
        <v>4882.9495763043342</v>
      </c>
      <c r="R194" s="4">
        <f t="shared" si="239"/>
        <v>7539.5764279835184</v>
      </c>
      <c r="S194" s="4">
        <f t="shared" si="240"/>
        <v>4530.1263445462209</v>
      </c>
      <c r="T194" s="4">
        <f t="shared" si="241"/>
        <v>31.722047604463821</v>
      </c>
      <c r="U194" s="4">
        <f t="shared" si="242"/>
        <v>110.4604999484023</v>
      </c>
      <c r="V194" s="4">
        <f t="shared" si="243"/>
        <v>170.18639283844183</v>
      </c>
      <c r="W194" s="11">
        <f t="shared" si="244"/>
        <v>-1.0734613539272964E-2</v>
      </c>
      <c r="X194" s="11">
        <f t="shared" si="245"/>
        <v>-1.217998157191269E-2</v>
      </c>
      <c r="Y194" s="11">
        <f t="shared" si="246"/>
        <v>-9.7425357312937999E-3</v>
      </c>
      <c r="Z194" s="4">
        <f t="shared" si="259"/>
        <v>6550.1862429055063</v>
      </c>
      <c r="AA194" s="4">
        <f t="shared" si="260"/>
        <v>22842.894755721078</v>
      </c>
      <c r="AB194" s="4">
        <f t="shared" si="261"/>
        <v>41131.812581034756</v>
      </c>
      <c r="AC194" s="12">
        <f t="shared" si="247"/>
        <v>1.3221443786374154</v>
      </c>
      <c r="AD194" s="12">
        <f t="shared" si="248"/>
        <v>2.9956165509738191</v>
      </c>
      <c r="AE194" s="12">
        <f t="shared" si="249"/>
        <v>9.0101504889854809</v>
      </c>
      <c r="AF194" s="11">
        <f t="shared" si="250"/>
        <v>-4.0504037456468023E-3</v>
      </c>
      <c r="AG194" s="11">
        <f t="shared" si="251"/>
        <v>2.9673830763510267E-4</v>
      </c>
      <c r="AH194" s="11">
        <f t="shared" si="252"/>
        <v>9.7937136394747881E-3</v>
      </c>
      <c r="AI194" s="1">
        <f t="shared" si="216"/>
        <v>315564.78424999322</v>
      </c>
      <c r="AJ194" s="1">
        <f t="shared" si="217"/>
        <v>133849.47936480062</v>
      </c>
      <c r="AK194" s="1">
        <f t="shared" si="218"/>
        <v>51712.01369361308</v>
      </c>
      <c r="AL194" s="10">
        <f t="shared" si="253"/>
        <v>69.882165127543317</v>
      </c>
      <c r="AM194" s="10">
        <f t="shared" si="254"/>
        <v>15.942608912095487</v>
      </c>
      <c r="AN194" s="10">
        <f t="shared" si="255"/>
        <v>5.1546617223073996</v>
      </c>
      <c r="AO194" s="7">
        <f t="shared" si="256"/>
        <v>5.1519201600910697E-3</v>
      </c>
      <c r="AP194" s="7">
        <f t="shared" si="257"/>
        <v>6.4900606006333163E-3</v>
      </c>
      <c r="AQ194" s="7">
        <f t="shared" si="258"/>
        <v>5.8873038435365635E-3</v>
      </c>
      <c r="AR194" s="1">
        <f t="shared" si="264"/>
        <v>153929.20523885798</v>
      </c>
      <c r="AS194" s="1">
        <f t="shared" si="262"/>
        <v>68255.860072201045</v>
      </c>
      <c r="AT194" s="1">
        <f t="shared" si="263"/>
        <v>26618.616617878939</v>
      </c>
      <c r="AU194" s="1">
        <f t="shared" si="219"/>
        <v>30785.841047771595</v>
      </c>
      <c r="AV194" s="1">
        <f t="shared" si="220"/>
        <v>13651.17201444021</v>
      </c>
      <c r="AW194" s="1">
        <f t="shared" si="221"/>
        <v>5323.7233235757885</v>
      </c>
      <c r="AX194">
        <v>0</v>
      </c>
      <c r="AY194">
        <v>0</v>
      </c>
      <c r="AZ194">
        <v>0</v>
      </c>
      <c r="BA194">
        <f t="shared" si="199"/>
        <v>0</v>
      </c>
      <c r="BB194">
        <f t="shared" si="211"/>
        <v>0</v>
      </c>
      <c r="BC194">
        <f t="shared" si="200"/>
        <v>0</v>
      </c>
      <c r="BD194">
        <f t="shared" si="201"/>
        <v>0</v>
      </c>
      <c r="BE194">
        <f t="shared" si="202"/>
        <v>0</v>
      </c>
      <c r="BF194">
        <f t="shared" si="203"/>
        <v>0</v>
      </c>
      <c r="BG194">
        <f t="shared" si="204"/>
        <v>0</v>
      </c>
      <c r="BH194">
        <f t="shared" si="212"/>
        <v>0</v>
      </c>
      <c r="BI194">
        <f t="shared" si="213"/>
        <v>0</v>
      </c>
      <c r="BJ194">
        <f t="shared" si="214"/>
        <v>0</v>
      </c>
      <c r="BK194" s="7">
        <f t="shared" si="215"/>
        <v>2.8182865681528696E-2</v>
      </c>
      <c r="BL194" s="13">
        <f t="shared" si="265"/>
        <v>5.2525713371640382E-3</v>
      </c>
      <c r="BM194" s="13">
        <f t="shared" si="266"/>
        <v>1.5199287282470187E-3</v>
      </c>
      <c r="BN194" s="8">
        <f>BN$3*temperature!$I304+BN$4*temperature!$I304^2+BN$5*temperature!$I304^6</f>
        <v>-38.860471157209439</v>
      </c>
      <c r="BO194" s="8">
        <f>BO$3*temperature!$I304+BO$4*temperature!$I304^2+BO$5*temperature!$I304^6</f>
        <v>-32.983289853091243</v>
      </c>
      <c r="BP194" s="8">
        <f>BP$3*temperature!$I304+BP$4*temperature!$I304^2+BP$5*temperature!$I304^6</f>
        <v>-28.208249521499752</v>
      </c>
      <c r="BQ194" s="8">
        <f>BQ$3*temperature!$M304+BQ$4*temperature!$M304^2+BQ$5*temperature!$M304^6</f>
        <v>-38.860494859606547</v>
      </c>
      <c r="BR194" s="8">
        <f>BR$3*temperature!$M304+BR$4*temperature!$M304^2+BR$5*temperature!$M304^6</f>
        <v>-32.983308280127211</v>
      </c>
      <c r="BS194" s="8">
        <f>BS$3*temperature!$M304+BS$4*temperature!$M304^2+BS$5*temperature!$M304^6</f>
        <v>-28.208263971575249</v>
      </c>
      <c r="BT194" s="15">
        <f t="shared" si="205"/>
        <v>-2.3702397108138484E-5</v>
      </c>
      <c r="BU194" s="15">
        <f t="shared" si="206"/>
        <v>-1.8427035968215932E-5</v>
      </c>
      <c r="BV194" s="15">
        <f t="shared" si="207"/>
        <v>-1.4450075497052239E-5</v>
      </c>
      <c r="BW194" s="15">
        <f t="shared" si="208"/>
        <v>-5.2908853574589652E-2</v>
      </c>
      <c r="BX194" s="15">
        <f t="shared" si="209"/>
        <v>-2.7790752776809868E-4</v>
      </c>
      <c r="BY194" s="15">
        <f t="shared" si="210"/>
        <v>-8.0417686526633786E-5</v>
      </c>
    </row>
    <row r="195" spans="1:77" x14ac:dyDescent="0.3">
      <c r="A195">
        <f t="shared" si="222"/>
        <v>2149</v>
      </c>
      <c r="B195" s="4">
        <f t="shared" si="223"/>
        <v>1165.3329508029396</v>
      </c>
      <c r="C195" s="4">
        <f t="shared" si="224"/>
        <v>2963.8055130524185</v>
      </c>
      <c r="D195" s="4">
        <f t="shared" si="225"/>
        <v>4368.8597156058777</v>
      </c>
      <c r="E195" s="11">
        <f t="shared" si="226"/>
        <v>3.2901000684571177E-6</v>
      </c>
      <c r="F195" s="11">
        <f t="shared" si="227"/>
        <v>6.4817177541020191E-6</v>
      </c>
      <c r="G195" s="11">
        <f t="shared" si="228"/>
        <v>1.3232196226438776E-5</v>
      </c>
      <c r="H195" s="4">
        <f t="shared" si="229"/>
        <v>153342.74630005172</v>
      </c>
      <c r="I195" s="4">
        <f t="shared" si="230"/>
        <v>68312.419885794094</v>
      </c>
      <c r="J195" s="4">
        <f t="shared" si="231"/>
        <v>26672.713388077962</v>
      </c>
      <c r="K195" s="4">
        <f t="shared" si="232"/>
        <v>131587.06805157723</v>
      </c>
      <c r="L195" s="4">
        <f t="shared" si="233"/>
        <v>23048.887514700396</v>
      </c>
      <c r="M195" s="4">
        <f t="shared" si="234"/>
        <v>6105.1887962438195</v>
      </c>
      <c r="N195" s="11">
        <f t="shared" si="235"/>
        <v>-3.8132039284920483E-3</v>
      </c>
      <c r="O195" s="11">
        <f t="shared" si="236"/>
        <v>8.221570218125418E-4</v>
      </c>
      <c r="P195" s="11">
        <f t="shared" si="237"/>
        <v>2.0190319077504348E-3</v>
      </c>
      <c r="Q195" s="4">
        <f t="shared" si="238"/>
        <v>4812.129024593838</v>
      </c>
      <c r="R195" s="4">
        <f t="shared" si="239"/>
        <v>7453.9160553562706</v>
      </c>
      <c r="S195" s="4">
        <f t="shared" si="240"/>
        <v>4495.1082659633339</v>
      </c>
      <c r="T195" s="4">
        <f t="shared" si="241"/>
        <v>31.381523682755482</v>
      </c>
      <c r="U195" s="4">
        <f t="shared" si="242"/>
        <v>109.11509309460649</v>
      </c>
      <c r="V195" s="4">
        <f t="shared" si="243"/>
        <v>168.52834582523332</v>
      </c>
      <c r="W195" s="11">
        <f t="shared" si="244"/>
        <v>-1.0734613539272964E-2</v>
      </c>
      <c r="X195" s="11">
        <f t="shared" si="245"/>
        <v>-1.217998157191269E-2</v>
      </c>
      <c r="Y195" s="11">
        <f t="shared" si="246"/>
        <v>-9.7425357312937999E-3</v>
      </c>
      <c r="Z195" s="4">
        <f t="shared" si="259"/>
        <v>6429.8150713626319</v>
      </c>
      <c r="AA195" s="4">
        <f t="shared" si="260"/>
        <v>22592.381971440194</v>
      </c>
      <c r="AB195" s="4">
        <f t="shared" si="261"/>
        <v>41216.871284311695</v>
      </c>
      <c r="AC195" s="12">
        <f t="shared" si="247"/>
        <v>1.3167891600938966</v>
      </c>
      <c r="AD195" s="12">
        <f t="shared" si="248"/>
        <v>2.9965054651594789</v>
      </c>
      <c r="AE195" s="12">
        <f t="shared" si="249"/>
        <v>9.0983933227231777</v>
      </c>
      <c r="AF195" s="11">
        <f t="shared" si="250"/>
        <v>-4.0504037456468023E-3</v>
      </c>
      <c r="AG195" s="11">
        <f t="shared" si="251"/>
        <v>2.9673830763510267E-4</v>
      </c>
      <c r="AH195" s="11">
        <f t="shared" si="252"/>
        <v>9.7937136394747881E-3</v>
      </c>
      <c r="AI195" s="1">
        <f t="shared" si="216"/>
        <v>314794.1468727655</v>
      </c>
      <c r="AJ195" s="1">
        <f t="shared" si="217"/>
        <v>134115.70344276077</v>
      </c>
      <c r="AK195" s="1">
        <f t="shared" si="218"/>
        <v>51864.535647827564</v>
      </c>
      <c r="AL195" s="10">
        <f t="shared" si="253"/>
        <v>70.238592189541194</v>
      </c>
      <c r="AM195" s="10">
        <f t="shared" si="254"/>
        <v>16.045042725087466</v>
      </c>
      <c r="AN195" s="10">
        <f t="shared" si="255"/>
        <v>5.1847053114795711</v>
      </c>
      <c r="AO195" s="7">
        <f t="shared" si="256"/>
        <v>5.1004009584901594E-3</v>
      </c>
      <c r="AP195" s="7">
        <f t="shared" si="257"/>
        <v>6.4251599946269829E-3</v>
      </c>
      <c r="AQ195" s="7">
        <f t="shared" si="258"/>
        <v>5.8284308051011974E-3</v>
      </c>
      <c r="AR195" s="1">
        <f t="shared" si="264"/>
        <v>153342.74630005172</v>
      </c>
      <c r="AS195" s="1">
        <f t="shared" si="262"/>
        <v>68312.419885794094</v>
      </c>
      <c r="AT195" s="1">
        <f t="shared" si="263"/>
        <v>26672.713388077962</v>
      </c>
      <c r="AU195" s="1">
        <f t="shared" si="219"/>
        <v>30668.549260010346</v>
      </c>
      <c r="AV195" s="1">
        <f t="shared" si="220"/>
        <v>13662.483977158819</v>
      </c>
      <c r="AW195" s="1">
        <f t="shared" si="221"/>
        <v>5334.5426776155928</v>
      </c>
      <c r="AX195">
        <v>0</v>
      </c>
      <c r="AY195">
        <v>0</v>
      </c>
      <c r="AZ195">
        <v>0</v>
      </c>
      <c r="BA195">
        <f t="shared" si="199"/>
        <v>0</v>
      </c>
      <c r="BB195">
        <f t="shared" si="211"/>
        <v>0</v>
      </c>
      <c r="BC195">
        <f t="shared" si="200"/>
        <v>0</v>
      </c>
      <c r="BD195">
        <f t="shared" si="201"/>
        <v>0</v>
      </c>
      <c r="BE195">
        <f t="shared" si="202"/>
        <v>0</v>
      </c>
      <c r="BF195">
        <f t="shared" si="203"/>
        <v>0</v>
      </c>
      <c r="BG195">
        <f t="shared" si="204"/>
        <v>0</v>
      </c>
      <c r="BH195">
        <f t="shared" si="212"/>
        <v>0</v>
      </c>
      <c r="BI195">
        <f t="shared" si="213"/>
        <v>0</v>
      </c>
      <c r="BJ195">
        <f t="shared" si="214"/>
        <v>0</v>
      </c>
      <c r="BK195" s="7">
        <f t="shared" si="215"/>
        <v>2.8078143212797863E-2</v>
      </c>
      <c r="BL195" s="13">
        <f t="shared" si="265"/>
        <v>5.1085964496037223E-3</v>
      </c>
      <c r="BM195" s="13">
        <f t="shared" si="266"/>
        <v>1.4475511697590654E-3</v>
      </c>
      <c r="BN195" s="8">
        <f>BN$3*temperature!$I305+BN$4*temperature!$I305^2+BN$5*temperature!$I305^6</f>
        <v>-39.375516677254367</v>
      </c>
      <c r="BO195" s="8">
        <f>BO$3*temperature!$I305+BO$4*temperature!$I305^2+BO$5*temperature!$I305^6</f>
        <v>-33.38364356754947</v>
      </c>
      <c r="BP195" s="8">
        <f>BP$3*temperature!$I305+BP$4*temperature!$I305^2+BP$5*temperature!$I305^6</f>
        <v>-28.522147444384991</v>
      </c>
      <c r="BQ195" s="8">
        <f>BQ$3*temperature!$M305+BQ$4*temperature!$M305^2+BQ$5*temperature!$M305^6</f>
        <v>-39.375540367069128</v>
      </c>
      <c r="BR195" s="8">
        <f>BR$3*temperature!$M305+BR$4*temperature!$M305^2+BR$5*temperature!$M305^6</f>
        <v>-33.383661979310162</v>
      </c>
      <c r="BS195" s="8">
        <f>BS$3*temperature!$M305+BS$4*temperature!$M305^2+BS$5*temperature!$M305^6</f>
        <v>-28.522161877837561</v>
      </c>
      <c r="BT195" s="15">
        <f t="shared" si="205"/>
        <v>-2.3689814760530226E-5</v>
      </c>
      <c r="BU195" s="15">
        <f t="shared" si="206"/>
        <v>-1.8411760692060852E-5</v>
      </c>
      <c r="BV195" s="15">
        <f t="shared" si="207"/>
        <v>-1.443345257001738E-5</v>
      </c>
      <c r="BW195" s="15">
        <f t="shared" si="208"/>
        <v>-5.2753925255525171E-2</v>
      </c>
      <c r="BX195" s="15">
        <f t="shared" si="209"/>
        <v>-2.6949851526303603E-4</v>
      </c>
      <c r="BY195" s="15">
        <f t="shared" si="210"/>
        <v>-7.636400621301776E-5</v>
      </c>
    </row>
    <row r="196" spans="1:77" x14ac:dyDescent="0.3">
      <c r="A196">
        <f t="shared" si="222"/>
        <v>2150</v>
      </c>
      <c r="B196" s="4">
        <f t="shared" si="223"/>
        <v>1165.3365931618598</v>
      </c>
      <c r="C196" s="4">
        <f t="shared" si="224"/>
        <v>2963.8237630756917</v>
      </c>
      <c r="D196" s="4">
        <f t="shared" si="225"/>
        <v>4368.9146347344686</v>
      </c>
      <c r="E196" s="11">
        <f t="shared" si="226"/>
        <v>3.1255950650342616E-6</v>
      </c>
      <c r="F196" s="11">
        <f t="shared" si="227"/>
        <v>6.1576318663969183E-6</v>
      </c>
      <c r="G196" s="11">
        <f t="shared" si="228"/>
        <v>1.2570586415116835E-5</v>
      </c>
      <c r="H196" s="4">
        <f t="shared" si="229"/>
        <v>152740.31011245627</v>
      </c>
      <c r="I196" s="4">
        <f t="shared" si="230"/>
        <v>68362.146230883474</v>
      </c>
      <c r="J196" s="4">
        <f t="shared" si="231"/>
        <v>26724.827781887019</v>
      </c>
      <c r="K196" s="4">
        <f t="shared" si="232"/>
        <v>131069.69351921944</v>
      </c>
      <c r="L196" s="4">
        <f t="shared" si="233"/>
        <v>23065.523356200181</v>
      </c>
      <c r="M196" s="4">
        <f t="shared" si="234"/>
        <v>6117.0405046175238</v>
      </c>
      <c r="N196" s="11">
        <f t="shared" si="235"/>
        <v>-3.9318037860300858E-3</v>
      </c>
      <c r="O196" s="11">
        <f t="shared" si="236"/>
        <v>7.2176331674023153E-4</v>
      </c>
      <c r="P196" s="11">
        <f t="shared" si="237"/>
        <v>1.9412517399945983E-3</v>
      </c>
      <c r="Q196" s="4">
        <f t="shared" si="238"/>
        <v>4741.7702555176666</v>
      </c>
      <c r="R196" s="4">
        <f t="shared" si="239"/>
        <v>7368.487302638775</v>
      </c>
      <c r="S196" s="4">
        <f t="shared" si="240"/>
        <v>4460.0116993676238</v>
      </c>
      <c r="T196" s="4">
        <f t="shared" si="241"/>
        <v>31.044655153747559</v>
      </c>
      <c r="U196" s="4">
        <f t="shared" si="242"/>
        <v>107.78607327149665</v>
      </c>
      <c r="V196" s="4">
        <f t="shared" si="243"/>
        <v>166.88645239429513</v>
      </c>
      <c r="W196" s="11">
        <f t="shared" si="244"/>
        <v>-1.0734613539272964E-2</v>
      </c>
      <c r="X196" s="11">
        <f t="shared" si="245"/>
        <v>-1.217998157191269E-2</v>
      </c>
      <c r="Y196" s="11">
        <f t="shared" si="246"/>
        <v>-9.7425357312937999E-3</v>
      </c>
      <c r="Z196" s="4">
        <f t="shared" si="259"/>
        <v>6310.893712887073</v>
      </c>
      <c r="AA196" s="4">
        <f t="shared" si="260"/>
        <v>22342.328054591268</v>
      </c>
      <c r="AB196" s="4">
        <f t="shared" si="261"/>
        <v>41298.808908445477</v>
      </c>
      <c r="AC196" s="12">
        <f t="shared" si="247"/>
        <v>1.3114556323476252</v>
      </c>
      <c r="AD196" s="12">
        <f t="shared" si="248"/>
        <v>2.9973946431200296</v>
      </c>
      <c r="AE196" s="12">
        <f t="shared" si="249"/>
        <v>9.1875003815052381</v>
      </c>
      <c r="AF196" s="11">
        <f t="shared" si="250"/>
        <v>-4.0504037456468023E-3</v>
      </c>
      <c r="AG196" s="11">
        <f t="shared" si="251"/>
        <v>2.9673830763510267E-4</v>
      </c>
      <c r="AH196" s="11">
        <f t="shared" si="252"/>
        <v>9.7937136394747881E-3</v>
      </c>
      <c r="AI196" s="1">
        <f t="shared" si="216"/>
        <v>313983.28144549933</v>
      </c>
      <c r="AJ196" s="1">
        <f t="shared" si="217"/>
        <v>134366.61707564353</v>
      </c>
      <c r="AK196" s="1">
        <f t="shared" si="218"/>
        <v>52012.624760660401</v>
      </c>
      <c r="AL196" s="10">
        <f t="shared" si="253"/>
        <v>70.593254722638463</v>
      </c>
      <c r="AM196" s="10">
        <f t="shared" si="254"/>
        <v>16.147103772050485</v>
      </c>
      <c r="AN196" s="10">
        <f t="shared" si="255"/>
        <v>5.2146218206708417</v>
      </c>
      <c r="AO196" s="7">
        <f t="shared" si="256"/>
        <v>5.0493969489052576E-3</v>
      </c>
      <c r="AP196" s="7">
        <f t="shared" si="257"/>
        <v>6.3609083946807128E-3</v>
      </c>
      <c r="AQ196" s="7">
        <f t="shared" si="258"/>
        <v>5.7701464970501852E-3</v>
      </c>
      <c r="AR196" s="1">
        <f t="shared" si="264"/>
        <v>152740.31011245627</v>
      </c>
      <c r="AS196" s="1">
        <f t="shared" si="262"/>
        <v>68362.146230883474</v>
      </c>
      <c r="AT196" s="1">
        <f t="shared" si="263"/>
        <v>26724.827781887019</v>
      </c>
      <c r="AU196" s="1">
        <f t="shared" si="219"/>
        <v>30548.062022491256</v>
      </c>
      <c r="AV196" s="1">
        <f t="shared" si="220"/>
        <v>13672.429246176696</v>
      </c>
      <c r="AW196" s="1">
        <f t="shared" si="221"/>
        <v>5344.965556377404</v>
      </c>
      <c r="AX196">
        <v>0</v>
      </c>
      <c r="AY196">
        <v>0</v>
      </c>
      <c r="AZ196">
        <v>0</v>
      </c>
      <c r="BA196">
        <f t="shared" si="199"/>
        <v>0</v>
      </c>
      <c r="BB196">
        <f t="shared" si="211"/>
        <v>0</v>
      </c>
      <c r="BC196">
        <f t="shared" si="200"/>
        <v>0</v>
      </c>
      <c r="BD196">
        <f t="shared" si="201"/>
        <v>0</v>
      </c>
      <c r="BE196">
        <f t="shared" si="202"/>
        <v>0</v>
      </c>
      <c r="BF196">
        <f t="shared" si="203"/>
        <v>0</v>
      </c>
      <c r="BG196">
        <f t="shared" si="204"/>
        <v>0</v>
      </c>
      <c r="BH196">
        <f t="shared" si="212"/>
        <v>0</v>
      </c>
      <c r="BI196">
        <f t="shared" si="213"/>
        <v>0</v>
      </c>
      <c r="BJ196">
        <f t="shared" si="214"/>
        <v>0</v>
      </c>
      <c r="BK196" s="7">
        <f t="shared" si="215"/>
        <v>2.7975114655362593E-2</v>
      </c>
      <c r="BL196" s="13">
        <f t="shared" si="265"/>
        <v>4.969074076061078E-3</v>
      </c>
      <c r="BM196" s="13">
        <f t="shared" si="266"/>
        <v>1.3786201616753002E-3</v>
      </c>
      <c r="BN196" s="8">
        <f>BN$3*temperature!$I306+BN$4*temperature!$I306^2+BN$5*temperature!$I306^6</f>
        <v>-39.888678090507845</v>
      </c>
      <c r="BO196" s="8">
        <f>BO$3*temperature!$I306+BO$4*temperature!$I306^2+BO$5*temperature!$I306^6</f>
        <v>-33.782415013032427</v>
      </c>
      <c r="BP196" s="8">
        <f>BP$3*temperature!$I306+BP$4*temperature!$I306^2+BP$5*temperature!$I306^6</f>
        <v>-28.834705244808355</v>
      </c>
      <c r="BQ196" s="8">
        <f>BQ$3*temperature!$M306+BQ$4*temperature!$M306^2+BQ$5*temperature!$M306^6</f>
        <v>-39.888701766773551</v>
      </c>
      <c r="BR196" s="8">
        <f>BR$3*temperature!$M306+BR$4*temperature!$M306^2+BR$5*temperature!$M306^6</f>
        <v>-33.782433408889595</v>
      </c>
      <c r="BS196" s="8">
        <f>BS$3*temperature!$M306+BS$4*temperature!$M306^2+BS$5*temperature!$M306^6</f>
        <v>-28.834719661249633</v>
      </c>
      <c r="BT196" s="15">
        <f t="shared" si="205"/>
        <v>-2.3676265705319111E-5</v>
      </c>
      <c r="BU196" s="15">
        <f t="shared" si="206"/>
        <v>-1.8395857168229668E-5</v>
      </c>
      <c r="BV196" s="15">
        <f t="shared" si="207"/>
        <v>-1.4416441278086722E-5</v>
      </c>
      <c r="BW196" s="15">
        <f t="shared" si="208"/>
        <v>-5.2591773542968713E-2</v>
      </c>
      <c r="BX196" s="15">
        <f t="shared" si="209"/>
        <v>-2.6133241852644069E-4</v>
      </c>
      <c r="BY196" s="15">
        <f t="shared" si="210"/>
        <v>-7.2504079344598297E-5</v>
      </c>
    </row>
    <row r="197" spans="1:77" x14ac:dyDescent="0.3">
      <c r="A197">
        <f t="shared" si="222"/>
        <v>2151</v>
      </c>
      <c r="B197" s="4">
        <f t="shared" si="223"/>
        <v>1165.3400534136495</v>
      </c>
      <c r="C197" s="4">
        <f t="shared" si="224"/>
        <v>2963.8411007045588</v>
      </c>
      <c r="D197" s="4">
        <f t="shared" si="225"/>
        <v>4368.9668085624771</v>
      </c>
      <c r="E197" s="11">
        <f t="shared" si="226"/>
        <v>2.9693153117825486E-6</v>
      </c>
      <c r="F197" s="11">
        <f t="shared" si="227"/>
        <v>5.8497502730770722E-6</v>
      </c>
      <c r="G197" s="11">
        <f t="shared" si="228"/>
        <v>1.1942057094360993E-5</v>
      </c>
      <c r="H197" s="4">
        <f t="shared" si="229"/>
        <v>152122.33497820774</v>
      </c>
      <c r="I197" s="4">
        <f t="shared" si="230"/>
        <v>68405.144538600434</v>
      </c>
      <c r="J197" s="4">
        <f t="shared" si="231"/>
        <v>26774.988436991091</v>
      </c>
      <c r="K197" s="4">
        <f t="shared" si="232"/>
        <v>130539.00836291806</v>
      </c>
      <c r="L197" s="4">
        <f t="shared" si="233"/>
        <v>23079.896058644739</v>
      </c>
      <c r="M197" s="4">
        <f t="shared" si="234"/>
        <v>6128.4485806842004</v>
      </c>
      <c r="N197" s="11">
        <f t="shared" si="235"/>
        <v>-4.0488776776117508E-3</v>
      </c>
      <c r="O197" s="11">
        <f t="shared" si="236"/>
        <v>6.2312492210137016E-4</v>
      </c>
      <c r="P197" s="11">
        <f t="shared" si="237"/>
        <v>1.8649665729799647E-3</v>
      </c>
      <c r="Q197" s="4">
        <f t="shared" si="238"/>
        <v>4671.8903010778376</v>
      </c>
      <c r="R197" s="4">
        <f t="shared" si="239"/>
        <v>7283.3174322549712</v>
      </c>
      <c r="S197" s="4">
        <f t="shared" si="240"/>
        <v>4424.8494537346751</v>
      </c>
      <c r="T197" s="4">
        <f t="shared" si="241"/>
        <v>30.711402778212079</v>
      </c>
      <c r="U197" s="4">
        <f t="shared" si="242"/>
        <v>106.47324088534099</v>
      </c>
      <c r="V197" s="4">
        <f t="shared" si="243"/>
        <v>165.26055516877486</v>
      </c>
      <c r="W197" s="11">
        <f t="shared" si="244"/>
        <v>-1.0734613539272964E-2</v>
      </c>
      <c r="X197" s="11">
        <f t="shared" si="245"/>
        <v>-1.217998157191269E-2</v>
      </c>
      <c r="Y197" s="11">
        <f t="shared" si="246"/>
        <v>-9.7425357312937999E-3</v>
      </c>
      <c r="Z197" s="4">
        <f t="shared" si="259"/>
        <v>6193.4333818547657</v>
      </c>
      <c r="AA197" s="4">
        <f t="shared" si="260"/>
        <v>22092.818209538207</v>
      </c>
      <c r="AB197" s="4">
        <f t="shared" si="261"/>
        <v>41377.669917347681</v>
      </c>
      <c r="AC197" s="12">
        <f t="shared" si="247"/>
        <v>1.3061437075421147</v>
      </c>
      <c r="AD197" s="12">
        <f t="shared" si="248"/>
        <v>2.9982840849337435</v>
      </c>
      <c r="AE197" s="12">
        <f t="shared" si="249"/>
        <v>9.2774801293042657</v>
      </c>
      <c r="AF197" s="11">
        <f t="shared" si="250"/>
        <v>-4.0504037456468023E-3</v>
      </c>
      <c r="AG197" s="11">
        <f t="shared" si="251"/>
        <v>2.9673830763510267E-4</v>
      </c>
      <c r="AH197" s="11">
        <f t="shared" si="252"/>
        <v>9.7937136394747881E-3</v>
      </c>
      <c r="AI197" s="1">
        <f t="shared" si="216"/>
        <v>313133.01532344066</v>
      </c>
      <c r="AJ197" s="1">
        <f t="shared" si="217"/>
        <v>134602.38461425589</v>
      </c>
      <c r="AK197" s="1">
        <f t="shared" si="218"/>
        <v>52156.327840971768</v>
      </c>
      <c r="AL197" s="10">
        <f t="shared" si="253"/>
        <v>70.946143553998141</v>
      </c>
      <c r="AM197" s="10">
        <f t="shared" si="254"/>
        <v>16.248786917504567</v>
      </c>
      <c r="AN197" s="10">
        <f t="shared" si="255"/>
        <v>5.2444100611845075</v>
      </c>
      <c r="AO197" s="7">
        <f t="shared" si="256"/>
        <v>4.9989029794162048E-3</v>
      </c>
      <c r="AP197" s="7">
        <f t="shared" si="257"/>
        <v>6.2972993107339057E-3</v>
      </c>
      <c r="AQ197" s="7">
        <f t="shared" si="258"/>
        <v>5.7124450320796836E-3</v>
      </c>
      <c r="AR197" s="1">
        <f t="shared" si="264"/>
        <v>152122.33497820774</v>
      </c>
      <c r="AS197" s="1">
        <f t="shared" si="262"/>
        <v>68405.144538600434</v>
      </c>
      <c r="AT197" s="1">
        <f t="shared" si="263"/>
        <v>26774.988436991091</v>
      </c>
      <c r="AU197" s="1">
        <f t="shared" si="219"/>
        <v>30424.466995641549</v>
      </c>
      <c r="AV197" s="1">
        <f t="shared" si="220"/>
        <v>13681.028907720087</v>
      </c>
      <c r="AW197" s="1">
        <f t="shared" si="221"/>
        <v>5354.9976873982187</v>
      </c>
      <c r="AX197">
        <v>0</v>
      </c>
      <c r="AY197">
        <v>0</v>
      </c>
      <c r="AZ197">
        <v>0</v>
      </c>
      <c r="BA197">
        <f t="shared" si="199"/>
        <v>0</v>
      </c>
      <c r="BB197">
        <f t="shared" si="211"/>
        <v>0</v>
      </c>
      <c r="BC197">
        <f t="shared" si="200"/>
        <v>0</v>
      </c>
      <c r="BD197">
        <f t="shared" si="201"/>
        <v>0</v>
      </c>
      <c r="BE197">
        <f t="shared" si="202"/>
        <v>0</v>
      </c>
      <c r="BF197">
        <f t="shared" si="203"/>
        <v>0</v>
      </c>
      <c r="BG197">
        <f t="shared" si="204"/>
        <v>0</v>
      </c>
      <c r="BH197">
        <f t="shared" si="212"/>
        <v>0</v>
      </c>
      <c r="BI197">
        <f t="shared" si="213"/>
        <v>0</v>
      </c>
      <c r="BJ197">
        <f t="shared" si="214"/>
        <v>0</v>
      </c>
      <c r="BK197" s="7">
        <f t="shared" si="215"/>
        <v>2.7873762347673553E-2</v>
      </c>
      <c r="BL197" s="13">
        <f t="shared" si="265"/>
        <v>4.8338466614797401E-3</v>
      </c>
      <c r="BM197" s="13">
        <f t="shared" si="266"/>
        <v>1.3129715825479049E-3</v>
      </c>
      <c r="BN197" s="8">
        <f>BN$3*temperature!$I307+BN$4*temperature!$I307^2+BN$5*temperature!$I307^6</f>
        <v>-40.399889098652963</v>
      </c>
      <c r="BO197" s="8">
        <f>BO$3*temperature!$I307+BO$4*temperature!$I307^2+BO$5*temperature!$I307^6</f>
        <v>-34.179556042121817</v>
      </c>
      <c r="BP197" s="8">
        <f>BP$3*temperature!$I307+BP$4*temperature!$I307^2+BP$5*temperature!$I307^6</f>
        <v>-29.145888037034943</v>
      </c>
      <c r="BQ197" s="8">
        <f>BQ$3*temperature!$M307+BQ$4*temperature!$M307^2+BQ$5*temperature!$M307^6</f>
        <v>-40.399912760446789</v>
      </c>
      <c r="BR197" s="8">
        <f>BR$3*temperature!$M307+BR$4*temperature!$M307^2+BR$5*temperature!$M307^6</f>
        <v>-34.179574421478605</v>
      </c>
      <c r="BS197" s="8">
        <f>BS$3*temperature!$M307+BS$4*temperature!$M307^2+BS$5*temperature!$M307^6</f>
        <v>-29.145902436098812</v>
      </c>
      <c r="BT197" s="15">
        <f t="shared" si="205"/>
        <v>-2.36617938256245E-5</v>
      </c>
      <c r="BU197" s="15">
        <f t="shared" si="206"/>
        <v>-1.8379356788500445E-5</v>
      </c>
      <c r="BV197" s="15">
        <f t="shared" si="207"/>
        <v>-1.4399063868353323E-5</v>
      </c>
      <c r="BW197" s="15">
        <f t="shared" si="208"/>
        <v>-5.2422646527494746E-2</v>
      </c>
      <c r="BX197" s="15">
        <f t="shared" si="209"/>
        <v>-2.5340303490286296E-4</v>
      </c>
      <c r="BY197" s="15">
        <f t="shared" si="210"/>
        <v>-6.8829445172554203E-5</v>
      </c>
    </row>
    <row r="198" spans="1:77" x14ac:dyDescent="0.3">
      <c r="A198">
        <f t="shared" si="222"/>
        <v>2152</v>
      </c>
      <c r="B198" s="4">
        <f t="shared" si="223"/>
        <v>1165.3433406626102</v>
      </c>
      <c r="C198" s="4">
        <f t="shared" si="224"/>
        <v>2963.857571548333</v>
      </c>
      <c r="D198" s="4">
        <f t="shared" si="225"/>
        <v>4369.0163742909945</v>
      </c>
      <c r="E198" s="11">
        <f t="shared" si="226"/>
        <v>2.8208495461934209E-6</v>
      </c>
      <c r="F198" s="11">
        <f t="shared" si="227"/>
        <v>5.5572627594232186E-6</v>
      </c>
      <c r="G198" s="11">
        <f t="shared" si="228"/>
        <v>1.1344954239642942E-5</v>
      </c>
      <c r="H198" s="4">
        <f t="shared" si="229"/>
        <v>151489.25716897665</v>
      </c>
      <c r="I198" s="4">
        <f t="shared" si="230"/>
        <v>68441.521127899265</v>
      </c>
      <c r="J198" s="4">
        <f t="shared" si="231"/>
        <v>26823.224146204018</v>
      </c>
      <c r="K198" s="4">
        <f t="shared" si="232"/>
        <v>129995.38580864965</v>
      </c>
      <c r="L198" s="4">
        <f t="shared" si="233"/>
        <v>23092.04119148853</v>
      </c>
      <c r="M198" s="4">
        <f t="shared" si="234"/>
        <v>6139.41945927289</v>
      </c>
      <c r="N198" s="11">
        <f t="shared" si="235"/>
        <v>-4.1644452572908719E-3</v>
      </c>
      <c r="O198" s="11">
        <f t="shared" si="236"/>
        <v>5.2622129722457167E-4</v>
      </c>
      <c r="P198" s="11">
        <f t="shared" si="237"/>
        <v>1.7901559333088901E-3</v>
      </c>
      <c r="Q198" s="4">
        <f t="shared" si="238"/>
        <v>4602.5053665607729</v>
      </c>
      <c r="R198" s="4">
        <f t="shared" si="239"/>
        <v>7198.4327188098277</v>
      </c>
      <c r="S198" s="4">
        <f t="shared" si="240"/>
        <v>4389.6339976748632</v>
      </c>
      <c r="T198" s="4">
        <f t="shared" si="241"/>
        <v>30.38172773813902</v>
      </c>
      <c r="U198" s="4">
        <f t="shared" si="242"/>
        <v>105.17639877345572</v>
      </c>
      <c r="V198" s="4">
        <f t="shared" si="243"/>
        <v>163.65049830506962</v>
      </c>
      <c r="W198" s="11">
        <f t="shared" si="244"/>
        <v>-1.0734613539272964E-2</v>
      </c>
      <c r="X198" s="11">
        <f t="shared" si="245"/>
        <v>-1.217998157191269E-2</v>
      </c>
      <c r="Y198" s="11">
        <f t="shared" si="246"/>
        <v>-9.7425357312937999E-3</v>
      </c>
      <c r="Z198" s="4">
        <f t="shared" si="259"/>
        <v>6077.4439068769962</v>
      </c>
      <c r="AA198" s="4">
        <f t="shared" si="260"/>
        <v>21843.934752013971</v>
      </c>
      <c r="AB198" s="4">
        <f t="shared" si="261"/>
        <v>41453.499056198809</v>
      </c>
      <c r="AC198" s="12">
        <f t="shared" si="247"/>
        <v>1.3008532981767331</v>
      </c>
      <c r="AD198" s="12">
        <f t="shared" si="248"/>
        <v>2.999173790678916</v>
      </c>
      <c r="AE198" s="12">
        <f t="shared" si="249"/>
        <v>9.3683411129865899</v>
      </c>
      <c r="AF198" s="11">
        <f t="shared" si="250"/>
        <v>-4.0504037456468023E-3</v>
      </c>
      <c r="AG198" s="11">
        <f t="shared" si="251"/>
        <v>2.9673830763510267E-4</v>
      </c>
      <c r="AH198" s="11">
        <f t="shared" si="252"/>
        <v>9.7937136394747881E-3</v>
      </c>
      <c r="AI198" s="1">
        <f t="shared" si="216"/>
        <v>312244.18078673811</v>
      </c>
      <c r="AJ198" s="1">
        <f t="shared" si="217"/>
        <v>134823.17506055039</v>
      </c>
      <c r="AK198" s="1">
        <f t="shared" si="218"/>
        <v>52295.692744272805</v>
      </c>
      <c r="AL198" s="10">
        <f t="shared" si="253"/>
        <v>71.297249913504402</v>
      </c>
      <c r="AM198" s="10">
        <f t="shared" si="254"/>
        <v>16.350087157413871</v>
      </c>
      <c r="AN198" s="10">
        <f t="shared" si="255"/>
        <v>5.2740688813427079</v>
      </c>
      <c r="AO198" s="7">
        <f t="shared" si="256"/>
        <v>4.9489139496220426E-3</v>
      </c>
      <c r="AP198" s="7">
        <f t="shared" si="257"/>
        <v>6.2343263176265666E-3</v>
      </c>
      <c r="AQ198" s="7">
        <f t="shared" si="258"/>
        <v>5.6553205817588869E-3</v>
      </c>
      <c r="AR198" s="1">
        <f t="shared" si="264"/>
        <v>151489.25716897665</v>
      </c>
      <c r="AS198" s="1">
        <f t="shared" si="262"/>
        <v>68441.521127899265</v>
      </c>
      <c r="AT198" s="1">
        <f t="shared" si="263"/>
        <v>26823.224146204018</v>
      </c>
      <c r="AU198" s="1">
        <f t="shared" si="219"/>
        <v>30297.851433795331</v>
      </c>
      <c r="AV198" s="1">
        <f t="shared" si="220"/>
        <v>13688.304225579854</v>
      </c>
      <c r="AW198" s="1">
        <f t="shared" si="221"/>
        <v>5364.644829240804</v>
      </c>
      <c r="AX198">
        <v>0</v>
      </c>
      <c r="AY198">
        <v>0</v>
      </c>
      <c r="AZ198">
        <v>0</v>
      </c>
      <c r="BA198">
        <f t="shared" ref="BA198:BA261" si="267">(AX198*Z198+AY198*AA198+AZ198*AB198)/(Z198+AA198+AB198)</f>
        <v>0</v>
      </c>
      <c r="BB198">
        <f t="shared" si="211"/>
        <v>0</v>
      </c>
      <c r="BC198">
        <f t="shared" ref="BC198:BC261" si="268">BC$5*AY198^2</f>
        <v>0</v>
      </c>
      <c r="BD198">
        <f t="shared" ref="BD198:BD261" si="269">BD$5*AZ198^2</f>
        <v>0</v>
      </c>
      <c r="BE198">
        <f t="shared" ref="BE198:BE261" si="270">BB198*AR198</f>
        <v>0</v>
      </c>
      <c r="BF198">
        <f t="shared" ref="BF198:BF261" si="271">BC198*AS198</f>
        <v>0</v>
      </c>
      <c r="BG198">
        <f t="shared" ref="BG198:BG261" si="272">BD198*AT198</f>
        <v>0</v>
      </c>
      <c r="BH198">
        <f t="shared" si="212"/>
        <v>0</v>
      </c>
      <c r="BI198">
        <f t="shared" si="213"/>
        <v>0</v>
      </c>
      <c r="BJ198">
        <f t="shared" si="214"/>
        <v>0</v>
      </c>
      <c r="BK198" s="7">
        <f t="shared" si="215"/>
        <v>2.7774068330844365E-2</v>
      </c>
      <c r="BL198" s="13">
        <f t="shared" si="265"/>
        <v>4.7027629642371529E-3</v>
      </c>
      <c r="BM198" s="13">
        <f t="shared" si="266"/>
        <v>1.2504491262360997E-3</v>
      </c>
      <c r="BN198" s="8">
        <f>BN$3*temperature!$I308+BN$4*temperature!$I308^2+BN$5*temperature!$I308^6</f>
        <v>-40.909085931136275</v>
      </c>
      <c r="BO198" s="8">
        <f>BO$3*temperature!$I308+BO$4*temperature!$I308^2+BO$5*temperature!$I308^6</f>
        <v>-34.575020419124442</v>
      </c>
      <c r="BP198" s="8">
        <f>BP$3*temperature!$I308+BP$4*temperature!$I308^2+BP$5*temperature!$I308^6</f>
        <v>-29.455662389279155</v>
      </c>
      <c r="BQ198" s="8">
        <f>BQ$3*temperature!$M308+BQ$4*temperature!$M308^2+BQ$5*temperature!$M308^6</f>
        <v>-40.909109577577951</v>
      </c>
      <c r="BR198" s="8">
        <f>BR$3*temperature!$M308+BR$4*temperature!$M308^2+BR$5*temperature!$M308^6</f>
        <v>-34.575038781414328</v>
      </c>
      <c r="BS198" s="8">
        <f>BS$3*temperature!$M308+BS$4*temperature!$M308^2+BS$5*temperature!$M308^6</f>
        <v>-29.455676770621004</v>
      </c>
      <c r="BT198" s="15">
        <f t="shared" ref="BT198:BT261" si="273">BQ198-BN198</f>
        <v>-2.3646441675850838E-5</v>
      </c>
      <c r="BU198" s="15">
        <f t="shared" ref="BU198:BU261" si="274">BR198-BO198</f>
        <v>-1.8362289885942573E-5</v>
      </c>
      <c r="BV198" s="15">
        <f t="shared" ref="BV198:BV261" si="275">BS198-BP198</f>
        <v>-1.4381341848945794E-5</v>
      </c>
      <c r="BW198" s="15">
        <f t="shared" ref="BW198:BW261" si="276">SUMPRODUCT(BT198:BV198,AR198:AT198)/100</f>
        <v>-5.2246788912869817E-2</v>
      </c>
      <c r="BX198" s="15">
        <f t="shared" ref="BX198:BX261" si="277">BW198*BL198</f>
        <v>-2.4570426389976046E-4</v>
      </c>
      <c r="BY198" s="15">
        <f t="shared" ref="BY198:BY261" si="278">BW198*BM198</f>
        <v>-6.5331951544740004E-5</v>
      </c>
    </row>
    <row r="199" spans="1:77" x14ac:dyDescent="0.3">
      <c r="A199">
        <f t="shared" si="222"/>
        <v>2153</v>
      </c>
      <c r="B199" s="4">
        <f t="shared" si="223"/>
        <v>1165.3464635579323</v>
      </c>
      <c r="C199" s="4">
        <f t="shared" si="224"/>
        <v>2963.8732189368743</v>
      </c>
      <c r="D199" s="4">
        <f t="shared" si="225"/>
        <v>4369.0634622672915</v>
      </c>
      <c r="E199" s="11">
        <f t="shared" si="226"/>
        <v>2.6798070688837497E-6</v>
      </c>
      <c r="F199" s="11">
        <f t="shared" si="227"/>
        <v>5.2793996214520573E-6</v>
      </c>
      <c r="G199" s="11">
        <f t="shared" si="228"/>
        <v>1.0777706527660796E-5</v>
      </c>
      <c r="H199" s="4">
        <f t="shared" si="229"/>
        <v>150841.51059325962</v>
      </c>
      <c r="I199" s="4">
        <f t="shared" si="230"/>
        <v>68471.383080158514</v>
      </c>
      <c r="J199" s="4">
        <f t="shared" si="231"/>
        <v>26869.563826837719</v>
      </c>
      <c r="K199" s="4">
        <f t="shared" si="232"/>
        <v>129439.19710600375</v>
      </c>
      <c r="L199" s="4">
        <f t="shared" si="233"/>
        <v>23101.994593654999</v>
      </c>
      <c r="M199" s="4">
        <f t="shared" si="234"/>
        <v>6149.9596100840272</v>
      </c>
      <c r="N199" s="11">
        <f t="shared" si="235"/>
        <v>-4.2785264968142611E-3</v>
      </c>
      <c r="O199" s="11">
        <f t="shared" si="236"/>
        <v>4.3103171711544874E-4</v>
      </c>
      <c r="P199" s="11">
        <f t="shared" si="237"/>
        <v>1.7167992643372099E-3</v>
      </c>
      <c r="Q199" s="4">
        <f t="shared" si="238"/>
        <v>4533.6308435773972</v>
      </c>
      <c r="R199" s="4">
        <f t="shared" si="239"/>
        <v>7113.8584589946668</v>
      </c>
      <c r="S199" s="4">
        <f t="shared" si="240"/>
        <v>4354.3774607972737</v>
      </c>
      <c r="T199" s="4">
        <f t="shared" si="241"/>
        <v>30.055591632214689</v>
      </c>
      <c r="U199" s="4">
        <f t="shared" si="242"/>
        <v>103.89535217459489</v>
      </c>
      <c r="V199" s="4">
        <f t="shared" si="243"/>
        <v>162.05612747788845</v>
      </c>
      <c r="W199" s="11">
        <f t="shared" si="244"/>
        <v>-1.0734613539272964E-2</v>
      </c>
      <c r="X199" s="11">
        <f t="shared" si="245"/>
        <v>-1.217998157191269E-2</v>
      </c>
      <c r="Y199" s="11">
        <f t="shared" si="246"/>
        <v>-9.7425357312937999E-3</v>
      </c>
      <c r="Z199" s="4">
        <f t="shared" si="259"/>
        <v>5962.9337723089384</v>
      </c>
      <c r="AA199" s="4">
        <f t="shared" si="260"/>
        <v>21595.757131622788</v>
      </c>
      <c r="AB199" s="4">
        <f t="shared" si="261"/>
        <v>41526.341302460285</v>
      </c>
      <c r="AC199" s="12">
        <f t="shared" si="247"/>
        <v>1.295584317105261</v>
      </c>
      <c r="AD199" s="12">
        <f t="shared" si="248"/>
        <v>3.0000637604338656</v>
      </c>
      <c r="AE199" s="12">
        <f t="shared" si="249"/>
        <v>9.4600919631240998</v>
      </c>
      <c r="AF199" s="11">
        <f t="shared" si="250"/>
        <v>-4.0504037456468023E-3</v>
      </c>
      <c r="AG199" s="11">
        <f t="shared" si="251"/>
        <v>2.9673830763510267E-4</v>
      </c>
      <c r="AH199" s="11">
        <f t="shared" si="252"/>
        <v>9.7937136394747881E-3</v>
      </c>
      <c r="AI199" s="1">
        <f t="shared" si="216"/>
        <v>311317.61414185964</v>
      </c>
      <c r="AJ199" s="1">
        <f t="shared" si="217"/>
        <v>135029.1617800752</v>
      </c>
      <c r="AK199" s="1">
        <f t="shared" si="218"/>
        <v>52430.768299086325</v>
      </c>
      <c r="AL199" s="10">
        <f t="shared" si="253"/>
        <v>71.646565428624356</v>
      </c>
      <c r="AM199" s="10">
        <f t="shared" si="254"/>
        <v>16.450999618288215</v>
      </c>
      <c r="AN199" s="10">
        <f t="shared" si="255"/>
        <v>5.3035971661340362</v>
      </c>
      <c r="AO199" s="7">
        <f t="shared" si="256"/>
        <v>4.8994248101258218E-3</v>
      </c>
      <c r="AP199" s="7">
        <f t="shared" si="257"/>
        <v>6.1719830544503008E-3</v>
      </c>
      <c r="AQ199" s="7">
        <f t="shared" si="258"/>
        <v>5.5987673759412982E-3</v>
      </c>
      <c r="AR199" s="1">
        <f t="shared" si="264"/>
        <v>150841.51059325962</v>
      </c>
      <c r="AS199" s="1">
        <f t="shared" si="262"/>
        <v>68471.383080158514</v>
      </c>
      <c r="AT199" s="1">
        <f t="shared" si="263"/>
        <v>26869.563826837719</v>
      </c>
      <c r="AU199" s="1">
        <f t="shared" si="219"/>
        <v>30168.302118651925</v>
      </c>
      <c r="AV199" s="1">
        <f t="shared" si="220"/>
        <v>13694.276616031704</v>
      </c>
      <c r="AW199" s="1">
        <f t="shared" si="221"/>
        <v>5373.9127653675441</v>
      </c>
      <c r="AX199">
        <v>0</v>
      </c>
      <c r="AY199">
        <v>0</v>
      </c>
      <c r="AZ199">
        <v>0</v>
      </c>
      <c r="BA199">
        <f t="shared" si="267"/>
        <v>0</v>
      </c>
      <c r="BB199">
        <f t="shared" ref="BB199:BB262" si="279">BB$5*AX199^2</f>
        <v>0</v>
      </c>
      <c r="BC199">
        <f t="shared" si="268"/>
        <v>0</v>
      </c>
      <c r="BD199">
        <f t="shared" si="269"/>
        <v>0</v>
      </c>
      <c r="BE199">
        <f t="shared" si="270"/>
        <v>0</v>
      </c>
      <c r="BF199">
        <f t="shared" si="271"/>
        <v>0</v>
      </c>
      <c r="BG199">
        <f t="shared" si="272"/>
        <v>0</v>
      </c>
      <c r="BH199">
        <f t="shared" ref="BH199:BH262" si="280">2*BB$5*AX199*AR199/Z199*1000</f>
        <v>0</v>
      </c>
      <c r="BI199">
        <f t="shared" ref="BI199:BI262" si="281">2*BC$5*AY199*AS199/AA199*1000</f>
        <v>0</v>
      </c>
      <c r="BJ199">
        <f t="shared" ref="BJ199:BJ262" si="282">2*BD$5*AZ199*AT199/AB199*1000</f>
        <v>0</v>
      </c>
      <c r="BK199" s="7">
        <f t="shared" ref="BK199:BK262" si="283">SUM(H199:J199)*SUM(B198:D198)/SUM(H198:J198)/SUM(B199:D199)-1+BK$5</f>
        <v>2.7676014363665485E-2</v>
      </c>
      <c r="BL199" s="13">
        <f t="shared" si="265"/>
        <v>4.5756777769988604E-3</v>
      </c>
      <c r="BM199" s="13">
        <f t="shared" si="266"/>
        <v>1.1909039297486664E-3</v>
      </c>
      <c r="BN199" s="8">
        <f>BN$3*temperature!$I309+BN$4*temperature!$I309^2+BN$5*temperature!$I309^6</f>
        <v>-41.416207319124069</v>
      </c>
      <c r="BO199" s="8">
        <f>BO$3*temperature!$I309+BO$4*temperature!$I309^2+BO$5*temperature!$I309^6</f>
        <v>-34.9687637990653</v>
      </c>
      <c r="BP199" s="8">
        <f>BP$3*temperature!$I309+BP$4*temperature!$I309^2+BP$5*temperature!$I309^6</f>
        <v>-29.763996306589377</v>
      </c>
      <c r="BQ199" s="8">
        <f>BQ$3*temperature!$M309+BQ$4*temperature!$M309^2+BQ$5*temperature!$M309^6</f>
        <v>-41.41623094937448</v>
      </c>
      <c r="BR199" s="8">
        <f>BR$3*temperature!$M309+BR$4*temperature!$M309^2+BR$5*temperature!$M309^6</f>
        <v>-34.968782143751142</v>
      </c>
      <c r="BS199" s="8">
        <f>BS$3*temperature!$M309+BS$4*temperature!$M309^2+BS$5*temperature!$M309^6</f>
        <v>-29.764010669885366</v>
      </c>
      <c r="BT199" s="15">
        <f t="shared" si="273"/>
        <v>-2.363025041063338E-5</v>
      </c>
      <c r="BU199" s="15">
        <f t="shared" si="274"/>
        <v>-1.8344685841498176E-5</v>
      </c>
      <c r="BV199" s="15">
        <f t="shared" si="275"/>
        <v>-1.4363295989028302E-5</v>
      </c>
      <c r="BW199" s="15">
        <f t="shared" si="276"/>
        <v>-5.2064441777162712E-2</v>
      </c>
      <c r="BX199" s="15">
        <f t="shared" si="277"/>
        <v>-2.3823010921161447E-4</v>
      </c>
      <c r="BY199" s="15">
        <f t="shared" si="278"/>
        <v>-6.2003748312593716E-5</v>
      </c>
    </row>
    <row r="200" spans="1:77" x14ac:dyDescent="0.3">
      <c r="A200">
        <f t="shared" si="222"/>
        <v>2154</v>
      </c>
      <c r="B200" s="4">
        <f t="shared" si="223"/>
        <v>1165.3494303164384</v>
      </c>
      <c r="C200" s="4">
        <f t="shared" si="224"/>
        <v>2963.8880840344673</v>
      </c>
      <c r="D200" s="4">
        <f t="shared" si="225"/>
        <v>4369.1081963268989</v>
      </c>
      <c r="E200" s="11">
        <f t="shared" si="226"/>
        <v>2.5458167154395623E-6</v>
      </c>
      <c r="F200" s="11">
        <f t="shared" si="227"/>
        <v>5.0154296403794541E-6</v>
      </c>
      <c r="G200" s="11">
        <f t="shared" si="228"/>
        <v>1.0238821201277756E-5</v>
      </c>
      <c r="H200" s="4">
        <f t="shared" si="229"/>
        <v>150179.52647847767</v>
      </c>
      <c r="I200" s="4">
        <f t="shared" si="230"/>
        <v>68494.8381173487</v>
      </c>
      <c r="J200" s="4">
        <f t="shared" si="231"/>
        <v>26914.036491053932</v>
      </c>
      <c r="K200" s="4">
        <f t="shared" si="232"/>
        <v>128870.81125332338</v>
      </c>
      <c r="L200" s="4">
        <f t="shared" si="233"/>
        <v>23109.792332007692</v>
      </c>
      <c r="M200" s="4">
        <f t="shared" si="234"/>
        <v>6160.0755306724859</v>
      </c>
      <c r="N200" s="11">
        <f t="shared" si="235"/>
        <v>-4.3911416741475584E-3</v>
      </c>
      <c r="O200" s="11">
        <f t="shared" si="236"/>
        <v>3.3753528601532246E-4</v>
      </c>
      <c r="P200" s="11">
        <f t="shared" si="237"/>
        <v>1.6448759390015333E-3</v>
      </c>
      <c r="Q200" s="4">
        <f t="shared" si="238"/>
        <v>4465.2813236723296</v>
      </c>
      <c r="R200" s="4">
        <f t="shared" si="239"/>
        <v>7029.6189823842933</v>
      </c>
      <c r="S200" s="4">
        <f t="shared" si="240"/>
        <v>4319.0916354244309</v>
      </c>
      <c r="T200" s="4">
        <f t="shared" si="241"/>
        <v>29.732956471348658</v>
      </c>
      <c r="U200" s="4">
        <f t="shared" si="242"/>
        <v>102.62990869970095</v>
      </c>
      <c r="V200" s="4">
        <f t="shared" si="243"/>
        <v>160.47728986546002</v>
      </c>
      <c r="W200" s="11">
        <f t="shared" si="244"/>
        <v>-1.0734613539272964E-2</v>
      </c>
      <c r="X200" s="11">
        <f t="shared" si="245"/>
        <v>-1.217998157191269E-2</v>
      </c>
      <c r="Y200" s="11">
        <f t="shared" si="246"/>
        <v>-9.7425357312937999E-3</v>
      </c>
      <c r="Z200" s="4">
        <f t="shared" si="259"/>
        <v>5849.9101598693951</v>
      </c>
      <c r="AA200" s="4">
        <f t="shared" si="260"/>
        <v>21348.361957240799</v>
      </c>
      <c r="AB200" s="4">
        <f t="shared" si="261"/>
        <v>41596.241818403345</v>
      </c>
      <c r="AC200" s="12">
        <f t="shared" si="247"/>
        <v>1.2903366775344567</v>
      </c>
      <c r="AD200" s="12">
        <f t="shared" si="248"/>
        <v>3.0009539942769341</v>
      </c>
      <c r="AE200" s="12">
        <f t="shared" si="249"/>
        <v>9.5527413948140349</v>
      </c>
      <c r="AF200" s="11">
        <f t="shared" si="250"/>
        <v>-4.0504037456468023E-3</v>
      </c>
      <c r="AG200" s="11">
        <f t="shared" si="251"/>
        <v>2.9673830763510267E-4</v>
      </c>
      <c r="AH200" s="11">
        <f t="shared" si="252"/>
        <v>9.7937136394747881E-3</v>
      </c>
      <c r="AI200" s="1">
        <f t="shared" si="216"/>
        <v>310354.15484632557</v>
      </c>
      <c r="AJ200" s="1">
        <f t="shared" si="217"/>
        <v>135220.52221809939</v>
      </c>
      <c r="AK200" s="1">
        <f t="shared" si="218"/>
        <v>52561.604234545237</v>
      </c>
      <c r="AL200" s="10">
        <f t="shared" si="253"/>
        <v>71.994082119243444</v>
      </c>
      <c r="AM200" s="10">
        <f t="shared" si="254"/>
        <v>16.55151955625233</v>
      </c>
      <c r="AN200" s="10">
        <f t="shared" si="255"/>
        <v>5.3329938368550334</v>
      </c>
      <c r="AO200" s="7">
        <f t="shared" si="256"/>
        <v>4.8504305620245634E-3</v>
      </c>
      <c r="AP200" s="7">
        <f t="shared" si="257"/>
        <v>6.1102632239057979E-3</v>
      </c>
      <c r="AQ200" s="7">
        <f t="shared" si="258"/>
        <v>5.542779702181885E-3</v>
      </c>
      <c r="AR200" s="1">
        <f t="shared" si="264"/>
        <v>150179.52647847767</v>
      </c>
      <c r="AS200" s="1">
        <f t="shared" si="262"/>
        <v>68494.8381173487</v>
      </c>
      <c r="AT200" s="1">
        <f t="shared" si="263"/>
        <v>26914.036491053932</v>
      </c>
      <c r="AU200" s="1">
        <f t="shared" si="219"/>
        <v>30035.905295695535</v>
      </c>
      <c r="AV200" s="1">
        <f t="shared" si="220"/>
        <v>13698.96762346974</v>
      </c>
      <c r="AW200" s="1">
        <f t="shared" si="221"/>
        <v>5382.8072982107869</v>
      </c>
      <c r="AX200">
        <v>0</v>
      </c>
      <c r="AY200">
        <v>0</v>
      </c>
      <c r="AZ200">
        <v>0</v>
      </c>
      <c r="BA200">
        <f t="shared" si="267"/>
        <v>0</v>
      </c>
      <c r="BB200">
        <f t="shared" si="279"/>
        <v>0</v>
      </c>
      <c r="BC200">
        <f t="shared" si="268"/>
        <v>0</v>
      </c>
      <c r="BD200">
        <f t="shared" si="269"/>
        <v>0</v>
      </c>
      <c r="BE200">
        <f t="shared" si="270"/>
        <v>0</v>
      </c>
      <c r="BF200">
        <f t="shared" si="271"/>
        <v>0</v>
      </c>
      <c r="BG200">
        <f t="shared" si="272"/>
        <v>0</v>
      </c>
      <c r="BH200">
        <f t="shared" si="280"/>
        <v>0</v>
      </c>
      <c r="BI200">
        <f t="shared" si="281"/>
        <v>0</v>
      </c>
      <c r="BJ200">
        <f t="shared" si="282"/>
        <v>0</v>
      </c>
      <c r="BK200" s="7">
        <f t="shared" si="283"/>
        <v>2.7579581937452219E-2</v>
      </c>
      <c r="BL200" s="13">
        <f t="shared" si="265"/>
        <v>4.4524516608788513E-3</v>
      </c>
      <c r="BM200" s="13">
        <f t="shared" si="266"/>
        <v>1.1341942188082537E-3</v>
      </c>
      <c r="BN200" s="8">
        <f>BN$3*temperature!$I310+BN$4*temperature!$I310^2+BN$5*temperature!$I310^6</f>
        <v>-41.921194467698292</v>
      </c>
      <c r="BO200" s="8">
        <f>BO$3*temperature!$I310+BO$4*temperature!$I310^2+BO$5*temperature!$I310^6</f>
        <v>-35.360743705407884</v>
      </c>
      <c r="BP200" s="8">
        <f>BP$3*temperature!$I310+BP$4*temperature!$I310^2+BP$5*temperature!$I310^6</f>
        <v>-30.070859212815286</v>
      </c>
      <c r="BQ200" s="8">
        <f>BQ$3*temperature!$M310+BQ$4*temperature!$M310^2+BQ$5*temperature!$M310^6</f>
        <v>-41.921218080958212</v>
      </c>
      <c r="BR200" s="8">
        <f>BR$3*temperature!$M310+BR$4*temperature!$M310^2+BR$5*temperature!$M310^6</f>
        <v>-35.360762031980883</v>
      </c>
      <c r="BS200" s="8">
        <f>BS$3*temperature!$M310+BS$4*temperature!$M310^2+BS$5*temperature!$M310^6</f>
        <v>-30.070873557761587</v>
      </c>
      <c r="BT200" s="15">
        <f t="shared" si="273"/>
        <v>-2.3613259919841312E-5</v>
      </c>
      <c r="BU200" s="15">
        <f t="shared" si="274"/>
        <v>-1.8326572998716983E-5</v>
      </c>
      <c r="BV200" s="15">
        <f t="shared" si="275"/>
        <v>-1.4344946301036998E-5</v>
      </c>
      <c r="BW200" s="15">
        <f t="shared" si="276"/>
        <v>-5.1875842523761956E-2</v>
      </c>
      <c r="BX200" s="15">
        <f t="shared" si="277"/>
        <v>-2.3097468120441365E-4</v>
      </c>
      <c r="BY200" s="15">
        <f t="shared" si="278"/>
        <v>-5.8837280686258178E-5</v>
      </c>
    </row>
    <row r="201" spans="1:77" x14ac:dyDescent="0.3">
      <c r="A201">
        <f t="shared" si="222"/>
        <v>2155</v>
      </c>
      <c r="B201" s="4">
        <f t="shared" si="223"/>
        <v>1165.3522487441944</v>
      </c>
      <c r="C201" s="4">
        <f t="shared" si="224"/>
        <v>2963.9022059480076</v>
      </c>
      <c r="D201" s="4">
        <f t="shared" si="225"/>
        <v>4369.1506941186481</v>
      </c>
      <c r="E201" s="11">
        <f t="shared" si="226"/>
        <v>2.4185258796675841E-6</v>
      </c>
      <c r="F201" s="11">
        <f t="shared" si="227"/>
        <v>4.7646581583604815E-6</v>
      </c>
      <c r="G201" s="11">
        <f t="shared" si="228"/>
        <v>9.7268801412138672E-6</v>
      </c>
      <c r="H201" s="4">
        <f t="shared" si="229"/>
        <v>149503.73306782186</v>
      </c>
      <c r="I201" s="4">
        <f t="shared" si="230"/>
        <v>68511.99448382495</v>
      </c>
      <c r="J201" s="4">
        <f t="shared" si="231"/>
        <v>26956.671217207215</v>
      </c>
      <c r="K201" s="4">
        <f t="shared" si="232"/>
        <v>128290.59473556592</v>
      </c>
      <c r="L201" s="4">
        <f t="shared" si="233"/>
        <v>23115.470661054187</v>
      </c>
      <c r="M201" s="4">
        <f t="shared" si="234"/>
        <v>6169.7737396638267</v>
      </c>
      <c r="N201" s="11">
        <f t="shared" si="235"/>
        <v>-4.5023113621666111E-3</v>
      </c>
      <c r="O201" s="11">
        <f t="shared" si="236"/>
        <v>2.457109507916222E-4</v>
      </c>
      <c r="P201" s="11">
        <f t="shared" si="237"/>
        <v>1.5743652724793389E-3</v>
      </c>
      <c r="Q201" s="4">
        <f t="shared" si="238"/>
        <v>4397.4706124532677</v>
      </c>
      <c r="R201" s="4">
        <f t="shared" si="239"/>
        <v>6945.7376630667686</v>
      </c>
      <c r="S201" s="4">
        <f t="shared" si="240"/>
        <v>4283.7879786398853</v>
      </c>
      <c r="T201" s="4">
        <f t="shared" si="241"/>
        <v>29.413784674248706</v>
      </c>
      <c r="U201" s="4">
        <f t="shared" si="242"/>
        <v>101.37987830301151</v>
      </c>
      <c r="V201" s="4">
        <f t="shared" si="243"/>
        <v>158.91383413488458</v>
      </c>
      <c r="W201" s="11">
        <f t="shared" si="244"/>
        <v>-1.0734613539272964E-2</v>
      </c>
      <c r="X201" s="11">
        <f t="shared" si="245"/>
        <v>-1.217998157191269E-2</v>
      </c>
      <c r="Y201" s="11">
        <f t="shared" si="246"/>
        <v>-9.7425357312937999E-3</v>
      </c>
      <c r="Z201" s="4">
        <f t="shared" si="259"/>
        <v>5738.3789902930057</v>
      </c>
      <c r="AA201" s="4">
        <f t="shared" si="260"/>
        <v>21101.823025142825</v>
      </c>
      <c r="AB201" s="4">
        <f t="shared" si="261"/>
        <v>41663.245905171396</v>
      </c>
      <c r="AC201" s="12">
        <f t="shared" si="247"/>
        <v>1.2851102930226257</v>
      </c>
      <c r="AD201" s="12">
        <f t="shared" si="248"/>
        <v>3.0018444922864864</v>
      </c>
      <c r="AE201" s="12">
        <f t="shared" si="249"/>
        <v>9.646298208506801</v>
      </c>
      <c r="AF201" s="11">
        <f t="shared" si="250"/>
        <v>-4.0504037456468023E-3</v>
      </c>
      <c r="AG201" s="11">
        <f t="shared" si="251"/>
        <v>2.9673830763510267E-4</v>
      </c>
      <c r="AH201" s="11">
        <f t="shared" si="252"/>
        <v>9.7937136394747881E-3</v>
      </c>
      <c r="AI201" s="1">
        <f t="shared" si="216"/>
        <v>309354.64465738856</v>
      </c>
      <c r="AJ201" s="1">
        <f t="shared" si="217"/>
        <v>135397.43761975918</v>
      </c>
      <c r="AK201" s="1">
        <f t="shared" si="218"/>
        <v>52688.251109301498</v>
      </c>
      <c r="AL201" s="10">
        <f t="shared" si="253"/>
        <v>72.339792392477563</v>
      </c>
      <c r="AM201" s="10">
        <f t="shared" si="254"/>
        <v>16.651642356084214</v>
      </c>
      <c r="AN201" s="10">
        <f t="shared" si="255"/>
        <v>5.3622578507459071</v>
      </c>
      <c r="AO201" s="7">
        <f t="shared" si="256"/>
        <v>4.8019262564043177E-3</v>
      </c>
      <c r="AP201" s="7">
        <f t="shared" si="257"/>
        <v>6.0491605916667395E-3</v>
      </c>
      <c r="AQ201" s="7">
        <f t="shared" si="258"/>
        <v>5.4873519051600664E-3</v>
      </c>
      <c r="AR201" s="1">
        <f t="shared" si="264"/>
        <v>149503.73306782186</v>
      </c>
      <c r="AS201" s="1">
        <f t="shared" si="262"/>
        <v>68511.99448382495</v>
      </c>
      <c r="AT201" s="1">
        <f t="shared" si="263"/>
        <v>26956.671217207215</v>
      </c>
      <c r="AU201" s="1">
        <f t="shared" si="219"/>
        <v>29900.746613564374</v>
      </c>
      <c r="AV201" s="1">
        <f t="shared" si="220"/>
        <v>13702.398896764991</v>
      </c>
      <c r="AW201" s="1">
        <f t="shared" si="221"/>
        <v>5391.3342434414435</v>
      </c>
      <c r="AX201">
        <v>0</v>
      </c>
      <c r="AY201">
        <v>0</v>
      </c>
      <c r="AZ201">
        <v>0</v>
      </c>
      <c r="BA201">
        <f t="shared" si="267"/>
        <v>0</v>
      </c>
      <c r="BB201">
        <f t="shared" si="279"/>
        <v>0</v>
      </c>
      <c r="BC201">
        <f t="shared" si="268"/>
        <v>0</v>
      </c>
      <c r="BD201">
        <f t="shared" si="269"/>
        <v>0</v>
      </c>
      <c r="BE201">
        <f t="shared" si="270"/>
        <v>0</v>
      </c>
      <c r="BF201">
        <f t="shared" si="271"/>
        <v>0</v>
      </c>
      <c r="BG201">
        <f t="shared" si="272"/>
        <v>0</v>
      </c>
      <c r="BH201">
        <f t="shared" si="280"/>
        <v>0</v>
      </c>
      <c r="BI201">
        <f t="shared" si="281"/>
        <v>0</v>
      </c>
      <c r="BJ201">
        <f t="shared" si="282"/>
        <v>0</v>
      </c>
      <c r="BK201" s="7">
        <f t="shared" si="283"/>
        <v>2.748475229068234E-2</v>
      </c>
      <c r="BL201" s="13">
        <f t="shared" si="265"/>
        <v>4.332950692231512E-3</v>
      </c>
      <c r="BM201" s="13">
        <f t="shared" si="266"/>
        <v>1.080184970293575E-3</v>
      </c>
      <c r="BN201" s="8">
        <f>BN$3*temperature!$I311+BN$4*temperature!$I311^2+BN$5*temperature!$I311^6</f>
        <v>-42.423991026400351</v>
      </c>
      <c r="BO201" s="8">
        <f>BO$3*temperature!$I311+BO$4*temperature!$I311^2+BO$5*temperature!$I311^6</f>
        <v>-35.750919506581781</v>
      </c>
      <c r="BP201" s="8">
        <f>BP$3*temperature!$I311+BP$4*temperature!$I311^2+BP$5*temperature!$I311^6</f>
        <v>-30.376221931717772</v>
      </c>
      <c r="BQ201" s="8">
        <f>BQ$3*temperature!$M311+BQ$4*temperature!$M311^2+BQ$5*temperature!$M311^6</f>
        <v>-42.424014621909045</v>
      </c>
      <c r="BR201" s="8">
        <f>BR$3*temperature!$M311+BR$4*temperature!$M311^2+BR$5*temperature!$M311^6</f>
        <v>-35.750937814560515</v>
      </c>
      <c r="BS201" s="8">
        <f>BS$3*temperature!$M311+BS$4*temperature!$M311^2+BS$5*temperature!$M311^6</f>
        <v>-30.376236258029849</v>
      </c>
      <c r="BT201" s="15">
        <f t="shared" si="273"/>
        <v>-2.3595508693574629E-5</v>
      </c>
      <c r="BU201" s="15">
        <f t="shared" si="274"/>
        <v>-1.8307978734810604E-5</v>
      </c>
      <c r="BV201" s="15">
        <f t="shared" si="275"/>
        <v>-1.4326312076207159E-5</v>
      </c>
      <c r="BW201" s="15">
        <f t="shared" si="276"/>
        <v>-5.1681224558064016E-2</v>
      </c>
      <c r="BX201" s="15">
        <f t="shared" si="277"/>
        <v>-2.239321977242357E-4</v>
      </c>
      <c r="BY201" s="15">
        <f t="shared" si="278"/>
        <v>-5.5825282013987956E-5</v>
      </c>
    </row>
    <row r="202" spans="1:77" x14ac:dyDescent="0.3">
      <c r="A202">
        <f t="shared" si="222"/>
        <v>2156</v>
      </c>
      <c r="B202" s="4">
        <f t="shared" si="223"/>
        <v>1165.3549262570384</v>
      </c>
      <c r="C202" s="4">
        <f t="shared" si="224"/>
        <v>2963.9156218297921</v>
      </c>
      <c r="D202" s="4">
        <f t="shared" si="225"/>
        <v>4369.1910674135124</v>
      </c>
      <c r="E202" s="11">
        <f t="shared" si="226"/>
        <v>2.2975995856842047E-6</v>
      </c>
      <c r="F202" s="11">
        <f t="shared" si="227"/>
        <v>4.5264252504424573E-6</v>
      </c>
      <c r="G202" s="11">
        <f t="shared" si="228"/>
        <v>9.2405361341531739E-6</v>
      </c>
      <c r="H202" s="4">
        <f t="shared" si="229"/>
        <v>148814.5553317614</v>
      </c>
      <c r="I202" s="4">
        <f t="shared" si="230"/>
        <v>68522.960831799181</v>
      </c>
      <c r="J202" s="4">
        <f t="shared" si="231"/>
        <v>26997.497122185665</v>
      </c>
      <c r="K202" s="4">
        <f t="shared" si="232"/>
        <v>127698.91127481093</v>
      </c>
      <c r="L202" s="4">
        <f t="shared" si="233"/>
        <v>23119.065983901422</v>
      </c>
      <c r="M202" s="4">
        <f t="shared" si="234"/>
        <v>6179.0607702051648</v>
      </c>
      <c r="N202" s="11">
        <f t="shared" si="235"/>
        <v>-4.6120564174993994E-3</v>
      </c>
      <c r="O202" s="11">
        <f t="shared" si="236"/>
        <v>1.5553751424546292E-4</v>
      </c>
      <c r="P202" s="11">
        <f t="shared" si="237"/>
        <v>1.505246534671878E-3</v>
      </c>
      <c r="Q202" s="4">
        <f t="shared" si="238"/>
        <v>4330.211744193005</v>
      </c>
      <c r="R202" s="4">
        <f t="shared" si="239"/>
        <v>6862.2369320484795</v>
      </c>
      <c r="S202" s="4">
        <f t="shared" si="240"/>
        <v>4248.477614650893</v>
      </c>
      <c r="T202" s="4">
        <f t="shared" si="241"/>
        <v>29.098039063043256</v>
      </c>
      <c r="U202" s="4">
        <f t="shared" si="242"/>
        <v>100.14507325351808</v>
      </c>
      <c r="V202" s="4">
        <f t="shared" si="243"/>
        <v>157.36561042762858</v>
      </c>
      <c r="W202" s="11">
        <f t="shared" si="244"/>
        <v>-1.0734613539272964E-2</v>
      </c>
      <c r="X202" s="11">
        <f t="shared" si="245"/>
        <v>-1.217998157191269E-2</v>
      </c>
      <c r="Y202" s="11">
        <f t="shared" si="246"/>
        <v>-9.7425357312937999E-3</v>
      </c>
      <c r="Z202" s="4">
        <f t="shared" si="259"/>
        <v>5628.3449649400964</v>
      </c>
      <c r="AA202" s="4">
        <f t="shared" si="260"/>
        <v>20856.211349683188</v>
      </c>
      <c r="AB202" s="4">
        <f t="shared" si="261"/>
        <v>41727.398958389029</v>
      </c>
      <c r="AC202" s="12">
        <f t="shared" si="247"/>
        <v>1.2799050774781975</v>
      </c>
      <c r="AD202" s="12">
        <f t="shared" si="248"/>
        <v>3.0027352545409114</v>
      </c>
      <c r="AE202" s="12">
        <f t="shared" si="249"/>
        <v>9.7407712908418951</v>
      </c>
      <c r="AF202" s="11">
        <f t="shared" si="250"/>
        <v>-4.0504037456468023E-3</v>
      </c>
      <c r="AG202" s="11">
        <f t="shared" si="251"/>
        <v>2.9673830763510267E-4</v>
      </c>
      <c r="AH202" s="11">
        <f t="shared" si="252"/>
        <v>9.7937136394747881E-3</v>
      </c>
      <c r="AI202" s="1">
        <f t="shared" si="216"/>
        <v>308319.92680521408</v>
      </c>
      <c r="AJ202" s="1">
        <f t="shared" si="217"/>
        <v>135560.09275454824</v>
      </c>
      <c r="AK202" s="1">
        <f t="shared" si="218"/>
        <v>52810.760241812794</v>
      </c>
      <c r="AL202" s="10">
        <f t="shared" si="253"/>
        <v>72.683689037465115</v>
      </c>
      <c r="AM202" s="10">
        <f t="shared" si="254"/>
        <v>16.751363530223895</v>
      </c>
      <c r="AN202" s="10">
        <f t="shared" si="255"/>
        <v>5.391388200620824</v>
      </c>
      <c r="AO202" s="7">
        <f t="shared" si="256"/>
        <v>4.7539069938402744E-3</v>
      </c>
      <c r="AP202" s="7">
        <f t="shared" si="257"/>
        <v>5.9886689857500718E-3</v>
      </c>
      <c r="AQ202" s="7">
        <f t="shared" si="258"/>
        <v>5.4324783861084656E-3</v>
      </c>
      <c r="AR202" s="1">
        <f t="shared" si="264"/>
        <v>148814.5553317614</v>
      </c>
      <c r="AS202" s="1">
        <f t="shared" si="262"/>
        <v>68522.960831799181</v>
      </c>
      <c r="AT202" s="1">
        <f t="shared" si="263"/>
        <v>26997.497122185665</v>
      </c>
      <c r="AU202" s="1">
        <f t="shared" si="219"/>
        <v>29762.911066352281</v>
      </c>
      <c r="AV202" s="1">
        <f t="shared" si="220"/>
        <v>13704.592166359836</v>
      </c>
      <c r="AW202" s="1">
        <f t="shared" si="221"/>
        <v>5399.4994244371337</v>
      </c>
      <c r="AX202">
        <v>0</v>
      </c>
      <c r="AY202">
        <v>0</v>
      </c>
      <c r="AZ202">
        <v>0</v>
      </c>
      <c r="BA202">
        <f t="shared" si="267"/>
        <v>0</v>
      </c>
      <c r="BB202">
        <f t="shared" si="279"/>
        <v>0</v>
      </c>
      <c r="BC202">
        <f t="shared" si="268"/>
        <v>0</v>
      </c>
      <c r="BD202">
        <f t="shared" si="269"/>
        <v>0</v>
      </c>
      <c r="BE202">
        <f t="shared" si="270"/>
        <v>0</v>
      </c>
      <c r="BF202">
        <f t="shared" si="271"/>
        <v>0</v>
      </c>
      <c r="BG202">
        <f t="shared" si="272"/>
        <v>0</v>
      </c>
      <c r="BH202">
        <f t="shared" si="280"/>
        <v>0</v>
      </c>
      <c r="BI202">
        <f t="shared" si="281"/>
        <v>0</v>
      </c>
      <c r="BJ202">
        <f t="shared" si="282"/>
        <v>0</v>
      </c>
      <c r="BK202" s="7">
        <f t="shared" si="283"/>
        <v>2.739150642347285E-2</v>
      </c>
      <c r="BL202" s="13">
        <f t="shared" si="265"/>
        <v>4.2170462214369594E-3</v>
      </c>
      <c r="BM202" s="13">
        <f t="shared" si="266"/>
        <v>1.0287475907557856E-3</v>
      </c>
      <c r="BN202" s="8">
        <f>BN$3*temperature!$I312+BN$4*temperature!$I312^2+BN$5*temperature!$I312^6</f>
        <v>-42.92454305822892</v>
      </c>
      <c r="BO202" s="8">
        <f>BO$3*temperature!$I312+BO$4*temperature!$I312^2+BO$5*temperature!$I312^6</f>
        <v>-36.139252391396923</v>
      </c>
      <c r="BP202" s="8">
        <f>BP$3*temperature!$I312+BP$4*temperature!$I312^2+BP$5*temperature!$I312^6</f>
        <v>-30.680056667280297</v>
      </c>
      <c r="BQ202" s="8">
        <f>BQ$3*temperature!$M312+BQ$4*temperature!$M312^2+BQ$5*temperature!$M312^6</f>
        <v>-42.924566635262963</v>
      </c>
      <c r="BR202" s="8">
        <f>BR$3*temperature!$M312+BR$4*temperature!$M312^2+BR$5*temperature!$M312^6</f>
        <v>-36.13927068032644</v>
      </c>
      <c r="BS202" s="8">
        <f>BS$3*temperature!$M312+BS$4*temperature!$M312^2+BS$5*temperature!$M312^6</f>
        <v>-30.680070974692256</v>
      </c>
      <c r="BT202" s="15">
        <f t="shared" si="273"/>
        <v>-2.3577034042432388E-5</v>
      </c>
      <c r="BU202" s="15">
        <f t="shared" si="274"/>
        <v>-1.8288929517495944E-5</v>
      </c>
      <c r="BV202" s="15">
        <f t="shared" si="275"/>
        <v>-1.4307411959180172E-5</v>
      </c>
      <c r="BW202" s="15">
        <f t="shared" si="276"/>
        <v>-5.1480817512431776E-2</v>
      </c>
      <c r="BX202" s="15">
        <f t="shared" si="277"/>
        <v>-2.1709698696728607E-4</v>
      </c>
      <c r="BY202" s="15">
        <f t="shared" si="278"/>
        <v>-5.296076698605245E-5</v>
      </c>
    </row>
    <row r="203" spans="1:77" x14ac:dyDescent="0.3">
      <c r="A203">
        <f t="shared" si="222"/>
        <v>2157</v>
      </c>
      <c r="B203" s="4">
        <f t="shared" si="223"/>
        <v>1165.3574699000844</v>
      </c>
      <c r="C203" s="4">
        <f t="shared" si="224"/>
        <v>2963.9283669751776</v>
      </c>
      <c r="D203" s="4">
        <f t="shared" si="225"/>
        <v>4369.2294223980516</v>
      </c>
      <c r="E203" s="11">
        <f t="shared" si="226"/>
        <v>2.1827196063999944E-6</v>
      </c>
      <c r="F203" s="11">
        <f t="shared" si="227"/>
        <v>4.3001039879203342E-6</v>
      </c>
      <c r="G203" s="11">
        <f t="shared" si="228"/>
        <v>8.7785093274455143E-6</v>
      </c>
      <c r="H203" s="4">
        <f t="shared" si="229"/>
        <v>148112.41469410132</v>
      </c>
      <c r="I203" s="4">
        <f t="shared" si="230"/>
        <v>68527.8461105319</v>
      </c>
      <c r="J203" s="4">
        <f t="shared" si="231"/>
        <v>27036.543334753311</v>
      </c>
      <c r="K203" s="4">
        <f t="shared" si="232"/>
        <v>127096.12159331694</v>
      </c>
      <c r="L203" s="4">
        <f t="shared" si="233"/>
        <v>23120.614814475986</v>
      </c>
      <c r="M203" s="4">
        <f t="shared" si="234"/>
        <v>6187.9431636515674</v>
      </c>
      <c r="N203" s="11">
        <f t="shared" si="235"/>
        <v>-4.7203979695392695E-3</v>
      </c>
      <c r="O203" s="11">
        <f t="shared" si="236"/>
        <v>6.6993648257351879E-5</v>
      </c>
      <c r="P203" s="11">
        <f t="shared" si="237"/>
        <v>1.4374989625012269E-3</v>
      </c>
      <c r="Q203" s="4">
        <f t="shared" si="238"/>
        <v>4263.5169968578066</v>
      </c>
      <c r="R203" s="4">
        <f t="shared" si="239"/>
        <v>6779.1382903778513</v>
      </c>
      <c r="S203" s="4">
        <f t="shared" si="240"/>
        <v>4213.1713374485935</v>
      </c>
      <c r="T203" s="4">
        <f t="shared" si="241"/>
        <v>28.785682858950818</v>
      </c>
      <c r="U203" s="4">
        <f t="shared" si="242"/>
        <v>98.925308106772377</v>
      </c>
      <c r="V203" s="4">
        <f t="shared" si="243"/>
        <v>155.83247034516054</v>
      </c>
      <c r="W203" s="11">
        <f t="shared" si="244"/>
        <v>-1.0734613539272964E-2</v>
      </c>
      <c r="X203" s="11">
        <f t="shared" si="245"/>
        <v>-1.217998157191269E-2</v>
      </c>
      <c r="Y203" s="11">
        <f t="shared" si="246"/>
        <v>-9.7425357312937999E-3</v>
      </c>
      <c r="Z203" s="4">
        <f t="shared" si="259"/>
        <v>5519.8116072933108</v>
      </c>
      <c r="AA203" s="4">
        <f t="shared" si="260"/>
        <v>20611.595196363622</v>
      </c>
      <c r="AB203" s="4">
        <f t="shared" si="261"/>
        <v>41788.746425327117</v>
      </c>
      <c r="AC203" s="12">
        <f t="shared" si="247"/>
        <v>1.2747209451583075</v>
      </c>
      <c r="AD203" s="12">
        <f t="shared" si="248"/>
        <v>3.0036262811186201</v>
      </c>
      <c r="AE203" s="12">
        <f t="shared" si="249"/>
        <v>9.8361696154920182</v>
      </c>
      <c r="AF203" s="11">
        <f t="shared" si="250"/>
        <v>-4.0504037456468023E-3</v>
      </c>
      <c r="AG203" s="11">
        <f t="shared" si="251"/>
        <v>2.9673830763510267E-4</v>
      </c>
      <c r="AH203" s="11">
        <f t="shared" si="252"/>
        <v>9.7937136394747881E-3</v>
      </c>
      <c r="AI203" s="1">
        <f t="shared" si="216"/>
        <v>307250.84519104497</v>
      </c>
      <c r="AJ203" s="1">
        <f t="shared" si="217"/>
        <v>135708.67564545324</v>
      </c>
      <c r="AK203" s="1">
        <f t="shared" si="218"/>
        <v>52929.183642068652</v>
      </c>
      <c r="AL203" s="10">
        <f t="shared" si="253"/>
        <v>73.025765220141906</v>
      </c>
      <c r="AM203" s="10">
        <f t="shared" si="254"/>
        <v>16.850678717753947</v>
      </c>
      <c r="AN203" s="10">
        <f t="shared" si="255"/>
        <v>5.4203839144931072</v>
      </c>
      <c r="AO203" s="7">
        <f t="shared" si="256"/>
        <v>4.706367923901872E-3</v>
      </c>
      <c r="AP203" s="7">
        <f t="shared" si="257"/>
        <v>5.9287822958925714E-3</v>
      </c>
      <c r="AQ203" s="7">
        <f t="shared" si="258"/>
        <v>5.3781536022473805E-3</v>
      </c>
      <c r="AR203" s="1">
        <f t="shared" si="264"/>
        <v>148112.41469410132</v>
      </c>
      <c r="AS203" s="1">
        <f t="shared" si="262"/>
        <v>68527.8461105319</v>
      </c>
      <c r="AT203" s="1">
        <f t="shared" si="263"/>
        <v>27036.543334753311</v>
      </c>
      <c r="AU203" s="1">
        <f t="shared" si="219"/>
        <v>29622.482938820263</v>
      </c>
      <c r="AV203" s="1">
        <f t="shared" si="220"/>
        <v>13705.56922210638</v>
      </c>
      <c r="AW203" s="1">
        <f t="shared" si="221"/>
        <v>5407.3086669506629</v>
      </c>
      <c r="AX203">
        <v>0</v>
      </c>
      <c r="AY203">
        <v>0</v>
      </c>
      <c r="AZ203">
        <v>0</v>
      </c>
      <c r="BA203">
        <f t="shared" si="267"/>
        <v>0</v>
      </c>
      <c r="BB203">
        <f t="shared" si="279"/>
        <v>0</v>
      </c>
      <c r="BC203">
        <f t="shared" si="268"/>
        <v>0</v>
      </c>
      <c r="BD203">
        <f t="shared" si="269"/>
        <v>0</v>
      </c>
      <c r="BE203">
        <f t="shared" si="270"/>
        <v>0</v>
      </c>
      <c r="BF203">
        <f t="shared" si="271"/>
        <v>0</v>
      </c>
      <c r="BG203">
        <f t="shared" si="272"/>
        <v>0</v>
      </c>
      <c r="BH203">
        <f t="shared" si="280"/>
        <v>0</v>
      </c>
      <c r="BI203">
        <f t="shared" si="281"/>
        <v>0</v>
      </c>
      <c r="BJ203">
        <f t="shared" si="282"/>
        <v>0</v>
      </c>
      <c r="BK203" s="7">
        <f t="shared" si="283"/>
        <v>2.7299825111858106E-2</v>
      </c>
      <c r="BL203" s="13">
        <f t="shared" si="265"/>
        <v>4.1046146430752817E-3</v>
      </c>
      <c r="BM203" s="13">
        <f t="shared" si="266"/>
        <v>9.797596102436054E-4</v>
      </c>
      <c r="BN203" s="8">
        <f>BN$3*temperature!$I313+BN$4*temperature!$I313^2+BN$5*temperature!$I313^6</f>
        <v>-43.422799007195565</v>
      </c>
      <c r="BO203" s="8">
        <f>BO$3*temperature!$I313+BO$4*temperature!$I313^2+BO$5*temperature!$I313^6</f>
        <v>-36.525705343421308</v>
      </c>
      <c r="BP203" s="8">
        <f>BP$3*temperature!$I313+BP$4*temperature!$I313^2+BP$5*temperature!$I313^6</f>
        <v>-30.982336983279282</v>
      </c>
      <c r="BQ203" s="8">
        <f>BQ$3*temperature!$M313+BQ$4*temperature!$M313^2+BQ$5*temperature!$M313^6</f>
        <v>-43.422822565067534</v>
      </c>
      <c r="BR203" s="8">
        <f>BR$3*temperature!$M313+BR$4*temperature!$M313^2+BR$5*temperature!$M313^6</f>
        <v>-36.525723612872142</v>
      </c>
      <c r="BS203" s="8">
        <f>BS$3*temperature!$M313+BS$4*temperature!$M313^2+BS$5*temperature!$M313^6</f>
        <v>-30.982351271543116</v>
      </c>
      <c r="BT203" s="15">
        <f t="shared" si="273"/>
        <v>-2.3557871969615007E-5</v>
      </c>
      <c r="BU203" s="15">
        <f t="shared" si="274"/>
        <v>-1.8269450833940937E-5</v>
      </c>
      <c r="BV203" s="15">
        <f t="shared" si="275"/>
        <v>-1.4288263834316695E-5</v>
      </c>
      <c r="BW203" s="15">
        <f t="shared" si="276"/>
        <v>-5.1274846820812882E-2</v>
      </c>
      <c r="BX203" s="15">
        <f t="shared" si="277"/>
        <v>-2.1046348708215061E-4</v>
      </c>
      <c r="BY203" s="15">
        <f t="shared" si="278"/>
        <v>-5.0237023936460195E-5</v>
      </c>
    </row>
    <row r="204" spans="1:77" x14ac:dyDescent="0.3">
      <c r="A204">
        <f t="shared" si="222"/>
        <v>2158</v>
      </c>
      <c r="B204" s="4">
        <f t="shared" si="223"/>
        <v>1165.3598863662526</v>
      </c>
      <c r="C204" s="4">
        <f t="shared" si="224"/>
        <v>2963.9404749153591</v>
      </c>
      <c r="D204" s="4">
        <f t="shared" si="225"/>
        <v>4369.2658599532278</v>
      </c>
      <c r="E204" s="11">
        <f t="shared" si="226"/>
        <v>2.0735836260799947E-6</v>
      </c>
      <c r="F204" s="11">
        <f t="shared" si="227"/>
        <v>4.0850987885243171E-6</v>
      </c>
      <c r="G204" s="11">
        <f t="shared" si="228"/>
        <v>8.3395838610732374E-6</v>
      </c>
      <c r="H204" s="4">
        <f t="shared" si="229"/>
        <v>147397.72877245225</v>
      </c>
      <c r="I204" s="4">
        <f t="shared" si="230"/>
        <v>68526.759459276509</v>
      </c>
      <c r="J204" s="4">
        <f t="shared" si="231"/>
        <v>27073.838969896016</v>
      </c>
      <c r="K204" s="4">
        <f t="shared" si="232"/>
        <v>126482.58318900783</v>
      </c>
      <c r="L204" s="4">
        <f t="shared" si="233"/>
        <v>23120.153741020531</v>
      </c>
      <c r="M204" s="4">
        <f t="shared" si="234"/>
        <v>6196.4274634883031</v>
      </c>
      <c r="N204" s="11">
        <f t="shared" si="235"/>
        <v>-4.8273574096330263E-3</v>
      </c>
      <c r="O204" s="11">
        <f t="shared" si="236"/>
        <v>-1.9942093199332156E-5</v>
      </c>
      <c r="P204" s="11">
        <f t="shared" si="237"/>
        <v>1.3711017720028362E-3</v>
      </c>
      <c r="Q204" s="4">
        <f t="shared" si="238"/>
        <v>4197.3979075172429</v>
      </c>
      <c r="R204" s="4">
        <f t="shared" si="239"/>
        <v>6696.4623229326153</v>
      </c>
      <c r="S204" s="4">
        <f t="shared" si="240"/>
        <v>4177.8796137483496</v>
      </c>
      <c r="T204" s="4">
        <f t="shared" si="241"/>
        <v>28.476679677995907</v>
      </c>
      <c r="U204" s="4">
        <f t="shared" si="242"/>
        <v>97.720399677036099</v>
      </c>
      <c r="V204" s="4">
        <f t="shared" si="243"/>
        <v>154.31426693472704</v>
      </c>
      <c r="W204" s="11">
        <f t="shared" si="244"/>
        <v>-1.0734613539272964E-2</v>
      </c>
      <c r="X204" s="11">
        <f t="shared" si="245"/>
        <v>-1.217998157191269E-2</v>
      </c>
      <c r="Y204" s="11">
        <f t="shared" si="246"/>
        <v>-9.7425357312937999E-3</v>
      </c>
      <c r="Z204" s="4">
        <f t="shared" si="259"/>
        <v>5412.7813042739763</v>
      </c>
      <c r="AA204" s="4">
        <f t="shared" si="260"/>
        <v>20368.040117122971</v>
      </c>
      <c r="AB204" s="4">
        <f t="shared" si="261"/>
        <v>41847.333763629729</v>
      </c>
      <c r="AC204" s="12">
        <f t="shared" si="247"/>
        <v>1.2695578106673839</v>
      </c>
      <c r="AD204" s="12">
        <f t="shared" si="248"/>
        <v>3.0045175720980475</v>
      </c>
      <c r="AE204" s="12">
        <f t="shared" si="249"/>
        <v>9.9325022440154491</v>
      </c>
      <c r="AF204" s="11">
        <f t="shared" si="250"/>
        <v>-4.0504037456468023E-3</v>
      </c>
      <c r="AG204" s="11">
        <f t="shared" si="251"/>
        <v>2.9673830763510267E-4</v>
      </c>
      <c r="AH204" s="11">
        <f t="shared" si="252"/>
        <v>9.7937136394747881E-3</v>
      </c>
      <c r="AI204" s="1">
        <f t="shared" si="216"/>
        <v>306148.24361076072</v>
      </c>
      <c r="AJ204" s="1">
        <f t="shared" si="217"/>
        <v>135843.37730301431</v>
      </c>
      <c r="AK204" s="1">
        <f t="shared" si="218"/>
        <v>53043.573944812451</v>
      </c>
      <c r="AL204" s="10">
        <f t="shared" si="253"/>
        <v>73.366014478001858</v>
      </c>
      <c r="AM204" s="10">
        <f t="shared" si="254"/>
        <v>16.949583683352984</v>
      </c>
      <c r="AN204" s="10">
        <f t="shared" si="255"/>
        <v>5.4492440551956483</v>
      </c>
      <c r="AO204" s="7">
        <f t="shared" si="256"/>
        <v>4.6593042446628529E-3</v>
      </c>
      <c r="AP204" s="7">
        <f t="shared" si="257"/>
        <v>5.8694944729336456E-3</v>
      </c>
      <c r="AQ204" s="7">
        <f t="shared" si="258"/>
        <v>5.3243720662249066E-3</v>
      </c>
      <c r="AR204" s="1">
        <f t="shared" si="264"/>
        <v>147397.72877245225</v>
      </c>
      <c r="AS204" s="1">
        <f t="shared" si="262"/>
        <v>68526.759459276509</v>
      </c>
      <c r="AT204" s="1">
        <f t="shared" si="263"/>
        <v>27073.838969896016</v>
      </c>
      <c r="AU204" s="1">
        <f t="shared" si="219"/>
        <v>29479.545754490449</v>
      </c>
      <c r="AV204" s="1">
        <f t="shared" si="220"/>
        <v>13705.351891855302</v>
      </c>
      <c r="AW204" s="1">
        <f t="shared" si="221"/>
        <v>5414.7677939792038</v>
      </c>
      <c r="AX204">
        <v>0</v>
      </c>
      <c r="AY204">
        <v>0</v>
      </c>
      <c r="AZ204">
        <v>0</v>
      </c>
      <c r="BA204">
        <f t="shared" si="267"/>
        <v>0</v>
      </c>
      <c r="BB204">
        <f t="shared" si="279"/>
        <v>0</v>
      </c>
      <c r="BC204">
        <f t="shared" si="268"/>
        <v>0</v>
      </c>
      <c r="BD204">
        <f t="shared" si="269"/>
        <v>0</v>
      </c>
      <c r="BE204">
        <f t="shared" si="270"/>
        <v>0</v>
      </c>
      <c r="BF204">
        <f t="shared" si="271"/>
        <v>0</v>
      </c>
      <c r="BG204">
        <f t="shared" si="272"/>
        <v>0</v>
      </c>
      <c r="BH204">
        <f t="shared" si="280"/>
        <v>0</v>
      </c>
      <c r="BI204">
        <f t="shared" si="281"/>
        <v>0</v>
      </c>
      <c r="BJ204">
        <f t="shared" si="282"/>
        <v>0</v>
      </c>
      <c r="BK204" s="7">
        <f t="shared" si="283"/>
        <v>2.7209688921879333E-2</v>
      </c>
      <c r="BL204" s="13">
        <f t="shared" si="265"/>
        <v>3.9955371769175062E-3</v>
      </c>
      <c r="BM204" s="13">
        <f t="shared" si="266"/>
        <v>9.3310439070819554E-4</v>
      </c>
      <c r="BN204" s="8">
        <f>BN$3*temperature!$I314+BN$4*temperature!$I314^2+BN$5*temperature!$I314^6</f>
        <v>-43.918709664539819</v>
      </c>
      <c r="BO204" s="8">
        <f>BO$3*temperature!$I314+BO$4*temperature!$I314^2+BO$5*temperature!$I314^6</f>
        <v>-36.910243114397758</v>
      </c>
      <c r="BP204" s="8">
        <f>BP$3*temperature!$I314+BP$4*temperature!$I314^2+BP$5*temperature!$I314^6</f>
        <v>-31.283037782169551</v>
      </c>
      <c r="BQ204" s="8">
        <f>BQ$3*temperature!$M314+BQ$4*temperature!$M314^2+BQ$5*temperature!$M314^6</f>
        <v>-43.91873320259706</v>
      </c>
      <c r="BR204" s="8">
        <f>BR$3*temperature!$M314+BR$4*temperature!$M314^2+BR$5*temperature!$M314^6</f>
        <v>-36.910261363965127</v>
      </c>
      <c r="BS204" s="8">
        <f>BS$3*temperature!$M314+BS$4*temperature!$M314^2+BS$5*temperature!$M314^6</f>
        <v>-31.283052051054533</v>
      </c>
      <c r="BT204" s="15">
        <f t="shared" si="273"/>
        <v>-2.3538057241978549E-5</v>
      </c>
      <c r="BU204" s="15">
        <f t="shared" si="274"/>
        <v>-1.8249567368400221E-5</v>
      </c>
      <c r="BV204" s="15">
        <f t="shared" si="275"/>
        <v>-1.4268884982016061E-5</v>
      </c>
      <c r="BW204" s="15">
        <f t="shared" si="276"/>
        <v>-5.1063533847569037E-2</v>
      </c>
      <c r="BX204" s="15">
        <f t="shared" si="277"/>
        <v>-2.040262478727475E-4</v>
      </c>
      <c r="BY204" s="15">
        <f t="shared" si="278"/>
        <v>-4.7647607638243229E-5</v>
      </c>
    </row>
    <row r="205" spans="1:77" x14ac:dyDescent="0.3">
      <c r="A205">
        <f t="shared" si="222"/>
        <v>2159</v>
      </c>
      <c r="B205" s="4">
        <f t="shared" si="223"/>
        <v>1165.3621820138724</v>
      </c>
      <c r="C205" s="4">
        <f t="shared" si="224"/>
        <v>2963.9519775055205</v>
      </c>
      <c r="D205" s="4">
        <f t="shared" si="225"/>
        <v>4369.3004759193263</v>
      </c>
      <c r="E205" s="11">
        <f t="shared" si="226"/>
        <v>1.9699044447759948E-6</v>
      </c>
      <c r="F205" s="11">
        <f t="shared" si="227"/>
        <v>3.8808438490981011E-6</v>
      </c>
      <c r="G205" s="11">
        <f t="shared" si="228"/>
        <v>7.9226046680195747E-6</v>
      </c>
      <c r="H205" s="4">
        <f t="shared" si="229"/>
        <v>146670.91113295496</v>
      </c>
      <c r="I205" s="4">
        <f t="shared" si="230"/>
        <v>68519.81010399932</v>
      </c>
      <c r="J205" s="4">
        <f t="shared" si="231"/>
        <v>27109.413104171043</v>
      </c>
      <c r="K205" s="4">
        <f t="shared" si="232"/>
        <v>125858.65012325328</v>
      </c>
      <c r="L205" s="4">
        <f t="shared" si="233"/>
        <v>23117.719390874208</v>
      </c>
      <c r="M205" s="4">
        <f t="shared" si="234"/>
        <v>6204.5202094889264</v>
      </c>
      <c r="N205" s="11">
        <f t="shared" si="235"/>
        <v>-4.9329563804225707E-3</v>
      </c>
      <c r="O205" s="11">
        <f t="shared" si="236"/>
        <v>-1.0529126119107612E-4</v>
      </c>
      <c r="P205" s="11">
        <f t="shared" si="237"/>
        <v>1.3060341702229028E-3</v>
      </c>
      <c r="Q205" s="4">
        <f t="shared" si="238"/>
        <v>4131.8652880920718</v>
      </c>
      <c r="R205" s="4">
        <f t="shared" si="239"/>
        <v>6614.22871281677</v>
      </c>
      <c r="S205" s="4">
        <f t="shared" si="240"/>
        <v>4142.6125861932614</v>
      </c>
      <c r="T205" s="4">
        <f t="shared" si="241"/>
        <v>28.170993526770953</v>
      </c>
      <c r="U205" s="4">
        <f t="shared" si="242"/>
        <v>96.530167009769855</v>
      </c>
      <c r="V205" s="4">
        <f t="shared" si="243"/>
        <v>152.81085467526705</v>
      </c>
      <c r="W205" s="11">
        <f t="shared" si="244"/>
        <v>-1.0734613539272964E-2</v>
      </c>
      <c r="X205" s="11">
        <f t="shared" si="245"/>
        <v>-1.217998157191269E-2</v>
      </c>
      <c r="Y205" s="11">
        <f t="shared" si="246"/>
        <v>-9.7425357312937999E-3</v>
      </c>
      <c r="Z205" s="4">
        <f t="shared" si="259"/>
        <v>5307.2553473150119</v>
      </c>
      <c r="AA205" s="4">
        <f t="shared" si="260"/>
        <v>20125.608987687596</v>
      </c>
      <c r="AB205" s="4">
        <f t="shared" si="261"/>
        <v>41903.206401605057</v>
      </c>
      <c r="AC205" s="12">
        <f t="shared" si="247"/>
        <v>1.2644155889557416</v>
      </c>
      <c r="AD205" s="12">
        <f t="shared" si="248"/>
        <v>3.0054091275576518</v>
      </c>
      <c r="AE205" s="12">
        <f t="shared" si="249"/>
        <v>10.029778326716777</v>
      </c>
      <c r="AF205" s="11">
        <f t="shared" si="250"/>
        <v>-4.0504037456468023E-3</v>
      </c>
      <c r="AG205" s="11">
        <f t="shared" si="251"/>
        <v>2.9673830763510267E-4</v>
      </c>
      <c r="AH205" s="11">
        <f t="shared" si="252"/>
        <v>9.7937136394747881E-3</v>
      </c>
      <c r="AI205" s="1">
        <f t="shared" si="216"/>
        <v>305012.96500417509</v>
      </c>
      <c r="AJ205" s="1">
        <f t="shared" si="217"/>
        <v>135964.39146456818</v>
      </c>
      <c r="AK205" s="1">
        <f t="shared" si="218"/>
        <v>53153.984344310411</v>
      </c>
      <c r="AL205" s="10">
        <f t="shared" si="253"/>
        <v>73.704430714846495</v>
      </c>
      <c r="AM205" s="10">
        <f t="shared" si="254"/>
        <v>17.048074316223474</v>
      </c>
      <c r="AN205" s="10">
        <f t="shared" si="255"/>
        <v>5.4779677199968786</v>
      </c>
      <c r="AO205" s="7">
        <f t="shared" si="256"/>
        <v>4.612711202216224E-3</v>
      </c>
      <c r="AP205" s="7">
        <f t="shared" si="257"/>
        <v>5.8107995282043095E-3</v>
      </c>
      <c r="AQ205" s="7">
        <f t="shared" si="258"/>
        <v>5.2711283455626574E-3</v>
      </c>
      <c r="AR205" s="1">
        <f t="shared" si="264"/>
        <v>146670.91113295496</v>
      </c>
      <c r="AS205" s="1">
        <f t="shared" si="262"/>
        <v>68519.81010399932</v>
      </c>
      <c r="AT205" s="1">
        <f t="shared" si="263"/>
        <v>27109.413104171043</v>
      </c>
      <c r="AU205" s="1">
        <f t="shared" si="219"/>
        <v>29334.182226590994</v>
      </c>
      <c r="AV205" s="1">
        <f t="shared" si="220"/>
        <v>13703.962020799865</v>
      </c>
      <c r="AW205" s="1">
        <f t="shared" si="221"/>
        <v>5421.8826208342089</v>
      </c>
      <c r="AX205">
        <v>0</v>
      </c>
      <c r="AY205">
        <v>0</v>
      </c>
      <c r="AZ205">
        <v>0</v>
      </c>
      <c r="BA205">
        <f t="shared" si="267"/>
        <v>0</v>
      </c>
      <c r="BB205">
        <f t="shared" si="279"/>
        <v>0</v>
      </c>
      <c r="BC205">
        <f t="shared" si="268"/>
        <v>0</v>
      </c>
      <c r="BD205">
        <f t="shared" si="269"/>
        <v>0</v>
      </c>
      <c r="BE205">
        <f t="shared" si="270"/>
        <v>0</v>
      </c>
      <c r="BF205">
        <f t="shared" si="271"/>
        <v>0</v>
      </c>
      <c r="BG205">
        <f t="shared" si="272"/>
        <v>0</v>
      </c>
      <c r="BH205">
        <f t="shared" si="280"/>
        <v>0</v>
      </c>
      <c r="BI205">
        <f t="shared" si="281"/>
        <v>0</v>
      </c>
      <c r="BJ205">
        <f t="shared" si="282"/>
        <v>0</v>
      </c>
      <c r="BK205" s="7">
        <f t="shared" si="283"/>
        <v>2.7121078223498934E-2</v>
      </c>
      <c r="BL205" s="13">
        <f t="shared" si="265"/>
        <v>3.889699659191369E-3</v>
      </c>
      <c r="BM205" s="13">
        <f t="shared" si="266"/>
        <v>8.8867084829351956E-4</v>
      </c>
      <c r="BN205" s="8">
        <f>BN$3*temperature!$I315+BN$4*temperature!$I315^2+BN$5*temperature!$I315^6</f>
        <v>-44.412228133702662</v>
      </c>
      <c r="BO205" s="8">
        <f>BO$3*temperature!$I315+BO$4*temperature!$I315^2+BO$5*temperature!$I315^6</f>
        <v>-37.292832196773361</v>
      </c>
      <c r="BP205" s="8">
        <f>BP$3*temperature!$I315+BP$4*temperature!$I315^2+BP$5*temperature!$I315^6</f>
        <v>-31.582135283339589</v>
      </c>
      <c r="BQ205" s="8">
        <f>BQ$3*temperature!$M315+BQ$4*temperature!$M315^2+BQ$5*temperature!$M315^6</f>
        <v>-44.412251651326123</v>
      </c>
      <c r="BR205" s="8">
        <f>BR$3*temperature!$M315+BR$4*temperature!$M315^2+BR$5*temperature!$M315^6</f>
        <v>-37.292850426076164</v>
      </c>
      <c r="BS205" s="8">
        <f>BS$3*temperature!$M315+BS$4*temperature!$M315^2+BS$5*temperature!$M315^6</f>
        <v>-31.582149532631597</v>
      </c>
      <c r="BT205" s="15">
        <f t="shared" si="273"/>
        <v>-2.3517623461088988E-5</v>
      </c>
      <c r="BU205" s="15">
        <f t="shared" si="274"/>
        <v>-1.8229302803263181E-5</v>
      </c>
      <c r="BV205" s="15">
        <f t="shared" si="275"/>
        <v>-1.4249292007662007E-5</v>
      </c>
      <c r="BW205" s="15">
        <f t="shared" si="276"/>
        <v>-5.0847095706052468E-2</v>
      </c>
      <c r="BX205" s="15">
        <f t="shared" si="277"/>
        <v>-1.9777993083870321E-4</v>
      </c>
      <c r="BY205" s="15">
        <f t="shared" si="278"/>
        <v>-4.5186331674359422E-5</v>
      </c>
    </row>
    <row r="206" spans="1:77" x14ac:dyDescent="0.3">
      <c r="A206">
        <f t="shared" si="222"/>
        <v>2160</v>
      </c>
      <c r="B206" s="4">
        <f t="shared" si="223"/>
        <v>1165.3643628834072</v>
      </c>
      <c r="C206" s="4">
        <f t="shared" si="224"/>
        <v>2963.9629050085814</v>
      </c>
      <c r="D206" s="4">
        <f t="shared" si="225"/>
        <v>4369.3333613476552</v>
      </c>
      <c r="E206" s="11">
        <f t="shared" si="226"/>
        <v>1.8714092225371951E-6</v>
      </c>
      <c r="F206" s="11">
        <f t="shared" si="227"/>
        <v>3.6868016566431958E-6</v>
      </c>
      <c r="G206" s="11">
        <f t="shared" si="228"/>
        <v>7.5264744346185959E-6</v>
      </c>
      <c r="H206" s="4">
        <f t="shared" si="229"/>
        <v>145932.37105907503</v>
      </c>
      <c r="I206" s="4">
        <f t="shared" si="230"/>
        <v>68507.107257889977</v>
      </c>
      <c r="J206" s="4">
        <f t="shared" si="231"/>
        <v>27143.294752057918</v>
      </c>
      <c r="K206" s="4">
        <f t="shared" si="232"/>
        <v>125224.67282078312</v>
      </c>
      <c r="L206" s="4">
        <f t="shared" si="233"/>
        <v>23113.348396541969</v>
      </c>
      <c r="M206" s="4">
        <f t="shared" si="234"/>
        <v>6212.2279321086125</v>
      </c>
      <c r="N206" s="11">
        <f t="shared" si="235"/>
        <v>-5.0372167653895961E-3</v>
      </c>
      <c r="O206" s="11">
        <f t="shared" si="236"/>
        <v>-1.8907549911539867E-4</v>
      </c>
      <c r="P206" s="11">
        <f t="shared" si="237"/>
        <v>1.2422753669008024E-3</v>
      </c>
      <c r="Q206" s="4">
        <f t="shared" si="238"/>
        <v>4066.9292413980825</v>
      </c>
      <c r="R206" s="4">
        <f t="shared" si="239"/>
        <v>6532.4562563149066</v>
      </c>
      <c r="S206" s="4">
        <f t="shared" si="240"/>
        <v>4107.3800768040737</v>
      </c>
      <c r="T206" s="4">
        <f t="shared" si="241"/>
        <v>27.868588798243707</v>
      </c>
      <c r="U206" s="4">
        <f t="shared" si="242"/>
        <v>95.354431354457205</v>
      </c>
      <c r="V206" s="4">
        <f t="shared" si="243"/>
        <v>151.32208946346373</v>
      </c>
      <c r="W206" s="11">
        <f t="shared" si="244"/>
        <v>-1.0734613539272964E-2</v>
      </c>
      <c r="X206" s="11">
        <f t="shared" si="245"/>
        <v>-1.217998157191269E-2</v>
      </c>
      <c r="Y206" s="11">
        <f t="shared" si="246"/>
        <v>-9.7425357312937999E-3</v>
      </c>
      <c r="Z206" s="4">
        <f t="shared" si="259"/>
        <v>5203.2339731310303</v>
      </c>
      <c r="AA206" s="4">
        <f t="shared" si="260"/>
        <v>19884.362046824874</v>
      </c>
      <c r="AB206" s="4">
        <f t="shared" si="261"/>
        <v>41956.409700080352</v>
      </c>
      <c r="AC206" s="12">
        <f t="shared" si="247"/>
        <v>1.2592941953181811</v>
      </c>
      <c r="AD206" s="12">
        <f t="shared" si="248"/>
        <v>3.0063009475759142</v>
      </c>
      <c r="AE206" s="12">
        <f t="shared" si="249"/>
        <v>10.128007103516051</v>
      </c>
      <c r="AF206" s="11">
        <f t="shared" si="250"/>
        <v>-4.0504037456468023E-3</v>
      </c>
      <c r="AG206" s="11">
        <f t="shared" si="251"/>
        <v>2.9673830763510267E-4</v>
      </c>
      <c r="AH206" s="11">
        <f t="shared" si="252"/>
        <v>9.7937136394747881E-3</v>
      </c>
      <c r="AI206" s="1">
        <f t="shared" si="216"/>
        <v>303845.85073034855</v>
      </c>
      <c r="AJ206" s="1">
        <f t="shared" si="217"/>
        <v>136071.91433891121</v>
      </c>
      <c r="AK206" s="1">
        <f t="shared" si="218"/>
        <v>53260.468530713581</v>
      </c>
      <c r="AL206" s="10">
        <f t="shared" si="253"/>
        <v>74.04100819552572</v>
      </c>
      <c r="AM206" s="10">
        <f t="shared" si="254"/>
        <v>17.146146628995041</v>
      </c>
      <c r="AN206" s="10">
        <f t="shared" si="255"/>
        <v>5.5065540402125821</v>
      </c>
      <c r="AO206" s="7">
        <f t="shared" si="256"/>
        <v>4.5665840901940617E-3</v>
      </c>
      <c r="AP206" s="7">
        <f t="shared" si="257"/>
        <v>5.7526915329222661E-3</v>
      </c>
      <c r="AQ206" s="7">
        <f t="shared" si="258"/>
        <v>5.2184170621070308E-3</v>
      </c>
      <c r="AR206" s="1">
        <f t="shared" si="264"/>
        <v>145932.37105907503</v>
      </c>
      <c r="AS206" s="1">
        <f t="shared" si="262"/>
        <v>68507.107257889977</v>
      </c>
      <c r="AT206" s="1">
        <f t="shared" si="263"/>
        <v>27143.294752057918</v>
      </c>
      <c r="AU206" s="1">
        <f t="shared" si="219"/>
        <v>29186.474211815006</v>
      </c>
      <c r="AV206" s="1">
        <f t="shared" si="220"/>
        <v>13701.421451577997</v>
      </c>
      <c r="AW206" s="1">
        <f t="shared" si="221"/>
        <v>5428.6589504115836</v>
      </c>
      <c r="AX206">
        <v>0</v>
      </c>
      <c r="AY206">
        <v>0</v>
      </c>
      <c r="AZ206">
        <v>0</v>
      </c>
      <c r="BA206">
        <f t="shared" si="267"/>
        <v>0</v>
      </c>
      <c r="BB206">
        <f t="shared" si="279"/>
        <v>0</v>
      </c>
      <c r="BC206">
        <f t="shared" si="268"/>
        <v>0</v>
      </c>
      <c r="BD206">
        <f t="shared" si="269"/>
        <v>0</v>
      </c>
      <c r="BE206">
        <f t="shared" si="270"/>
        <v>0</v>
      </c>
      <c r="BF206">
        <f t="shared" si="271"/>
        <v>0</v>
      </c>
      <c r="BG206">
        <f t="shared" si="272"/>
        <v>0</v>
      </c>
      <c r="BH206">
        <f t="shared" si="280"/>
        <v>0</v>
      </c>
      <c r="BI206">
        <f t="shared" si="281"/>
        <v>0</v>
      </c>
      <c r="BJ206">
        <f t="shared" si="282"/>
        <v>0</v>
      </c>
      <c r="BK206" s="7">
        <f t="shared" si="283"/>
        <v>2.703397320431386E-2</v>
      </c>
      <c r="BL206" s="13">
        <f t="shared" si="265"/>
        <v>3.7869923436085694E-3</v>
      </c>
      <c r="BM206" s="13">
        <f t="shared" si="266"/>
        <v>8.4635318885097099E-4</v>
      </c>
      <c r="BN206" s="8">
        <f>BN$3*temperature!$I316+BN$4*temperature!$I316^2+BN$5*temperature!$I316^6</f>
        <v>-44.903309794155341</v>
      </c>
      <c r="BO206" s="8">
        <f>BO$3*temperature!$I316+BO$4*temperature!$I316^2+BO$5*temperature!$I316^6</f>
        <v>-37.673440795413093</v>
      </c>
      <c r="BP206" s="8">
        <f>BP$3*temperature!$I316+BP$4*temperature!$I316^2+BP$5*temperature!$I316^6</f>
        <v>-31.879607000790202</v>
      </c>
      <c r="BQ206" s="8">
        <f>BQ$3*temperature!$M316+BQ$4*temperature!$M316^2+BQ$5*temperature!$M316^6</f>
        <v>-44.903333290758447</v>
      </c>
      <c r="BR206" s="8">
        <f>BR$3*temperature!$M316+BR$4*temperature!$M316^2+BR$5*temperature!$M316^6</f>
        <v>-37.673459004093161</v>
      </c>
      <c r="BS206" s="8">
        <f>BS$3*temperature!$M316+BS$4*temperature!$M316^2+BS$5*temperature!$M316^6</f>
        <v>-31.879621230291079</v>
      </c>
      <c r="BT206" s="15">
        <f t="shared" si="273"/>
        <v>-2.3496603105854774E-5</v>
      </c>
      <c r="BU206" s="15">
        <f t="shared" si="274"/>
        <v>-1.8208680067743899E-5</v>
      </c>
      <c r="BV206" s="15">
        <f t="shared" si="275"/>
        <v>-1.4229500877149803E-5</v>
      </c>
      <c r="BW206" s="15">
        <f t="shared" si="276"/>
        <v>-5.062574537980092E-2</v>
      </c>
      <c r="BX206" s="15">
        <f t="shared" si="277"/>
        <v>-1.9171931014278298E-4</v>
      </c>
      <c r="BY206" s="15">
        <f t="shared" si="278"/>
        <v>-4.284726104015182E-5</v>
      </c>
    </row>
    <row r="207" spans="1:77" x14ac:dyDescent="0.3">
      <c r="A207">
        <f t="shared" si="222"/>
        <v>2161</v>
      </c>
      <c r="B207" s="4">
        <f t="shared" si="223"/>
        <v>1165.3664347133426</v>
      </c>
      <c r="C207" s="4">
        <f t="shared" si="224"/>
        <v>2963.9732861747625</v>
      </c>
      <c r="D207" s="4">
        <f t="shared" si="225"/>
        <v>4369.3646027397035</v>
      </c>
      <c r="E207" s="11">
        <f t="shared" si="226"/>
        <v>1.7778387614103352E-6</v>
      </c>
      <c r="F207" s="11">
        <f t="shared" si="227"/>
        <v>3.5024615738110359E-6</v>
      </c>
      <c r="G207" s="11">
        <f t="shared" si="228"/>
        <v>7.1501507128876656E-6</v>
      </c>
      <c r="H207" s="4">
        <f t="shared" si="229"/>
        <v>145182.51333426911</v>
      </c>
      <c r="I207" s="4">
        <f t="shared" si="230"/>
        <v>68488.760025668074</v>
      </c>
      <c r="J207" s="4">
        <f t="shared" si="231"/>
        <v>27175.512843306264</v>
      </c>
      <c r="K207" s="4">
        <f t="shared" si="232"/>
        <v>124580.99788156433</v>
      </c>
      <c r="L207" s="4">
        <f t="shared" si="233"/>
        <v>23107.077363054825</v>
      </c>
      <c r="M207" s="4">
        <f t="shared" si="234"/>
        <v>6219.5571471116236</v>
      </c>
      <c r="N207" s="11">
        <f t="shared" si="235"/>
        <v>-5.140160678558936E-3</v>
      </c>
      <c r="O207" s="11">
        <f t="shared" si="236"/>
        <v>-2.713165301519993E-4</v>
      </c>
      <c r="P207" s="11">
        <f t="shared" si="237"/>
        <v>1.1798045859086059E-3</v>
      </c>
      <c r="Q207" s="4">
        <f t="shared" si="238"/>
        <v>4002.5991774454405</v>
      </c>
      <c r="R207" s="4">
        <f t="shared" si="239"/>
        <v>6451.162878352905</v>
      </c>
      <c r="S207" s="4">
        <f t="shared" si="240"/>
        <v>4072.1915906590048</v>
      </c>
      <c r="T207" s="4">
        <f t="shared" si="241"/>
        <v>27.569430267609651</v>
      </c>
      <c r="U207" s="4">
        <f t="shared" si="242"/>
        <v>94.193016137759699</v>
      </c>
      <c r="V207" s="4">
        <f t="shared" si="243"/>
        <v>149.84782859993189</v>
      </c>
      <c r="W207" s="11">
        <f t="shared" si="244"/>
        <v>-1.0734613539272964E-2</v>
      </c>
      <c r="X207" s="11">
        <f t="shared" si="245"/>
        <v>-1.217998157191269E-2</v>
      </c>
      <c r="Y207" s="11">
        <f t="shared" si="246"/>
        <v>-9.7425357312937999E-3</v>
      </c>
      <c r="Z207" s="4">
        <f t="shared" si="259"/>
        <v>5100.7164041298693</v>
      </c>
      <c r="AA207" s="4">
        <f t="shared" si="260"/>
        <v>19644.356937346209</v>
      </c>
      <c r="AB207" s="4">
        <f t="shared" si="261"/>
        <v>42006.988915816546</v>
      </c>
      <c r="AC207" s="12">
        <f t="shared" si="247"/>
        <v>1.254193545392593</v>
      </c>
      <c r="AD207" s="12">
        <f t="shared" si="248"/>
        <v>3.0071930322313398</v>
      </c>
      <c r="AE207" s="12">
        <f t="shared" si="249"/>
        <v>10.227197904826454</v>
      </c>
      <c r="AF207" s="11">
        <f t="shared" si="250"/>
        <v>-4.0504037456468023E-3</v>
      </c>
      <c r="AG207" s="11">
        <f t="shared" si="251"/>
        <v>2.9673830763510267E-4</v>
      </c>
      <c r="AH207" s="11">
        <f t="shared" si="252"/>
        <v>9.7937136394747881E-3</v>
      </c>
      <c r="AI207" s="1">
        <f t="shared" si="216"/>
        <v>302647.73986912868</v>
      </c>
      <c r="AJ207" s="1">
        <f t="shared" si="217"/>
        <v>136166.14435659809</v>
      </c>
      <c r="AK207" s="1">
        <f t="shared" si="218"/>
        <v>53363.080628053809</v>
      </c>
      <c r="AL207" s="10">
        <f t="shared" si="253"/>
        <v>74.375741540672848</v>
      </c>
      <c r="AM207" s="10">
        <f t="shared" si="254"/>
        <v>17.243796756604556</v>
      </c>
      <c r="AN207" s="10">
        <f t="shared" si="255"/>
        <v>5.5350021808138727</v>
      </c>
      <c r="AO207" s="7">
        <f t="shared" si="256"/>
        <v>4.5209182492921213E-3</v>
      </c>
      <c r="AP207" s="7">
        <f t="shared" si="257"/>
        <v>5.6951646175930435E-3</v>
      </c>
      <c r="AQ207" s="7">
        <f t="shared" si="258"/>
        <v>5.1662328914859603E-3</v>
      </c>
      <c r="AR207" s="1">
        <f t="shared" si="264"/>
        <v>145182.51333426911</v>
      </c>
      <c r="AS207" s="1">
        <f t="shared" si="262"/>
        <v>68488.760025668074</v>
      </c>
      <c r="AT207" s="1">
        <f t="shared" si="263"/>
        <v>27175.512843306264</v>
      </c>
      <c r="AU207" s="1">
        <f t="shared" si="219"/>
        <v>29036.502666853823</v>
      </c>
      <c r="AV207" s="1">
        <f t="shared" si="220"/>
        <v>13697.752005133616</v>
      </c>
      <c r="AW207" s="1">
        <f t="shared" si="221"/>
        <v>5435.1025686612529</v>
      </c>
      <c r="AX207">
        <v>0</v>
      </c>
      <c r="AY207">
        <v>0</v>
      </c>
      <c r="AZ207">
        <v>0</v>
      </c>
      <c r="BA207">
        <f t="shared" si="267"/>
        <v>0</v>
      </c>
      <c r="BB207">
        <f t="shared" si="279"/>
        <v>0</v>
      </c>
      <c r="BC207">
        <f t="shared" si="268"/>
        <v>0</v>
      </c>
      <c r="BD207">
        <f t="shared" si="269"/>
        <v>0</v>
      </c>
      <c r="BE207">
        <f t="shared" si="270"/>
        <v>0</v>
      </c>
      <c r="BF207">
        <f t="shared" si="271"/>
        <v>0</v>
      </c>
      <c r="BG207">
        <f t="shared" si="272"/>
        <v>0</v>
      </c>
      <c r="BH207">
        <f t="shared" si="280"/>
        <v>0</v>
      </c>
      <c r="BI207">
        <f t="shared" si="281"/>
        <v>0</v>
      </c>
      <c r="BJ207">
        <f t="shared" si="282"/>
        <v>0</v>
      </c>
      <c r="BK207" s="7">
        <f t="shared" si="283"/>
        <v>2.6948353883080228E-2</v>
      </c>
      <c r="BL207" s="13">
        <f t="shared" si="265"/>
        <v>3.687309711667348E-3</v>
      </c>
      <c r="BM207" s="13">
        <f t="shared" si="266"/>
        <v>8.0605065604854372E-4</v>
      </c>
      <c r="BN207" s="8">
        <f>BN$3*temperature!$I317+BN$4*temperature!$I317^2+BN$5*temperature!$I317^6</f>
        <v>-45.391912264177449</v>
      </c>
      <c r="BO207" s="8">
        <f>BO$3*temperature!$I317+BO$4*temperature!$I317^2+BO$5*temperature!$I317^6</f>
        <v>-38.052038798567722</v>
      </c>
      <c r="BP207" s="8">
        <f>BP$3*temperature!$I317+BP$4*temperature!$I317^2+BP$5*temperature!$I317^6</f>
        <v>-32.17543172028801</v>
      </c>
      <c r="BQ207" s="8">
        <f>BQ$3*temperature!$M317+BQ$4*temperature!$M317^2+BQ$5*temperature!$M317^6</f>
        <v>-45.391935739204847</v>
      </c>
      <c r="BR207" s="8">
        <f>BR$3*temperature!$M317+BR$4*temperature!$M317^2+BR$5*temperature!$M317^6</f>
        <v>-38.052056986288889</v>
      </c>
      <c r="BS207" s="8">
        <f>BS$3*temperature!$M317+BS$4*temperature!$M317^2+BS$5*temperature!$M317^6</f>
        <v>-32.175445929814956</v>
      </c>
      <c r="BT207" s="15">
        <f t="shared" si="273"/>
        <v>-2.3475027397523718E-5</v>
      </c>
      <c r="BU207" s="15">
        <f t="shared" si="274"/>
        <v>-1.8187721167350901E-5</v>
      </c>
      <c r="BV207" s="15">
        <f t="shared" si="275"/>
        <v>-1.4209526945307971E-5</v>
      </c>
      <c r="BW207" s="15">
        <f t="shared" si="276"/>
        <v>-5.0399691306073018E-2</v>
      </c>
      <c r="BX207" s="15">
        <f t="shared" si="277"/>
        <v>-1.8583927121791944E-4</v>
      </c>
      <c r="BY207" s="15">
        <f t="shared" si="278"/>
        <v>-4.0624704241904243E-5</v>
      </c>
    </row>
    <row r="208" spans="1:77" x14ac:dyDescent="0.3">
      <c r="A208">
        <f t="shared" si="222"/>
        <v>2162</v>
      </c>
      <c r="B208" s="4">
        <f t="shared" si="223"/>
        <v>1165.3684029552805</v>
      </c>
      <c r="C208" s="4">
        <f t="shared" si="224"/>
        <v>2963.9831483171761</v>
      </c>
      <c r="D208" s="4">
        <f t="shared" si="225"/>
        <v>4369.3942822743611</v>
      </c>
      <c r="E208" s="11">
        <f t="shared" si="226"/>
        <v>1.6889468233398184E-6</v>
      </c>
      <c r="F208" s="11">
        <f t="shared" si="227"/>
        <v>3.327338495120484E-6</v>
      </c>
      <c r="G208" s="11">
        <f t="shared" si="228"/>
        <v>6.7926431772432816E-6</v>
      </c>
      <c r="H208" s="4">
        <f t="shared" si="229"/>
        <v>144421.73803830269</v>
      </c>
      <c r="I208" s="4">
        <f t="shared" si="230"/>
        <v>68464.877311684584</v>
      </c>
      <c r="J208" s="4">
        <f t="shared" si="231"/>
        <v>27206.096201275792</v>
      </c>
      <c r="K208" s="4">
        <f t="shared" si="232"/>
        <v>123927.96790445046</v>
      </c>
      <c r="L208" s="4">
        <f t="shared" si="233"/>
        <v>23098.942836620387</v>
      </c>
      <c r="M208" s="4">
        <f t="shared" si="234"/>
        <v>6226.5143504317612</v>
      </c>
      <c r="N208" s="11">
        <f t="shared" si="235"/>
        <v>-5.2418104543895394E-3</v>
      </c>
      <c r="O208" s="11">
        <f t="shared" si="236"/>
        <v>-3.5203614488454882E-4</v>
      </c>
      <c r="P208" s="11">
        <f t="shared" si="237"/>
        <v>1.1186010765040777E-3</v>
      </c>
      <c r="Q208" s="4">
        <f t="shared" si="238"/>
        <v>3938.8838299545</v>
      </c>
      <c r="R208" s="4">
        <f t="shared" si="239"/>
        <v>6370.3656484156818</v>
      </c>
      <c r="S208" s="4">
        <f t="shared" si="240"/>
        <v>4037.0563197876013</v>
      </c>
      <c r="T208" s="4">
        <f t="shared" si="241"/>
        <v>27.273483088188925</v>
      </c>
      <c r="U208" s="4">
        <f t="shared" si="242"/>
        <v>93.04574693699891</v>
      </c>
      <c r="V208" s="4">
        <f t="shared" si="243"/>
        <v>148.38793077554027</v>
      </c>
      <c r="W208" s="11">
        <f t="shared" si="244"/>
        <v>-1.0734613539272964E-2</v>
      </c>
      <c r="X208" s="11">
        <f t="shared" si="245"/>
        <v>-1.217998157191269E-2</v>
      </c>
      <c r="Y208" s="11">
        <f t="shared" si="246"/>
        <v>-9.7425357312937999E-3</v>
      </c>
      <c r="Z208" s="4">
        <f t="shared" si="259"/>
        <v>4999.7008884136376</v>
      </c>
      <c r="AA208" s="4">
        <f t="shared" si="260"/>
        <v>19405.648748709798</v>
      </c>
      <c r="AB208" s="4">
        <f t="shared" si="261"/>
        <v>42054.989166475345</v>
      </c>
      <c r="AC208" s="12">
        <f t="shared" si="247"/>
        <v>1.2491135551585688</v>
      </c>
      <c r="AD208" s="12">
        <f t="shared" si="248"/>
        <v>3.0080853816024562</v>
      </c>
      <c r="AE208" s="12">
        <f t="shared" si="249"/>
        <v>10.32736015244056</v>
      </c>
      <c r="AF208" s="11">
        <f t="shared" si="250"/>
        <v>-4.0504037456468023E-3</v>
      </c>
      <c r="AG208" s="11">
        <f t="shared" si="251"/>
        <v>2.9673830763510267E-4</v>
      </c>
      <c r="AH208" s="11">
        <f t="shared" si="252"/>
        <v>9.7937136394747881E-3</v>
      </c>
      <c r="AI208" s="1">
        <f t="shared" si="216"/>
        <v>301419.46854906966</v>
      </c>
      <c r="AJ208" s="1">
        <f t="shared" si="217"/>
        <v>136247.28192607188</v>
      </c>
      <c r="AK208" s="1">
        <f t="shared" si="218"/>
        <v>53461.875133909685</v>
      </c>
      <c r="AL208" s="10">
        <f t="shared" si="253"/>
        <v>74.708625721436363</v>
      </c>
      <c r="AM208" s="10">
        <f t="shared" si="254"/>
        <v>17.341020955154125</v>
      </c>
      <c r="AN208" s="10">
        <f t="shared" si="255"/>
        <v>5.5633113400316301</v>
      </c>
      <c r="AO208" s="7">
        <f t="shared" si="256"/>
        <v>4.4757090667992003E-3</v>
      </c>
      <c r="AP208" s="7">
        <f t="shared" si="257"/>
        <v>5.6382129714171126E-3</v>
      </c>
      <c r="AQ208" s="7">
        <f t="shared" si="258"/>
        <v>5.1145705625711005E-3</v>
      </c>
      <c r="AR208" s="1">
        <f t="shared" si="264"/>
        <v>144421.73803830269</v>
      </c>
      <c r="AS208" s="1">
        <f t="shared" si="262"/>
        <v>68464.877311684584</v>
      </c>
      <c r="AT208" s="1">
        <f t="shared" si="263"/>
        <v>27206.096201275792</v>
      </c>
      <c r="AU208" s="1">
        <f t="shared" si="219"/>
        <v>28884.34760766054</v>
      </c>
      <c r="AV208" s="1">
        <f t="shared" si="220"/>
        <v>13692.975462336917</v>
      </c>
      <c r="AW208" s="1">
        <f t="shared" si="221"/>
        <v>5441.2192402551591</v>
      </c>
      <c r="AX208">
        <v>0</v>
      </c>
      <c r="AY208">
        <v>0</v>
      </c>
      <c r="AZ208">
        <v>0</v>
      </c>
      <c r="BA208">
        <f t="shared" si="267"/>
        <v>0</v>
      </c>
      <c r="BB208">
        <f t="shared" si="279"/>
        <v>0</v>
      </c>
      <c r="BC208">
        <f t="shared" si="268"/>
        <v>0</v>
      </c>
      <c r="BD208">
        <f t="shared" si="269"/>
        <v>0</v>
      </c>
      <c r="BE208">
        <f t="shared" si="270"/>
        <v>0</v>
      </c>
      <c r="BF208">
        <f t="shared" si="271"/>
        <v>0</v>
      </c>
      <c r="BG208">
        <f t="shared" si="272"/>
        <v>0</v>
      </c>
      <c r="BH208">
        <f t="shared" si="280"/>
        <v>0</v>
      </c>
      <c r="BI208">
        <f t="shared" si="281"/>
        <v>0</v>
      </c>
      <c r="BJ208">
        <f t="shared" si="282"/>
        <v>0</v>
      </c>
      <c r="BK208" s="7">
        <f t="shared" si="283"/>
        <v>2.6864200123060317E-2</v>
      </c>
      <c r="BL208" s="13">
        <f t="shared" si="265"/>
        <v>3.5905502917697404E-3</v>
      </c>
      <c r="BM208" s="13">
        <f t="shared" si="266"/>
        <v>7.6766729147480348E-4</v>
      </c>
      <c r="BN208" s="8">
        <f>BN$3*temperature!$I318+BN$4*temperature!$I318^2+BN$5*temperature!$I318^6</f>
        <v>-45.87799536267584</v>
      </c>
      <c r="BO208" s="8">
        <f>BO$3*temperature!$I318+BO$4*temperature!$I318^2+BO$5*temperature!$I318^6</f>
        <v>-38.428597748163554</v>
      </c>
      <c r="BP208" s="8">
        <f>BP$3*temperature!$I318+BP$4*temperature!$I318^2+BP$5*temperature!$I318^6</f>
        <v>-32.469589476044632</v>
      </c>
      <c r="BQ208" s="8">
        <f>BQ$3*temperature!$M318+BQ$4*temperature!$M318^2+BQ$5*temperature!$M318^6</f>
        <v>-45.878018815602452</v>
      </c>
      <c r="BR208" s="8">
        <f>BR$3*temperature!$M318+BR$4*temperature!$M318^2+BR$5*temperature!$M318^6</f>
        <v>-38.42861591461093</v>
      </c>
      <c r="BS208" s="8">
        <f>BS$3*temperature!$M318+BS$4*temperature!$M318^2+BS$5*temperature!$M318^6</f>
        <v>-32.469603665429645</v>
      </c>
      <c r="BT208" s="15">
        <f t="shared" si="273"/>
        <v>-2.3452926612321789E-5</v>
      </c>
      <c r="BU208" s="15">
        <f t="shared" si="274"/>
        <v>-1.8166447375733696E-5</v>
      </c>
      <c r="BV208" s="15">
        <f t="shared" si="275"/>
        <v>-1.4189385012741695E-5</v>
      </c>
      <c r="BW208" s="15">
        <f t="shared" si="276"/>
        <v>-5.016913787898649E-2</v>
      </c>
      <c r="BX208" s="15">
        <f t="shared" si="277"/>
        <v>-1.8013481264923128E-4</v>
      </c>
      <c r="BY208" s="15">
        <f t="shared" si="278"/>
        <v>-3.8513206191187526E-5</v>
      </c>
    </row>
    <row r="209" spans="1:77" x14ac:dyDescent="0.3">
      <c r="A209">
        <f t="shared" si="222"/>
        <v>2163</v>
      </c>
      <c r="B209" s="4">
        <f t="shared" si="223"/>
        <v>1165.3702727882796</v>
      </c>
      <c r="C209" s="4">
        <f t="shared" si="224"/>
        <v>2963.9925173836427</v>
      </c>
      <c r="D209" s="4">
        <f t="shared" si="225"/>
        <v>4369.4224780238083</v>
      </c>
      <c r="E209" s="11">
        <f t="shared" si="226"/>
        <v>1.6044994821728274E-6</v>
      </c>
      <c r="F209" s="11">
        <f t="shared" si="227"/>
        <v>3.1609715703644595E-6</v>
      </c>
      <c r="G209" s="11">
        <f t="shared" si="228"/>
        <v>6.4530110183811172E-6</v>
      </c>
      <c r="H209" s="4">
        <f t="shared" si="229"/>
        <v>143650.44035698142</v>
      </c>
      <c r="I209" s="4">
        <f t="shared" si="230"/>
        <v>68435.567731808405</v>
      </c>
      <c r="J209" s="4">
        <f t="shared" si="231"/>
        <v>27235.073522259747</v>
      </c>
      <c r="K209" s="4">
        <f t="shared" si="232"/>
        <v>123265.92132239787</v>
      </c>
      <c r="L209" s="4">
        <f t="shared" si="233"/>
        <v>23088.981274560512</v>
      </c>
      <c r="M209" s="4">
        <f t="shared" si="234"/>
        <v>6233.106013263694</v>
      </c>
      <c r="N209" s="11">
        <f t="shared" si="235"/>
        <v>-5.3421886378628436E-3</v>
      </c>
      <c r="O209" s="11">
        <f t="shared" si="236"/>
        <v>-4.3125618909634067E-4</v>
      </c>
      <c r="P209" s="11">
        <f t="shared" si="237"/>
        <v>1.0586441242965705E-3</v>
      </c>
      <c r="Q209" s="4">
        <f t="shared" si="238"/>
        <v>3875.791273050555</v>
      </c>
      <c r="R209" s="4">
        <f t="shared" si="239"/>
        <v>6290.0807968741283</v>
      </c>
      <c r="S209" s="4">
        <f t="shared" si="240"/>
        <v>4001.9831472627202</v>
      </c>
      <c r="T209" s="4">
        <f t="shared" si="241"/>
        <v>26.98071278736732</v>
      </c>
      <c r="U209" s="4">
        <f t="shared" si="242"/>
        <v>91.91245145396141</v>
      </c>
      <c r="V209" s="4">
        <f t="shared" si="243"/>
        <v>146.94225605786681</v>
      </c>
      <c r="W209" s="11">
        <f t="shared" si="244"/>
        <v>-1.0734613539272964E-2</v>
      </c>
      <c r="X209" s="11">
        <f t="shared" si="245"/>
        <v>-1.217998157191269E-2</v>
      </c>
      <c r="Y209" s="11">
        <f t="shared" si="246"/>
        <v>-9.7425357312937999E-3</v>
      </c>
      <c r="Z209" s="4">
        <f t="shared" si="259"/>
        <v>4900.1847393208118</v>
      </c>
      <c r="AA209" s="4">
        <f t="shared" si="260"/>
        <v>19168.290061077954</v>
      </c>
      <c r="AB209" s="4">
        <f t="shared" si="261"/>
        <v>42100.455397131132</v>
      </c>
      <c r="AC209" s="12">
        <f t="shared" si="247"/>
        <v>1.2440541409360164</v>
      </c>
      <c r="AD209" s="12">
        <f t="shared" si="248"/>
        <v>3.0089779957678147</v>
      </c>
      <c r="AE209" s="12">
        <f t="shared" si="249"/>
        <v>10.428503360425285</v>
      </c>
      <c r="AF209" s="11">
        <f t="shared" si="250"/>
        <v>-4.0504037456468023E-3</v>
      </c>
      <c r="AG209" s="11">
        <f t="shared" si="251"/>
        <v>2.9673830763510267E-4</v>
      </c>
      <c r="AH209" s="11">
        <f t="shared" si="252"/>
        <v>9.7937136394747881E-3</v>
      </c>
      <c r="AI209" s="1">
        <f t="shared" si="216"/>
        <v>300161.8693018232</v>
      </c>
      <c r="AJ209" s="1">
        <f t="shared" si="217"/>
        <v>136315.52919580162</v>
      </c>
      <c r="AK209" s="1">
        <f t="shared" si="218"/>
        <v>53556.906860773874</v>
      </c>
      <c r="AL209" s="10">
        <f t="shared" si="253"/>
        <v>75.039656054210809</v>
      </c>
      <c r="AM209" s="10">
        <f t="shared" si="254"/>
        <v>17.437815600748223</v>
      </c>
      <c r="AN209" s="10">
        <f t="shared" si="255"/>
        <v>5.5914807489576726</v>
      </c>
      <c r="AO209" s="7">
        <f t="shared" si="256"/>
        <v>4.4309519761312087E-3</v>
      </c>
      <c r="AP209" s="7">
        <f t="shared" si="257"/>
        <v>5.5818308417029412E-3</v>
      </c>
      <c r="AQ209" s="7">
        <f t="shared" si="258"/>
        <v>5.0634248569453892E-3</v>
      </c>
      <c r="AR209" s="1">
        <f t="shared" si="264"/>
        <v>143650.44035698142</v>
      </c>
      <c r="AS209" s="1">
        <f t="shared" si="262"/>
        <v>68435.567731808405</v>
      </c>
      <c r="AT209" s="1">
        <f t="shared" si="263"/>
        <v>27235.073522259747</v>
      </c>
      <c r="AU209" s="1">
        <f t="shared" si="219"/>
        <v>28730.088071396283</v>
      </c>
      <c r="AV209" s="1">
        <f t="shared" si="220"/>
        <v>13687.113546361681</v>
      </c>
      <c r="AW209" s="1">
        <f t="shared" si="221"/>
        <v>5447.0147044519499</v>
      </c>
      <c r="AX209">
        <v>0</v>
      </c>
      <c r="AY209">
        <v>0</v>
      </c>
      <c r="AZ209">
        <v>0</v>
      </c>
      <c r="BA209">
        <f t="shared" si="267"/>
        <v>0</v>
      </c>
      <c r="BB209">
        <f t="shared" si="279"/>
        <v>0</v>
      </c>
      <c r="BC209">
        <f t="shared" si="268"/>
        <v>0</v>
      </c>
      <c r="BD209">
        <f t="shared" si="269"/>
        <v>0</v>
      </c>
      <c r="BE209">
        <f t="shared" si="270"/>
        <v>0</v>
      </c>
      <c r="BF209">
        <f t="shared" si="271"/>
        <v>0</v>
      </c>
      <c r="BG209">
        <f t="shared" si="272"/>
        <v>0</v>
      </c>
      <c r="BH209">
        <f t="shared" si="280"/>
        <v>0</v>
      </c>
      <c r="BI209">
        <f t="shared" si="281"/>
        <v>0</v>
      </c>
      <c r="BJ209">
        <f t="shared" si="282"/>
        <v>0</v>
      </c>
      <c r="BK209" s="7">
        <f t="shared" si="283"/>
        <v>2.6781491645154837E-2</v>
      </c>
      <c r="BL209" s="13">
        <f t="shared" si="265"/>
        <v>3.4966164867169833E-3</v>
      </c>
      <c r="BM209" s="13">
        <f t="shared" si="266"/>
        <v>7.3111170616647946E-4</v>
      </c>
      <c r="BN209" s="8">
        <f>BN$3*temperature!$I319+BN$4*temperature!$I319^2+BN$5*temperature!$I319^6</f>
        <v>-46.361521070133342</v>
      </c>
      <c r="BO209" s="8">
        <f>BO$3*temperature!$I319+BO$4*temperature!$I319^2+BO$5*temperature!$I319^6</f>
        <v>-38.80309080948004</v>
      </c>
      <c r="BP209" s="8">
        <f>BP$3*temperature!$I319+BP$4*temperature!$I319^2+BP$5*temperature!$I319^6</f>
        <v>-32.76206152697015</v>
      </c>
      <c r="BQ209" s="8">
        <f>BQ$3*temperature!$M319+BQ$4*temperature!$M319^2+BQ$5*temperature!$M319^6</f>
        <v>-46.361544500463175</v>
      </c>
      <c r="BR209" s="8">
        <f>BR$3*temperature!$M319+BR$4*temperature!$M319^2+BR$5*temperature!$M319^6</f>
        <v>-38.803108954359196</v>
      </c>
      <c r="BS209" s="8">
        <f>BS$3*temperature!$M319+BS$4*temperature!$M319^2+BS$5*temperature!$M319^6</f>
        <v>-32.762075696059391</v>
      </c>
      <c r="BT209" s="15">
        <f t="shared" si="273"/>
        <v>-2.3430329832763164E-5</v>
      </c>
      <c r="BU209" s="15">
        <f t="shared" si="274"/>
        <v>-1.8144879156523075E-5</v>
      </c>
      <c r="BV209" s="15">
        <f t="shared" si="275"/>
        <v>-1.41690892405677E-5</v>
      </c>
      <c r="BW209" s="15">
        <f t="shared" si="276"/>
        <v>-4.993428491897782E-2</v>
      </c>
      <c r="BX209" s="15">
        <f t="shared" si="277"/>
        <v>-1.7460104390012106E-4</v>
      </c>
      <c r="BY209" s="15">
        <f t="shared" si="278"/>
        <v>-3.6507540243316975E-5</v>
      </c>
    </row>
    <row r="210" spans="1:77" x14ac:dyDescent="0.3">
      <c r="A210">
        <f t="shared" si="222"/>
        <v>2164</v>
      </c>
      <c r="B210" s="4">
        <f t="shared" si="223"/>
        <v>1165.3720491324791</v>
      </c>
      <c r="C210" s="4">
        <f t="shared" si="224"/>
        <v>2964.0014180249209</v>
      </c>
      <c r="D210" s="4">
        <f t="shared" si="225"/>
        <v>4369.449264158633</v>
      </c>
      <c r="E210" s="11">
        <f t="shared" si="226"/>
        <v>1.5242745080641861E-6</v>
      </c>
      <c r="F210" s="11">
        <f t="shared" si="227"/>
        <v>3.0029229918462365E-6</v>
      </c>
      <c r="G210" s="11">
        <f t="shared" si="228"/>
        <v>6.1303604674620612E-6</v>
      </c>
      <c r="H210" s="4">
        <f t="shared" si="229"/>
        <v>142869.01040504486</v>
      </c>
      <c r="I210" s="4">
        <f t="shared" si="230"/>
        <v>68400.939529082025</v>
      </c>
      <c r="J210" s="4">
        <f t="shared" si="231"/>
        <v>27262.473355783684</v>
      </c>
      <c r="K210" s="4">
        <f t="shared" si="232"/>
        <v>122595.19224903217</v>
      </c>
      <c r="L210" s="4">
        <f t="shared" si="233"/>
        <v>23077.229016530426</v>
      </c>
      <c r="M210" s="4">
        <f t="shared" si="234"/>
        <v>6239.3385773832206</v>
      </c>
      <c r="N210" s="11">
        <f t="shared" si="235"/>
        <v>-5.441317974750115E-3</v>
      </c>
      <c r="O210" s="11">
        <f t="shared" si="236"/>
        <v>-5.0899855174790787E-4</v>
      </c>
      <c r="P210" s="11">
        <f t="shared" si="237"/>
        <v>9.9991306200530872E-4</v>
      </c>
      <c r="Q210" s="4">
        <f t="shared" si="238"/>
        <v>3813.3289381015975</v>
      </c>
      <c r="R210" s="4">
        <f t="shared" si="239"/>
        <v>6210.3237316750447</v>
      </c>
      <c r="S210" s="4">
        <f t="shared" si="240"/>
        <v>3966.9806514754864</v>
      </c>
      <c r="T210" s="4">
        <f t="shared" si="241"/>
        <v>26.691085262580813</v>
      </c>
      <c r="U210" s="4">
        <f t="shared" si="242"/>
        <v>90.792959489022834</v>
      </c>
      <c r="V210" s="4">
        <f t="shared" si="243"/>
        <v>145.51066587778612</v>
      </c>
      <c r="W210" s="11">
        <f t="shared" si="244"/>
        <v>-1.0734613539272964E-2</v>
      </c>
      <c r="X210" s="11">
        <f t="shared" si="245"/>
        <v>-1.217998157191269E-2</v>
      </c>
      <c r="Y210" s="11">
        <f t="shared" si="246"/>
        <v>-9.7425357312937999E-3</v>
      </c>
      <c r="Z210" s="4">
        <f t="shared" si="259"/>
        <v>4802.1643744644807</v>
      </c>
      <c r="AA210" s="4">
        <f t="shared" si="260"/>
        <v>18932.330990687893</v>
      </c>
      <c r="AB210" s="4">
        <f t="shared" si="261"/>
        <v>42143.43234831337</v>
      </c>
      <c r="AC210" s="12">
        <f t="shared" si="247"/>
        <v>1.2390152193837818</v>
      </c>
      <c r="AD210" s="12">
        <f t="shared" si="248"/>
        <v>3.0098708748059901</v>
      </c>
      <c r="AE210" s="12">
        <f t="shared" si="249"/>
        <v>10.530637136025591</v>
      </c>
      <c r="AF210" s="11">
        <f t="shared" si="250"/>
        <v>-4.0504037456468023E-3</v>
      </c>
      <c r="AG210" s="11">
        <f t="shared" si="251"/>
        <v>2.9673830763510267E-4</v>
      </c>
      <c r="AH210" s="11">
        <f t="shared" si="252"/>
        <v>9.7937136394747881E-3</v>
      </c>
      <c r="AI210" s="1">
        <f t="shared" si="216"/>
        <v>298875.77044303715</v>
      </c>
      <c r="AJ210" s="1">
        <f t="shared" si="217"/>
        <v>136371.08982258313</v>
      </c>
      <c r="AK210" s="1">
        <f t="shared" si="218"/>
        <v>53648.230879148432</v>
      </c>
      <c r="AL210" s="10">
        <f t="shared" si="253"/>
        <v>75.368828195369602</v>
      </c>
      <c r="AM210" s="10">
        <f t="shared" si="254"/>
        <v>17.534177188311087</v>
      </c>
      <c r="AN210" s="10">
        <f t="shared" si="255"/>
        <v>5.6195096711429624</v>
      </c>
      <c r="AO210" s="7">
        <f t="shared" si="256"/>
        <v>4.3866424563698964E-3</v>
      </c>
      <c r="AP210" s="7">
        <f t="shared" si="257"/>
        <v>5.5260125332859114E-3</v>
      </c>
      <c r="AQ210" s="7">
        <f t="shared" si="258"/>
        <v>5.0127906083759352E-3</v>
      </c>
      <c r="AR210" s="1">
        <f t="shared" si="264"/>
        <v>142869.01040504486</v>
      </c>
      <c r="AS210" s="1">
        <f t="shared" si="262"/>
        <v>68400.939529082025</v>
      </c>
      <c r="AT210" s="1">
        <f t="shared" si="263"/>
        <v>27262.473355783684</v>
      </c>
      <c r="AU210" s="1">
        <f t="shared" si="219"/>
        <v>28573.802081008973</v>
      </c>
      <c r="AV210" s="1">
        <f t="shared" si="220"/>
        <v>13680.187905816405</v>
      </c>
      <c r="AW210" s="1">
        <f t="shared" si="221"/>
        <v>5452.4946711567372</v>
      </c>
      <c r="AX210">
        <v>0</v>
      </c>
      <c r="AY210">
        <v>0</v>
      </c>
      <c r="AZ210">
        <v>0</v>
      </c>
      <c r="BA210">
        <f t="shared" si="267"/>
        <v>0</v>
      </c>
      <c r="BB210">
        <f t="shared" si="279"/>
        <v>0</v>
      </c>
      <c r="BC210">
        <f t="shared" si="268"/>
        <v>0</v>
      </c>
      <c r="BD210">
        <f t="shared" si="269"/>
        <v>0</v>
      </c>
      <c r="BE210">
        <f t="shared" si="270"/>
        <v>0</v>
      </c>
      <c r="BF210">
        <f t="shared" si="271"/>
        <v>0</v>
      </c>
      <c r="BG210">
        <f t="shared" si="272"/>
        <v>0</v>
      </c>
      <c r="BH210">
        <f t="shared" si="280"/>
        <v>0</v>
      </c>
      <c r="BI210">
        <f t="shared" si="281"/>
        <v>0</v>
      </c>
      <c r="BJ210">
        <f t="shared" si="282"/>
        <v>0</v>
      </c>
      <c r="BK210" s="7">
        <f t="shared" si="283"/>
        <v>2.670020804085857E-2</v>
      </c>
      <c r="BL210" s="13">
        <f t="shared" si="265"/>
        <v>3.4054144091695202E-3</v>
      </c>
      <c r="BM210" s="13">
        <f t="shared" si="266"/>
        <v>6.9629686301569472E-4</v>
      </c>
      <c r="BN210" s="8">
        <f>BN$3*temperature!$I320+BN$4*temperature!$I320^2+BN$5*temperature!$I320^6</f>
        <v>-46.842453488773565</v>
      </c>
      <c r="BO210" s="8">
        <f>BO$3*temperature!$I320+BO$4*temperature!$I320^2+BO$5*temperature!$I320^6</f>
        <v>-39.175492740279239</v>
      </c>
      <c r="BP210" s="8">
        <f>BP$3*temperature!$I320+BP$4*temperature!$I320^2+BP$5*temperature!$I320^6</f>
        <v>-33.05283033254841</v>
      </c>
      <c r="BQ210" s="8">
        <f>BQ$3*temperature!$M320+BQ$4*temperature!$M320^2+BQ$5*temperature!$M320^6</f>
        <v>-46.842476896038683</v>
      </c>
      <c r="BR210" s="8">
        <f>BR$3*temperature!$M320+BR$4*temperature!$M320^2+BR$5*temperature!$M320^6</f>
        <v>-39.175510863315367</v>
      </c>
      <c r="BS210" s="8">
        <f>BS$3*temperature!$M320+BS$4*temperature!$M320^2+BS$5*temperature!$M320^6</f>
        <v>-33.052844481201639</v>
      </c>
      <c r="BT210" s="15">
        <f t="shared" si="273"/>
        <v>-2.3407265118180476E-5</v>
      </c>
      <c r="BU210" s="15">
        <f t="shared" si="274"/>
        <v>-1.8123036127803971E-5</v>
      </c>
      <c r="BV210" s="15">
        <f t="shared" si="275"/>
        <v>-1.4148653228573949E-5</v>
      </c>
      <c r="BW210" s="15">
        <f t="shared" si="276"/>
        <v>-4.9695327836484789E-2</v>
      </c>
      <c r="BX210" s="15">
        <f t="shared" si="277"/>
        <v>-1.6923318548276846E-4</v>
      </c>
      <c r="BY210" s="15">
        <f t="shared" si="278"/>
        <v>-3.4602700879080893E-5</v>
      </c>
    </row>
    <row r="211" spans="1:77" x14ac:dyDescent="0.3">
      <c r="A211">
        <f t="shared" si="222"/>
        <v>2165</v>
      </c>
      <c r="B211" s="4">
        <f t="shared" si="223"/>
        <v>1165.3737366620405</v>
      </c>
      <c r="C211" s="4">
        <f t="shared" si="224"/>
        <v>2964.0098736595269</v>
      </c>
      <c r="D211" s="4">
        <f t="shared" si="225"/>
        <v>4369.474711142715</v>
      </c>
      <c r="E211" s="11">
        <f t="shared" si="226"/>
        <v>1.4480607826609766E-6</v>
      </c>
      <c r="F211" s="11">
        <f t="shared" si="227"/>
        <v>2.8527768422539245E-6</v>
      </c>
      <c r="G211" s="11">
        <f t="shared" si="228"/>
        <v>5.8238424440889582E-6</v>
      </c>
      <c r="H211" s="4">
        <f t="shared" si="229"/>
        <v>142077.83306195491</v>
      </c>
      <c r="I211" s="4">
        <f t="shared" si="230"/>
        <v>68361.100493122634</v>
      </c>
      <c r="J211" s="4">
        <f t="shared" si="231"/>
        <v>27288.324085868906</v>
      </c>
      <c r="K211" s="4">
        <f t="shared" si="232"/>
        <v>121916.11033633378</v>
      </c>
      <c r="L211" s="4">
        <f t="shared" si="233"/>
        <v>23063.722257011352</v>
      </c>
      <c r="M211" s="4">
        <f t="shared" si="234"/>
        <v>6245.2184506939057</v>
      </c>
      <c r="N211" s="11">
        <f t="shared" si="235"/>
        <v>-5.5392214020836272E-3</v>
      </c>
      <c r="O211" s="11">
        <f t="shared" si="236"/>
        <v>-5.852851531438219E-4</v>
      </c>
      <c r="P211" s="11">
        <f t="shared" si="237"/>
        <v>9.4238727995921145E-4</v>
      </c>
      <c r="Q211" s="4">
        <f t="shared" si="238"/>
        <v>3751.5036306646111</v>
      </c>
      <c r="R211" s="4">
        <f t="shared" si="239"/>
        <v>6131.1090553494832</v>
      </c>
      <c r="S211" s="4">
        <f t="shared" si="240"/>
        <v>3932.0571105782901</v>
      </c>
      <c r="T211" s="4">
        <f t="shared" si="241"/>
        <v>26.404566777343224</v>
      </c>
      <c r="U211" s="4">
        <f t="shared" si="242"/>
        <v>89.687102915587118</v>
      </c>
      <c r="V211" s="4">
        <f t="shared" si="243"/>
        <v>144.09302301618743</v>
      </c>
      <c r="W211" s="11">
        <f t="shared" si="244"/>
        <v>-1.0734613539272964E-2</v>
      </c>
      <c r="X211" s="11">
        <f t="shared" si="245"/>
        <v>-1.217998157191269E-2</v>
      </c>
      <c r="Y211" s="11">
        <f t="shared" si="246"/>
        <v>-9.7425357312937999E-3</v>
      </c>
      <c r="Z211" s="4">
        <f t="shared" si="259"/>
        <v>4705.6353542252691</v>
      </c>
      <c r="AA211" s="4">
        <f t="shared" si="260"/>
        <v>18697.819236399522</v>
      </c>
      <c r="AB211" s="4">
        <f t="shared" si="261"/>
        <v>42183.964525566778</v>
      </c>
      <c r="AC211" s="12">
        <f t="shared" si="247"/>
        <v>1.2339967074982763</v>
      </c>
      <c r="AD211" s="12">
        <f t="shared" si="248"/>
        <v>3.0107640187955802</v>
      </c>
      <c r="AE211" s="12">
        <f t="shared" si="249"/>
        <v>10.633771180577044</v>
      </c>
      <c r="AF211" s="11">
        <f t="shared" si="250"/>
        <v>-4.0504037456468023E-3</v>
      </c>
      <c r="AG211" s="11">
        <f t="shared" si="251"/>
        <v>2.9673830763510267E-4</v>
      </c>
      <c r="AH211" s="11">
        <f t="shared" si="252"/>
        <v>9.7937136394747881E-3</v>
      </c>
      <c r="AI211" s="1">
        <f t="shared" si="216"/>
        <v>297561.99547974241</v>
      </c>
      <c r="AJ211" s="1">
        <f t="shared" si="217"/>
        <v>136414.16874614122</v>
      </c>
      <c r="AK211" s="1">
        <f t="shared" si="218"/>
        <v>53735.902462390331</v>
      </c>
      <c r="AL211" s="10">
        <f t="shared" si="253"/>
        <v>75.696138136001778</v>
      </c>
      <c r="AM211" s="10">
        <f t="shared" si="254"/>
        <v>17.630102330385519</v>
      </c>
      <c r="AN211" s="10">
        <f t="shared" si="255"/>
        <v>5.6473974021931133</v>
      </c>
      <c r="AO211" s="7">
        <f t="shared" si="256"/>
        <v>4.342776031806197E-3</v>
      </c>
      <c r="AP211" s="7">
        <f t="shared" si="257"/>
        <v>5.4707524079530521E-3</v>
      </c>
      <c r="AQ211" s="7">
        <f t="shared" si="258"/>
        <v>4.9626627022921754E-3</v>
      </c>
      <c r="AR211" s="1">
        <f t="shared" si="264"/>
        <v>142077.83306195491</v>
      </c>
      <c r="AS211" s="1">
        <f t="shared" si="262"/>
        <v>68361.100493122634</v>
      </c>
      <c r="AT211" s="1">
        <f t="shared" si="263"/>
        <v>27288.324085868906</v>
      </c>
      <c r="AU211" s="1">
        <f t="shared" si="219"/>
        <v>28415.566612390983</v>
      </c>
      <c r="AV211" s="1">
        <f t="shared" si="220"/>
        <v>13672.220098624528</v>
      </c>
      <c r="AW211" s="1">
        <f t="shared" si="221"/>
        <v>5457.6648171737816</v>
      </c>
      <c r="AX211">
        <v>0</v>
      </c>
      <c r="AY211">
        <v>0</v>
      </c>
      <c r="AZ211">
        <v>0</v>
      </c>
      <c r="BA211">
        <f t="shared" si="267"/>
        <v>0</v>
      </c>
      <c r="BB211">
        <f t="shared" si="279"/>
        <v>0</v>
      </c>
      <c r="BC211">
        <f t="shared" si="268"/>
        <v>0</v>
      </c>
      <c r="BD211">
        <f t="shared" si="269"/>
        <v>0</v>
      </c>
      <c r="BE211">
        <f t="shared" si="270"/>
        <v>0</v>
      </c>
      <c r="BF211">
        <f t="shared" si="271"/>
        <v>0</v>
      </c>
      <c r="BG211">
        <f t="shared" si="272"/>
        <v>0</v>
      </c>
      <c r="BH211">
        <f t="shared" si="280"/>
        <v>0</v>
      </c>
      <c r="BI211">
        <f t="shared" si="281"/>
        <v>0</v>
      </c>
      <c r="BJ211">
        <f t="shared" si="282"/>
        <v>0</v>
      </c>
      <c r="BK211" s="7">
        <f t="shared" si="283"/>
        <v>2.6620328785009389E-2</v>
      </c>
      <c r="BL211" s="13">
        <f t="shared" si="265"/>
        <v>3.3168537246794816E-3</v>
      </c>
      <c r="BM211" s="13">
        <f t="shared" si="266"/>
        <v>6.6313986953875684E-4</v>
      </c>
      <c r="BN211" s="8">
        <f>BN$3*temperature!$I321+BN$4*temperature!$I321^2+BN$5*temperature!$I321^6</f>
        <v>-47.320758802024962</v>
      </c>
      <c r="BO211" s="8">
        <f>BO$3*temperature!$I321+BO$4*temperature!$I321^2+BO$5*temperature!$I321^6</f>
        <v>-39.545779859448373</v>
      </c>
      <c r="BP211" s="8">
        <f>BP$3*temperature!$I321+BP$4*temperature!$I321^2+BP$5*temperature!$I321^6</f>
        <v>-33.3418795283797</v>
      </c>
      <c r="BQ211" s="8">
        <f>BQ$3*temperature!$M321+BQ$4*temperature!$M321^2+BQ$5*temperature!$M321^6</f>
        <v>-47.320782185784459</v>
      </c>
      <c r="BR211" s="8">
        <f>BR$3*temperature!$M321+BR$4*temperature!$M321^2+BR$5*temperature!$M321^6</f>
        <v>-39.545797960385627</v>
      </c>
      <c r="BS211" s="8">
        <f>BS$3*temperature!$M321+BS$4*temperature!$M321^2+BS$5*temperature!$M321^6</f>
        <v>-33.341893656469765</v>
      </c>
      <c r="BT211" s="15">
        <f t="shared" si="273"/>
        <v>-2.3383759497619394E-5</v>
      </c>
      <c r="BU211" s="15">
        <f t="shared" si="274"/>
        <v>-1.8100937253962002E-5</v>
      </c>
      <c r="BV211" s="15">
        <f t="shared" si="275"/>
        <v>-1.4128090064957632E-5</v>
      </c>
      <c r="BW211" s="15">
        <f t="shared" si="276"/>
        <v>-4.9452457693083832E-2</v>
      </c>
      <c r="BX211" s="15">
        <f t="shared" si="277"/>
        <v>-1.640265684938596E-4</v>
      </c>
      <c r="BY211" s="15">
        <f t="shared" si="278"/>
        <v>-3.2793896342962502E-5</v>
      </c>
    </row>
    <row r="212" spans="1:77" x14ac:dyDescent="0.3">
      <c r="A212">
        <f t="shared" si="222"/>
        <v>2166</v>
      </c>
      <c r="B212" s="4">
        <f t="shared" si="223"/>
        <v>1165.3753398174454</v>
      </c>
      <c r="C212" s="4">
        <f t="shared" si="224"/>
        <v>2964.0179065353186</v>
      </c>
      <c r="D212" s="4">
        <f t="shared" si="225"/>
        <v>4369.4988859183823</v>
      </c>
      <c r="E212" s="11">
        <f t="shared" si="226"/>
        <v>1.3756577435279278E-6</v>
      </c>
      <c r="F212" s="11">
        <f t="shared" si="227"/>
        <v>2.7101380001412282E-6</v>
      </c>
      <c r="G212" s="11">
        <f t="shared" si="228"/>
        <v>5.53265032188451E-6</v>
      </c>
      <c r="H212" s="4">
        <f t="shared" si="229"/>
        <v>141277.28782030134</v>
      </c>
      <c r="I212" s="4">
        <f t="shared" si="230"/>
        <v>68316.157883239954</v>
      </c>
      <c r="J212" s="4">
        <f t="shared" si="231"/>
        <v>27312.653913248505</v>
      </c>
      <c r="K212" s="4">
        <f t="shared" si="232"/>
        <v>121229.00064320244</v>
      </c>
      <c r="L212" s="4">
        <f t="shared" si="233"/>
        <v>23048.497019066814</v>
      </c>
      <c r="M212" s="4">
        <f t="shared" si="234"/>
        <v>6250.7520029972329</v>
      </c>
      <c r="N212" s="11">
        <f t="shared" si="235"/>
        <v>-5.6359220388165765E-3</v>
      </c>
      <c r="O212" s="11">
        <f t="shared" si="236"/>
        <v>-6.6013793328223436E-4</v>
      </c>
      <c r="P212" s="11">
        <f t="shared" si="237"/>
        <v>8.860462363349253E-4</v>
      </c>
      <c r="Q212" s="4">
        <f t="shared" si="238"/>
        <v>3690.3215475075745</v>
      </c>
      <c r="R212" s="4">
        <f t="shared" si="239"/>
        <v>6052.4505822965966</v>
      </c>
      <c r="S212" s="4">
        <f t="shared" si="240"/>
        <v>3897.220507081332</v>
      </c>
      <c r="T212" s="4">
        <f t="shared" si="241"/>
        <v>26.121123957316517</v>
      </c>
      <c r="U212" s="4">
        <f t="shared" si="242"/>
        <v>88.594715654837032</v>
      </c>
      <c r="V212" s="4">
        <f t="shared" si="243"/>
        <v>142.68919159082208</v>
      </c>
      <c r="W212" s="11">
        <f t="shared" si="244"/>
        <v>-1.0734613539272964E-2</v>
      </c>
      <c r="X212" s="11">
        <f t="shared" si="245"/>
        <v>-1.217998157191269E-2</v>
      </c>
      <c r="Y212" s="11">
        <f t="shared" si="246"/>
        <v>-9.7425357312937999E-3</v>
      </c>
      <c r="Z212" s="4">
        <f t="shared" si="259"/>
        <v>4610.5924196607712</v>
      </c>
      <c r="AA212" s="4">
        <f t="shared" si="260"/>
        <v>18464.800127288345</v>
      </c>
      <c r="AB212" s="4">
        <f t="shared" si="261"/>
        <v>42222.096170512072</v>
      </c>
      <c r="AC212" s="12">
        <f t="shared" si="247"/>
        <v>1.2289985226121094</v>
      </c>
      <c r="AD212" s="12">
        <f t="shared" si="248"/>
        <v>3.0116574278152064</v>
      </c>
      <c r="AE212" s="12">
        <f t="shared" si="249"/>
        <v>10.737915290427315</v>
      </c>
      <c r="AF212" s="11">
        <f t="shared" si="250"/>
        <v>-4.0504037456468023E-3</v>
      </c>
      <c r="AG212" s="11">
        <f t="shared" si="251"/>
        <v>2.9673830763510267E-4</v>
      </c>
      <c r="AH212" s="11">
        <f t="shared" si="252"/>
        <v>9.7937136394747881E-3</v>
      </c>
      <c r="AI212" s="1">
        <f t="shared" si="216"/>
        <v>296221.36254415917</v>
      </c>
      <c r="AJ212" s="1">
        <f t="shared" si="217"/>
        <v>136444.97197015162</v>
      </c>
      <c r="AK212" s="1">
        <f t="shared" si="218"/>
        <v>53819.977033325085</v>
      </c>
      <c r="AL212" s="10">
        <f t="shared" si="253"/>
        <v>76.021582196655132</v>
      </c>
      <c r="AM212" s="10">
        <f t="shared" si="254"/>
        <v>17.725587755914173</v>
      </c>
      <c r="AN212" s="10">
        <f t="shared" si="255"/>
        <v>5.6751432693614694</v>
      </c>
      <c r="AO212" s="7">
        <f t="shared" si="256"/>
        <v>4.2993482714881346E-3</v>
      </c>
      <c r="AP212" s="7">
        <f t="shared" si="257"/>
        <v>5.4160448838735213E-3</v>
      </c>
      <c r="AQ212" s="7">
        <f t="shared" si="258"/>
        <v>4.9130360752692535E-3</v>
      </c>
      <c r="AR212" s="1">
        <f t="shared" si="264"/>
        <v>141277.28782030134</v>
      </c>
      <c r="AS212" s="1">
        <f t="shared" si="262"/>
        <v>68316.157883239954</v>
      </c>
      <c r="AT212" s="1">
        <f t="shared" si="263"/>
        <v>27312.653913248505</v>
      </c>
      <c r="AU212" s="1">
        <f t="shared" si="219"/>
        <v>28255.457564060271</v>
      </c>
      <c r="AV212" s="1">
        <f t="shared" si="220"/>
        <v>13663.231576647991</v>
      </c>
      <c r="AW212" s="1">
        <f t="shared" si="221"/>
        <v>5462.530782649701</v>
      </c>
      <c r="AX212">
        <v>0</v>
      </c>
      <c r="AY212">
        <v>0</v>
      </c>
      <c r="AZ212">
        <v>0</v>
      </c>
      <c r="BA212">
        <f t="shared" si="267"/>
        <v>0</v>
      </c>
      <c r="BB212">
        <f t="shared" si="279"/>
        <v>0</v>
      </c>
      <c r="BC212">
        <f t="shared" si="268"/>
        <v>0</v>
      </c>
      <c r="BD212">
        <f t="shared" si="269"/>
        <v>0</v>
      </c>
      <c r="BE212">
        <f t="shared" si="270"/>
        <v>0</v>
      </c>
      <c r="BF212">
        <f t="shared" si="271"/>
        <v>0</v>
      </c>
      <c r="BG212">
        <f t="shared" si="272"/>
        <v>0</v>
      </c>
      <c r="BH212">
        <f t="shared" si="280"/>
        <v>0</v>
      </c>
      <c r="BI212">
        <f t="shared" si="281"/>
        <v>0</v>
      </c>
      <c r="BJ212">
        <f t="shared" si="282"/>
        <v>0</v>
      </c>
      <c r="BK212" s="7">
        <f t="shared" si="283"/>
        <v>2.654183324834955E-2</v>
      </c>
      <c r="BL212" s="13">
        <f t="shared" si="265"/>
        <v>3.2308475019240377E-3</v>
      </c>
      <c r="BM212" s="13">
        <f t="shared" si="266"/>
        <v>6.3156178051310173E-4</v>
      </c>
      <c r="BN212" s="8">
        <f>BN$3*temperature!$I322+BN$4*temperature!$I322^2+BN$5*temperature!$I322^6</f>
        <v>-47.796405233365526</v>
      </c>
      <c r="BO212" s="8">
        <f>BO$3*temperature!$I322+BO$4*temperature!$I322^2+BO$5*temperature!$I322^6</f>
        <v>-39.913930015216039</v>
      </c>
      <c r="BP212" s="8">
        <f>BP$3*temperature!$I322+BP$4*temperature!$I322^2+BP$5*temperature!$I322^6</f>
        <v>-33.629193901435535</v>
      </c>
      <c r="BQ212" s="8">
        <f>BQ$3*temperature!$M322+BQ$4*temperature!$M322^2+BQ$5*temperature!$M322^6</f>
        <v>-47.796428593204567</v>
      </c>
      <c r="BR212" s="8">
        <f>BR$3*temperature!$M322+BR$4*temperature!$M322^2+BR$5*temperature!$M322^6</f>
        <v>-39.913948093816771</v>
      </c>
      <c r="BS212" s="8">
        <f>BS$3*temperature!$M322+BS$4*temperature!$M322^2+BS$5*temperature!$M322^6</f>
        <v>-33.629208008847826</v>
      </c>
      <c r="BT212" s="15">
        <f t="shared" si="273"/>
        <v>-2.3359839040892894E-5</v>
      </c>
      <c r="BU212" s="15">
        <f t="shared" si="274"/>
        <v>-1.807860073199663E-5</v>
      </c>
      <c r="BV212" s="15">
        <f t="shared" si="275"/>
        <v>-1.4107412290798038E-5</v>
      </c>
      <c r="BW212" s="15">
        <f t="shared" si="276"/>
        <v>-4.9205861150413518E-2</v>
      </c>
      <c r="BX212" s="15">
        <f t="shared" si="277"/>
        <v>-1.5897663357783458E-4</v>
      </c>
      <c r="BY212" s="15">
        <f t="shared" si="278"/>
        <v>-3.1076541279835622E-5</v>
      </c>
    </row>
    <row r="213" spans="1:77" x14ac:dyDescent="0.3">
      <c r="A213">
        <f t="shared" si="222"/>
        <v>2167</v>
      </c>
      <c r="B213" s="4">
        <f t="shared" si="223"/>
        <v>1165.3768628171752</v>
      </c>
      <c r="C213" s="4">
        <f t="shared" si="224"/>
        <v>2964.0255377880021</v>
      </c>
      <c r="D213" s="4">
        <f t="shared" si="225"/>
        <v>4369.5218520823291</v>
      </c>
      <c r="E213" s="11">
        <f t="shared" si="226"/>
        <v>1.3068748563515314E-6</v>
      </c>
      <c r="F213" s="11">
        <f t="shared" si="227"/>
        <v>2.5746311001341667E-6</v>
      </c>
      <c r="G213" s="11">
        <f t="shared" si="228"/>
        <v>5.2560178057902845E-6</v>
      </c>
      <c r="H213" s="4">
        <f t="shared" si="229"/>
        <v>140467.74864653006</v>
      </c>
      <c r="I213" s="4">
        <f t="shared" si="230"/>
        <v>68266.218355233854</v>
      </c>
      <c r="J213" s="4">
        <f t="shared" si="231"/>
        <v>27335.490838522746</v>
      </c>
      <c r="K213" s="4">
        <f t="shared" si="232"/>
        <v>120534.18351464793</v>
      </c>
      <c r="L213" s="4">
        <f t="shared" si="233"/>
        <v>23031.58912934997</v>
      </c>
      <c r="M213" s="4">
        <f t="shared" si="234"/>
        <v>6255.9455619831278</v>
      </c>
      <c r="N213" s="11">
        <f t="shared" si="235"/>
        <v>-5.731443176698936E-3</v>
      </c>
      <c r="O213" s="11">
        <f t="shared" si="236"/>
        <v>-7.3357884042746235E-4</v>
      </c>
      <c r="P213" s="11">
        <f t="shared" si="237"/>
        <v>8.3086946713040177E-4</v>
      </c>
      <c r="Q213" s="4">
        <f t="shared" si="238"/>
        <v>3629.7882936757155</v>
      </c>
      <c r="R213" s="4">
        <f t="shared" si="239"/>
        <v>5974.3613563016361</v>
      </c>
      <c r="S213" s="4">
        <f t="shared" si="240"/>
        <v>3862.478532588641</v>
      </c>
      <c r="T213" s="4">
        <f t="shared" si="241"/>
        <v>25.840723786423279</v>
      </c>
      <c r="U213" s="4">
        <f t="shared" si="242"/>
        <v>87.515633650792267</v>
      </c>
      <c r="V213" s="4">
        <f t="shared" si="243"/>
        <v>141.29903704327907</v>
      </c>
      <c r="W213" s="11">
        <f t="shared" si="244"/>
        <v>-1.0734613539272964E-2</v>
      </c>
      <c r="X213" s="11">
        <f t="shared" si="245"/>
        <v>-1.217998157191269E-2</v>
      </c>
      <c r="Y213" s="11">
        <f t="shared" si="246"/>
        <v>-9.7425357312937999E-3</v>
      </c>
      <c r="Z213" s="4">
        <f t="shared" si="259"/>
        <v>4517.0295297966504</v>
      </c>
      <c r="AA213" s="4">
        <f t="shared" si="260"/>
        <v>18233.31667115627</v>
      </c>
      <c r="AB213" s="4">
        <f t="shared" si="261"/>
        <v>42257.871233388374</v>
      </c>
      <c r="AC213" s="12">
        <f t="shared" si="247"/>
        <v>1.2240205823927268</v>
      </c>
      <c r="AD213" s="12">
        <f t="shared" si="248"/>
        <v>3.0125511019435129</v>
      </c>
      <c r="AE213" s="12">
        <f t="shared" si="249"/>
        <v>10.843079357866698</v>
      </c>
      <c r="AF213" s="11">
        <f t="shared" si="250"/>
        <v>-4.0504037456468023E-3</v>
      </c>
      <c r="AG213" s="11">
        <f t="shared" si="251"/>
        <v>2.9673830763510267E-4</v>
      </c>
      <c r="AH213" s="11">
        <f t="shared" si="252"/>
        <v>9.7937136394747881E-3</v>
      </c>
      <c r="AI213" s="1">
        <f t="shared" si="216"/>
        <v>294854.68385380355</v>
      </c>
      <c r="AJ213" s="1">
        <f t="shared" si="217"/>
        <v>136463.70634978445</v>
      </c>
      <c r="AK213" s="1">
        <f t="shared" si="218"/>
        <v>53900.510112642281</v>
      </c>
      <c r="AL213" s="10">
        <f t="shared" si="253"/>
        <v>76.345157022087989</v>
      </c>
      <c r="AM213" s="10">
        <f t="shared" si="254"/>
        <v>17.82063030900445</v>
      </c>
      <c r="AN213" s="10">
        <f t="shared" si="255"/>
        <v>5.702746631140017</v>
      </c>
      <c r="AO213" s="7">
        <f t="shared" si="256"/>
        <v>4.2563547887732528E-3</v>
      </c>
      <c r="AP213" s="7">
        <f t="shared" si="257"/>
        <v>5.3618844350347859E-3</v>
      </c>
      <c r="AQ213" s="7">
        <f t="shared" si="258"/>
        <v>4.8639057145165605E-3</v>
      </c>
      <c r="AR213" s="1">
        <f t="shared" si="264"/>
        <v>140467.74864653006</v>
      </c>
      <c r="AS213" s="1">
        <f t="shared" si="262"/>
        <v>68266.218355233854</v>
      </c>
      <c r="AT213" s="1">
        <f t="shared" si="263"/>
        <v>27335.490838522746</v>
      </c>
      <c r="AU213" s="1">
        <f t="shared" si="219"/>
        <v>28093.549729306014</v>
      </c>
      <c r="AV213" s="1">
        <f t="shared" si="220"/>
        <v>13653.243671046772</v>
      </c>
      <c r="AW213" s="1">
        <f t="shared" si="221"/>
        <v>5467.0981677045493</v>
      </c>
      <c r="AX213">
        <v>0</v>
      </c>
      <c r="AY213">
        <v>0</v>
      </c>
      <c r="AZ213">
        <v>0</v>
      </c>
      <c r="BA213">
        <f t="shared" si="267"/>
        <v>0</v>
      </c>
      <c r="BB213">
        <f t="shared" si="279"/>
        <v>0</v>
      </c>
      <c r="BC213">
        <f t="shared" si="268"/>
        <v>0</v>
      </c>
      <c r="BD213">
        <f t="shared" si="269"/>
        <v>0</v>
      </c>
      <c r="BE213">
        <f t="shared" si="270"/>
        <v>0</v>
      </c>
      <c r="BF213">
        <f t="shared" si="271"/>
        <v>0</v>
      </c>
      <c r="BG213">
        <f t="shared" si="272"/>
        <v>0</v>
      </c>
      <c r="BH213">
        <f t="shared" si="280"/>
        <v>0</v>
      </c>
      <c r="BI213">
        <f t="shared" si="281"/>
        <v>0</v>
      </c>
      <c r="BJ213">
        <f t="shared" si="282"/>
        <v>0</v>
      </c>
      <c r="BK213" s="7">
        <f t="shared" si="283"/>
        <v>2.6464700709870476E-2</v>
      </c>
      <c r="BL213" s="13">
        <f t="shared" si="265"/>
        <v>3.147312069787227E-3</v>
      </c>
      <c r="BM213" s="13">
        <f t="shared" si="266"/>
        <v>6.014874100124778E-4</v>
      </c>
      <c r="BN213" s="8">
        <f>BN$3*temperature!$I323+BN$4*temperature!$I323^2+BN$5*temperature!$I323^6</f>
        <v>-48.269363004625859</v>
      </c>
      <c r="BO213" s="8">
        <f>BO$3*temperature!$I323+BO$4*temperature!$I323^2+BO$5*temperature!$I323^6</f>
        <v>-40.279922552999281</v>
      </c>
      <c r="BP213" s="8">
        <f>BP$3*temperature!$I323+BP$4*temperature!$I323^2+BP$5*temperature!$I323^6</f>
        <v>-33.914759365067923</v>
      </c>
      <c r="BQ213" s="8">
        <f>BQ$3*temperature!$M323+BQ$4*temperature!$M323^2+BQ$5*temperature!$M323^6</f>
        <v>-48.269386340154632</v>
      </c>
      <c r="BR213" s="8">
        <f>BR$3*temperature!$M323+BR$4*temperature!$M323^2+BR$5*temperature!$M323^6</f>
        <v>-40.279940609043287</v>
      </c>
      <c r="BS213" s="8">
        <f>BS$3*temperature!$M323+BS$4*temperature!$M323^2+BS$5*temperature!$M323^6</f>
        <v>-33.914773451699816</v>
      </c>
      <c r="BT213" s="15">
        <f t="shared" si="273"/>
        <v>-2.3335528773316128E-5</v>
      </c>
      <c r="BU213" s="15">
        <f t="shared" si="274"/>
        <v>-1.8056044005732019E-5</v>
      </c>
      <c r="BV213" s="15">
        <f t="shared" si="275"/>
        <v>-1.4086631892951118E-5</v>
      </c>
      <c r="BW213" s="15">
        <f t="shared" si="276"/>
        <v>-4.8955720300464606E-2</v>
      </c>
      <c r="BX213" s="15">
        <f t="shared" si="277"/>
        <v>-1.5407892938677981E-4</v>
      </c>
      <c r="BY213" s="15">
        <f t="shared" si="278"/>
        <v>-2.9446249408821736E-5</v>
      </c>
    </row>
    <row r="214" spans="1:77" x14ac:dyDescent="0.3">
      <c r="A214">
        <f t="shared" si="222"/>
        <v>2168</v>
      </c>
      <c r="B214" s="4">
        <f t="shared" si="223"/>
        <v>1165.3783096688092</v>
      </c>
      <c r="C214" s="4">
        <f t="shared" si="224"/>
        <v>2964.0327874967165</v>
      </c>
      <c r="D214" s="4">
        <f t="shared" si="225"/>
        <v>4369.5436700527534</v>
      </c>
      <c r="E214" s="11">
        <f t="shared" si="226"/>
        <v>1.2415311135339547E-6</v>
      </c>
      <c r="F214" s="11">
        <f t="shared" si="227"/>
        <v>2.4458995451274582E-6</v>
      </c>
      <c r="G214" s="11">
        <f t="shared" si="228"/>
        <v>4.9932169155007705E-6</v>
      </c>
      <c r="H214" s="4">
        <f t="shared" si="229"/>
        <v>139649.58385369557</v>
      </c>
      <c r="I214" s="4">
        <f t="shared" si="230"/>
        <v>68211.387891832725</v>
      </c>
      <c r="J214" s="4">
        <f t="shared" si="231"/>
        <v>27356.862646240108</v>
      </c>
      <c r="K214" s="4">
        <f t="shared" si="232"/>
        <v>119831.97447134813</v>
      </c>
      <c r="L214" s="4">
        <f t="shared" si="233"/>
        <v>23013.034194348729</v>
      </c>
      <c r="M214" s="4">
        <f t="shared" si="234"/>
        <v>6260.8054094376012</v>
      </c>
      <c r="N214" s="11">
        <f t="shared" si="235"/>
        <v>-5.825808271347821E-3</v>
      </c>
      <c r="O214" s="11">
        <f t="shared" si="236"/>
        <v>-8.0562981985443649E-4</v>
      </c>
      <c r="P214" s="11">
        <f t="shared" si="237"/>
        <v>7.7683659589466991E-4</v>
      </c>
      <c r="Q214" s="4">
        <f t="shared" si="238"/>
        <v>3569.9088995722718</v>
      </c>
      <c r="R214" s="4">
        <f t="shared" si="239"/>
        <v>5896.8536682486611</v>
      </c>
      <c r="S214" s="4">
        <f t="shared" si="240"/>
        <v>3827.8385926600545</v>
      </c>
      <c r="T214" s="4">
        <f t="shared" si="241"/>
        <v>25.563333603000927</v>
      </c>
      <c r="U214" s="4">
        <f t="shared" si="242"/>
        <v>86.44969484567136</v>
      </c>
      <c r="V214" s="4">
        <f t="shared" si="243"/>
        <v>139.92242612608752</v>
      </c>
      <c r="W214" s="11">
        <f t="shared" si="244"/>
        <v>-1.0734613539272964E-2</v>
      </c>
      <c r="X214" s="11">
        <f t="shared" si="245"/>
        <v>-1.217998157191269E-2</v>
      </c>
      <c r="Y214" s="11">
        <f t="shared" si="246"/>
        <v>-9.7425357312937999E-3</v>
      </c>
      <c r="Z214" s="4">
        <f t="shared" si="259"/>
        <v>4424.939898267543</v>
      </c>
      <c r="AA214" s="4">
        <f t="shared" si="260"/>
        <v>18003.409603837561</v>
      </c>
      <c r="AB214" s="4">
        <f t="shared" si="261"/>
        <v>42291.333347056097</v>
      </c>
      <c r="AC214" s="12">
        <f t="shared" si="247"/>
        <v>1.2190628048410546</v>
      </c>
      <c r="AD214" s="12">
        <f t="shared" si="248"/>
        <v>3.013445041259168</v>
      </c>
      <c r="AE214" s="12">
        <f t="shared" si="249"/>
        <v>10.949273372067744</v>
      </c>
      <c r="AF214" s="11">
        <f t="shared" si="250"/>
        <v>-4.0504037456468023E-3</v>
      </c>
      <c r="AG214" s="11">
        <f t="shared" si="251"/>
        <v>2.9673830763510267E-4</v>
      </c>
      <c r="AH214" s="11">
        <f t="shared" si="252"/>
        <v>9.7937136394747881E-3</v>
      </c>
      <c r="AI214" s="1">
        <f t="shared" si="216"/>
        <v>293462.76519772923</v>
      </c>
      <c r="AJ214" s="1">
        <f t="shared" si="217"/>
        <v>136470.57938585276</v>
      </c>
      <c r="AK214" s="1">
        <f t="shared" si="218"/>
        <v>53977.557269082601</v>
      </c>
      <c r="AL214" s="10">
        <f t="shared" si="253"/>
        <v>76.666859576031698</v>
      </c>
      <c r="AM214" s="10">
        <f t="shared" si="254"/>
        <v>17.915226947678047</v>
      </c>
      <c r="AN214" s="10">
        <f t="shared" si="255"/>
        <v>5.7302068768483823</v>
      </c>
      <c r="AO214" s="7">
        <f t="shared" si="256"/>
        <v>4.2137912408855204E-3</v>
      </c>
      <c r="AP214" s="7">
        <f t="shared" si="257"/>
        <v>5.3082655906844384E-3</v>
      </c>
      <c r="AQ214" s="7">
        <f t="shared" si="258"/>
        <v>4.8152666573713946E-3</v>
      </c>
      <c r="AR214" s="1">
        <f t="shared" si="264"/>
        <v>139649.58385369557</v>
      </c>
      <c r="AS214" s="1">
        <f t="shared" si="262"/>
        <v>68211.387891832725</v>
      </c>
      <c r="AT214" s="1">
        <f t="shared" si="263"/>
        <v>27356.862646240108</v>
      </c>
      <c r="AU214" s="1">
        <f t="shared" si="219"/>
        <v>27929.916770739117</v>
      </c>
      <c r="AV214" s="1">
        <f t="shared" si="220"/>
        <v>13642.277578366546</v>
      </c>
      <c r="AW214" s="1">
        <f t="shared" si="221"/>
        <v>5471.3725292480221</v>
      </c>
      <c r="AX214">
        <v>0</v>
      </c>
      <c r="AY214">
        <v>0</v>
      </c>
      <c r="AZ214">
        <v>0</v>
      </c>
      <c r="BA214">
        <f t="shared" si="267"/>
        <v>0</v>
      </c>
      <c r="BB214">
        <f t="shared" si="279"/>
        <v>0</v>
      </c>
      <c r="BC214">
        <f t="shared" si="268"/>
        <v>0</v>
      </c>
      <c r="BD214">
        <f t="shared" si="269"/>
        <v>0</v>
      </c>
      <c r="BE214">
        <f t="shared" si="270"/>
        <v>0</v>
      </c>
      <c r="BF214">
        <f t="shared" si="271"/>
        <v>0</v>
      </c>
      <c r="BG214">
        <f t="shared" si="272"/>
        <v>0</v>
      </c>
      <c r="BH214">
        <f t="shared" si="280"/>
        <v>0</v>
      </c>
      <c r="BI214">
        <f t="shared" si="281"/>
        <v>0</v>
      </c>
      <c r="BJ214">
        <f t="shared" si="282"/>
        <v>0</v>
      </c>
      <c r="BK214" s="7">
        <f t="shared" si="283"/>
        <v>2.6388910368975144E-2</v>
      </c>
      <c r="BL214" s="13">
        <f t="shared" si="265"/>
        <v>3.0661668809562042E-3</v>
      </c>
      <c r="BM214" s="13">
        <f t="shared" si="266"/>
        <v>5.7284515239283598E-4</v>
      </c>
      <c r="BN214" s="8">
        <f>BN$3*temperature!$I324+BN$4*temperature!$I324^2+BN$5*temperature!$I324^6</f>
        <v>-48.739604293825828</v>
      </c>
      <c r="BO214" s="8">
        <f>BO$3*temperature!$I324+BO$4*temperature!$I324^2+BO$5*temperature!$I324^6</f>
        <v>-40.643738282937107</v>
      </c>
      <c r="BP214" s="8">
        <f>BP$3*temperature!$I324+BP$4*temperature!$I324^2+BP$5*temperature!$I324^6</f>
        <v>-34.198562933814387</v>
      </c>
      <c r="BQ214" s="8">
        <f>BQ$3*temperature!$M324+BQ$4*temperature!$M324^2+BQ$5*temperature!$M324^6</f>
        <v>-48.739627604678695</v>
      </c>
      <c r="BR214" s="8">
        <f>BR$3*temperature!$M324+BR$4*temperature!$M324^2+BR$5*temperature!$M324^6</f>
        <v>-40.643756316221022</v>
      </c>
      <c r="BS214" s="8">
        <f>BS$3*temperature!$M324+BS$4*temperature!$M324^2+BS$5*temperature!$M324^6</f>
        <v>-34.198576999574783</v>
      </c>
      <c r="BT214" s="15">
        <f t="shared" si="273"/>
        <v>-2.3310852867552967E-5</v>
      </c>
      <c r="BU214" s="15">
        <f t="shared" si="274"/>
        <v>-1.8033283915031006E-5</v>
      </c>
      <c r="BV214" s="15">
        <f t="shared" si="275"/>
        <v>-1.4065760396420046E-5</v>
      </c>
      <c r="BW214" s="15">
        <f t="shared" si="276"/>
        <v>-4.8702213015000134E-2</v>
      </c>
      <c r="BX214" s="15">
        <f t="shared" si="277"/>
        <v>-1.4932911257586762E-4</v>
      </c>
      <c r="BY214" s="15">
        <f t="shared" si="278"/>
        <v>-2.7898826636446112E-5</v>
      </c>
    </row>
    <row r="215" spans="1:77" x14ac:dyDescent="0.3">
      <c r="A215">
        <f t="shared" si="222"/>
        <v>2169</v>
      </c>
      <c r="B215" s="4">
        <f t="shared" si="223"/>
        <v>1165.3796841795681</v>
      </c>
      <c r="C215" s="4">
        <f t="shared" si="224"/>
        <v>2964.0396747368409</v>
      </c>
      <c r="D215" s="4">
        <f t="shared" si="225"/>
        <v>4369.5643972281514</v>
      </c>
      <c r="E215" s="11">
        <f t="shared" si="226"/>
        <v>1.179454557857257E-6</v>
      </c>
      <c r="F215" s="11">
        <f t="shared" si="227"/>
        <v>2.3236045678710851E-6</v>
      </c>
      <c r="G215" s="11">
        <f t="shared" si="228"/>
        <v>4.7435560697257315E-6</v>
      </c>
      <c r="H215" s="4">
        <f t="shared" si="229"/>
        <v>138823.15598592468</v>
      </c>
      <c r="I215" s="4">
        <f t="shared" si="230"/>
        <v>68151.771736724244</v>
      </c>
      <c r="J215" s="4">
        <f t="shared" si="231"/>
        <v>27376.796889887781</v>
      </c>
      <c r="K215" s="4">
        <f t="shared" si="232"/>
        <v>119122.68410930531</v>
      </c>
      <c r="L215" s="4">
        <f t="shared" si="233"/>
        <v>22992.867577852183</v>
      </c>
      <c r="M215" s="4">
        <f t="shared" si="234"/>
        <v>6265.3377776636844</v>
      </c>
      <c r="N215" s="11">
        <f t="shared" si="235"/>
        <v>-5.9190409335400096E-3</v>
      </c>
      <c r="O215" s="11">
        <f t="shared" si="236"/>
        <v>-8.7631280283317903E-4</v>
      </c>
      <c r="P215" s="11">
        <f t="shared" si="237"/>
        <v>7.2392734315807061E-4</v>
      </c>
      <c r="Q215" s="4">
        <f t="shared" si="238"/>
        <v>3510.6878380253606</v>
      </c>
      <c r="R215" s="4">
        <f t="shared" si="239"/>
        <v>5819.9390739898708</v>
      </c>
      <c r="S215" s="4">
        <f t="shared" si="240"/>
        <v>3793.3078117858959</v>
      </c>
      <c r="T215" s="4">
        <f t="shared" si="241"/>
        <v>25.288921095997203</v>
      </c>
      <c r="U215" s="4">
        <f t="shared" si="242"/>
        <v>85.396739155553604</v>
      </c>
      <c r="V215" s="4">
        <f t="shared" si="243"/>
        <v>138.5592268899448</v>
      </c>
      <c r="W215" s="11">
        <f t="shared" si="244"/>
        <v>-1.0734613539272964E-2</v>
      </c>
      <c r="X215" s="11">
        <f t="shared" si="245"/>
        <v>-1.217998157191269E-2</v>
      </c>
      <c r="Y215" s="11">
        <f t="shared" si="246"/>
        <v>-9.7425357312937999E-3</v>
      </c>
      <c r="Z215" s="4">
        <f t="shared" si="259"/>
        <v>4334.3160292791463</v>
      </c>
      <c r="AA215" s="4">
        <f t="shared" si="260"/>
        <v>17775.117439182592</v>
      </c>
      <c r="AB215" s="4">
        <f t="shared" si="261"/>
        <v>42322.525802438788</v>
      </c>
      <c r="AC215" s="12">
        <f t="shared" si="247"/>
        <v>1.2141251082901476</v>
      </c>
      <c r="AD215" s="12">
        <f t="shared" si="248"/>
        <v>3.0143392458408624</v>
      </c>
      <c r="AE215" s="12">
        <f t="shared" si="249"/>
        <v>11.056507420034102</v>
      </c>
      <c r="AF215" s="11">
        <f t="shared" si="250"/>
        <v>-4.0504037456468023E-3</v>
      </c>
      <c r="AG215" s="11">
        <f t="shared" si="251"/>
        <v>2.9673830763510267E-4</v>
      </c>
      <c r="AH215" s="11">
        <f t="shared" si="252"/>
        <v>9.7937136394747881E-3</v>
      </c>
      <c r="AI215" s="1">
        <f t="shared" si="216"/>
        <v>292046.40544869547</v>
      </c>
      <c r="AJ215" s="1">
        <f t="shared" si="217"/>
        <v>136465.79902563404</v>
      </c>
      <c r="AK215" s="1">
        <f t="shared" si="218"/>
        <v>54051.174071422363</v>
      </c>
      <c r="AL215" s="10">
        <f t="shared" si="253"/>
        <v>76.986687135965894</v>
      </c>
      <c r="AM215" s="10">
        <f t="shared" si="254"/>
        <v>18.009374742606152</v>
      </c>
      <c r="AN215" s="10">
        <f t="shared" si="255"/>
        <v>5.7575234262211712</v>
      </c>
      <c r="AO215" s="7">
        <f t="shared" si="256"/>
        <v>4.1716533284766651E-3</v>
      </c>
      <c r="AP215" s="7">
        <f t="shared" si="257"/>
        <v>5.2551829347775936E-3</v>
      </c>
      <c r="AQ215" s="7">
        <f t="shared" si="258"/>
        <v>4.7671139907976808E-3</v>
      </c>
      <c r="AR215" s="1">
        <f t="shared" si="264"/>
        <v>138823.15598592468</v>
      </c>
      <c r="AS215" s="1">
        <f t="shared" si="262"/>
        <v>68151.771736724244</v>
      </c>
      <c r="AT215" s="1">
        <f t="shared" si="263"/>
        <v>27376.796889887781</v>
      </c>
      <c r="AU215" s="1">
        <f t="shared" si="219"/>
        <v>27764.631197184935</v>
      </c>
      <c r="AV215" s="1">
        <f t="shared" si="220"/>
        <v>13630.35434734485</v>
      </c>
      <c r="AW215" s="1">
        <f t="shared" si="221"/>
        <v>5475.3593779775565</v>
      </c>
      <c r="AX215">
        <v>0</v>
      </c>
      <c r="AY215">
        <v>0</v>
      </c>
      <c r="AZ215">
        <v>0</v>
      </c>
      <c r="BA215">
        <f t="shared" si="267"/>
        <v>0</v>
      </c>
      <c r="BB215">
        <f t="shared" si="279"/>
        <v>0</v>
      </c>
      <c r="BC215">
        <f t="shared" si="268"/>
        <v>0</v>
      </c>
      <c r="BD215">
        <f t="shared" si="269"/>
        <v>0</v>
      </c>
      <c r="BE215">
        <f t="shared" si="270"/>
        <v>0</v>
      </c>
      <c r="BF215">
        <f t="shared" si="271"/>
        <v>0</v>
      </c>
      <c r="BG215">
        <f t="shared" si="272"/>
        <v>0</v>
      </c>
      <c r="BH215">
        <f t="shared" si="280"/>
        <v>0</v>
      </c>
      <c r="BI215">
        <f t="shared" si="281"/>
        <v>0</v>
      </c>
      <c r="BJ215">
        <f t="shared" si="282"/>
        <v>0</v>
      </c>
      <c r="BK215" s="7">
        <f t="shared" si="283"/>
        <v>2.6314441357421198E-2</v>
      </c>
      <c r="BL215" s="13">
        <f t="shared" si="265"/>
        <v>2.9873343817149699E-3</v>
      </c>
      <c r="BM215" s="13">
        <f t="shared" si="266"/>
        <v>5.4556681180270095E-4</v>
      </c>
      <c r="BN215" s="8">
        <f>BN$3*temperature!$I325+BN$4*temperature!$I325^2+BN$5*temperature!$I325^6</f>
        <v>-49.20710319261778</v>
      </c>
      <c r="BO215" s="8">
        <f>BO$3*temperature!$I325+BO$4*temperature!$I325^2+BO$5*temperature!$I325^6</f>
        <v>-41.005359447164579</v>
      </c>
      <c r="BP215" s="8">
        <f>BP$3*temperature!$I325+BP$4*temperature!$I325^2+BP$5*temperature!$I325^6</f>
        <v>-34.48059269803845</v>
      </c>
      <c r="BQ215" s="8">
        <f>BQ$3*temperature!$M325+BQ$4*temperature!$M325^2+BQ$5*temperature!$M325^6</f>
        <v>-49.207126478452295</v>
      </c>
      <c r="BR215" s="8">
        <f>BR$3*temperature!$M325+BR$4*temperature!$M325^2+BR$5*temperature!$M325^6</f>
        <v>-41.005377457501147</v>
      </c>
      <c r="BS215" s="8">
        <f>BS$3*temperature!$M325+BS$4*temperature!$M325^2+BS$5*temperature!$M325^6</f>
        <v>-34.480606742847286</v>
      </c>
      <c r="BT215" s="15">
        <f t="shared" si="273"/>
        <v>-2.3285834515718307E-5</v>
      </c>
      <c r="BU215" s="15">
        <f t="shared" si="274"/>
        <v>-1.8010336567897411E-5</v>
      </c>
      <c r="BV215" s="15">
        <f t="shared" si="275"/>
        <v>-1.4044808835933509E-5</v>
      </c>
      <c r="BW215" s="15">
        <f t="shared" si="276"/>
        <v>-4.8445512627735658E-2</v>
      </c>
      <c r="BX215" s="15">
        <f t="shared" si="277"/>
        <v>-1.4472294551264148E-4</v>
      </c>
      <c r="BY215" s="15">
        <f t="shared" si="278"/>
        <v>-2.6430263870461234E-5</v>
      </c>
    </row>
    <row r="216" spans="1:77" x14ac:dyDescent="0.3">
      <c r="A216">
        <f t="shared" si="222"/>
        <v>2170</v>
      </c>
      <c r="B216" s="4">
        <f t="shared" si="223"/>
        <v>1165.3809899663293</v>
      </c>
      <c r="C216" s="4">
        <f t="shared" si="224"/>
        <v>2964.0462176301621</v>
      </c>
      <c r="D216" s="4">
        <f t="shared" si="225"/>
        <v>4369.5840881381846</v>
      </c>
      <c r="E216" s="11">
        <f t="shared" si="226"/>
        <v>1.120481829964394E-6</v>
      </c>
      <c r="F216" s="11">
        <f t="shared" si="227"/>
        <v>2.2074243394775306E-6</v>
      </c>
      <c r="G216" s="11">
        <f t="shared" si="228"/>
        <v>4.5063782662394447E-6</v>
      </c>
      <c r="H216" s="4">
        <f t="shared" si="229"/>
        <v>137988.82171427456</v>
      </c>
      <c r="I216" s="4">
        <f t="shared" si="230"/>
        <v>68087.474332128724</v>
      </c>
      <c r="J216" s="4">
        <f t="shared" si="231"/>
        <v>27395.32087777587</v>
      </c>
      <c r="K216" s="4">
        <f t="shared" si="232"/>
        <v>118406.61800932707</v>
      </c>
      <c r="L216" s="4">
        <f t="shared" si="233"/>
        <v>22971.124379621368</v>
      </c>
      <c r="M216" s="4">
        <f t="shared" si="234"/>
        <v>6269.5488461119457</v>
      </c>
      <c r="N216" s="11">
        <f t="shared" si="235"/>
        <v>-6.0111649207064133E-3</v>
      </c>
      <c r="O216" s="11">
        <f t="shared" si="236"/>
        <v>-9.4564969581090175E-4</v>
      </c>
      <c r="P216" s="11">
        <f t="shared" si="237"/>
        <v>6.7212153561357901E-4</v>
      </c>
      <c r="Q216" s="4">
        <f t="shared" si="238"/>
        <v>3452.129041314196</v>
      </c>
      <c r="R216" s="4">
        <f t="shared" si="239"/>
        <v>5743.6284123354399</v>
      </c>
      <c r="S216" s="4">
        <f t="shared" si="240"/>
        <v>3758.8930384617324</v>
      </c>
      <c r="T216" s="4">
        <f t="shared" si="241"/>
        <v>25.017454301206506</v>
      </c>
      <c r="U216" s="4">
        <f t="shared" si="242"/>
        <v>84.356608446337532</v>
      </c>
      <c r="V216" s="4">
        <f t="shared" si="243"/>
        <v>137.20930867106907</v>
      </c>
      <c r="W216" s="11">
        <f t="shared" si="244"/>
        <v>-1.0734613539272964E-2</v>
      </c>
      <c r="X216" s="11">
        <f t="shared" si="245"/>
        <v>-1.217998157191269E-2</v>
      </c>
      <c r="Y216" s="11">
        <f t="shared" si="246"/>
        <v>-9.7425357312937999E-3</v>
      </c>
      <c r="Z216" s="4">
        <f t="shared" si="259"/>
        <v>4245.1497528656091</v>
      </c>
      <c r="AA216" s="4">
        <f t="shared" si="260"/>
        <v>17548.476519605843</v>
      </c>
      <c r="AB216" s="4">
        <f t="shared" si="261"/>
        <v>42351.491525378442</v>
      </c>
      <c r="AC216" s="12">
        <f t="shared" si="247"/>
        <v>1.2092074114038454</v>
      </c>
      <c r="AD216" s="12">
        <f t="shared" si="248"/>
        <v>3.0152337157673115</v>
      </c>
      <c r="AE216" s="12">
        <f t="shared" si="249"/>
        <v>11.164791687558644</v>
      </c>
      <c r="AF216" s="11">
        <f t="shared" si="250"/>
        <v>-4.0504037456468023E-3</v>
      </c>
      <c r="AG216" s="11">
        <f t="shared" si="251"/>
        <v>2.9673830763510267E-4</v>
      </c>
      <c r="AH216" s="11">
        <f t="shared" si="252"/>
        <v>9.7937136394747881E-3</v>
      </c>
      <c r="AI216" s="1">
        <f t="shared" si="216"/>
        <v>290606.39610101085</v>
      </c>
      <c r="AJ216" s="1">
        <f t="shared" si="217"/>
        <v>136449.57347041549</v>
      </c>
      <c r="AK216" s="1">
        <f t="shared" si="218"/>
        <v>54121.416042257682</v>
      </c>
      <c r="AL216" s="10">
        <f t="shared" si="253"/>
        <v>77.304637287908648</v>
      </c>
      <c r="AM216" s="10">
        <f t="shared" si="254"/>
        <v>18.103070875831378</v>
      </c>
      <c r="AN216" s="10">
        <f t="shared" si="255"/>
        <v>5.7846957289938805</v>
      </c>
      <c r="AO216" s="7">
        <f t="shared" si="256"/>
        <v>4.1299367951918983E-3</v>
      </c>
      <c r="AP216" s="7">
        <f t="shared" si="257"/>
        <v>5.2026311054298177E-3</v>
      </c>
      <c r="AQ216" s="7">
        <f t="shared" si="258"/>
        <v>4.7194428508897041E-3</v>
      </c>
      <c r="AR216" s="1">
        <f t="shared" si="264"/>
        <v>137988.82171427456</v>
      </c>
      <c r="AS216" s="1">
        <f t="shared" si="262"/>
        <v>68087.474332128724</v>
      </c>
      <c r="AT216" s="1">
        <f t="shared" si="263"/>
        <v>27395.32087777587</v>
      </c>
      <c r="AU216" s="1">
        <f t="shared" si="219"/>
        <v>27597.764342854913</v>
      </c>
      <c r="AV216" s="1">
        <f t="shared" si="220"/>
        <v>13617.494866425746</v>
      </c>
      <c r="AW216" s="1">
        <f t="shared" si="221"/>
        <v>5479.0641755551742</v>
      </c>
      <c r="AX216">
        <v>0</v>
      </c>
      <c r="AY216">
        <v>0</v>
      </c>
      <c r="AZ216">
        <v>0</v>
      </c>
      <c r="BA216">
        <f t="shared" si="267"/>
        <v>0</v>
      </c>
      <c r="BB216">
        <f t="shared" si="279"/>
        <v>0</v>
      </c>
      <c r="BC216">
        <f t="shared" si="268"/>
        <v>0</v>
      </c>
      <c r="BD216">
        <f t="shared" si="269"/>
        <v>0</v>
      </c>
      <c r="BE216">
        <f t="shared" si="270"/>
        <v>0</v>
      </c>
      <c r="BF216">
        <f t="shared" si="271"/>
        <v>0</v>
      </c>
      <c r="BG216">
        <f t="shared" si="272"/>
        <v>0</v>
      </c>
      <c r="BH216">
        <f t="shared" si="280"/>
        <v>0</v>
      </c>
      <c r="BI216">
        <f t="shared" si="281"/>
        <v>0</v>
      </c>
      <c r="BJ216">
        <f t="shared" si="282"/>
        <v>0</v>
      </c>
      <c r="BK216" s="7">
        <f t="shared" si="283"/>
        <v>2.6241272751067218E-2</v>
      </c>
      <c r="BL216" s="13">
        <f t="shared" si="265"/>
        <v>2.9107398876350894E-3</v>
      </c>
      <c r="BM216" s="13">
        <f t="shared" si="266"/>
        <v>5.195874398120961E-4</v>
      </c>
      <c r="BN216" s="8">
        <f>BN$3*temperature!$I326+BN$4*temperature!$I326^2+BN$5*temperature!$I326^6</f>
        <v>-49.67183566340605</v>
      </c>
      <c r="BO216" s="8">
        <f>BO$3*temperature!$I326+BO$4*temperature!$I326^2+BO$5*temperature!$I326^6</f>
        <v>-41.36476968687851</v>
      </c>
      <c r="BP216" s="8">
        <f>BP$3*temperature!$I326+BP$4*temperature!$I326^2+BP$5*temperature!$I326^6</f>
        <v>-34.760837798443738</v>
      </c>
      <c r="BQ216" s="8">
        <f>BQ$3*temperature!$M326+BQ$4*temperature!$M326^2+BQ$5*temperature!$M326^6</f>
        <v>-49.6718589239021</v>
      </c>
      <c r="BR216" s="8">
        <f>BR$3*temperature!$M326+BR$4*temperature!$M326^2+BR$5*temperature!$M326^6</f>
        <v>-41.364787674095936</v>
      </c>
      <c r="BS216" s="8">
        <f>BS$3*temperature!$M326+BS$4*temperature!$M326^2+BS$5*temperature!$M326^6</f>
        <v>-34.760851822231459</v>
      </c>
      <c r="BT216" s="15">
        <f t="shared" si="273"/>
        <v>-2.3260496050170332E-5</v>
      </c>
      <c r="BU216" s="15">
        <f t="shared" si="274"/>
        <v>-1.7987217425741164E-5</v>
      </c>
      <c r="BV216" s="15">
        <f t="shared" si="275"/>
        <v>-1.4023787720418568E-5</v>
      </c>
      <c r="BW216" s="15">
        <f t="shared" si="276"/>
        <v>-4.8185788117567914E-2</v>
      </c>
      <c r="BX216" s="15">
        <f t="shared" si="277"/>
        <v>-1.4025629549093785E-4</v>
      </c>
      <c r="BY216" s="15">
        <f t="shared" si="278"/>
        <v>-2.5036730283335234E-5</v>
      </c>
    </row>
    <row r="217" spans="1:77" x14ac:dyDescent="0.3">
      <c r="A217">
        <f t="shared" si="222"/>
        <v>2171</v>
      </c>
      <c r="B217" s="4">
        <f t="shared" si="223"/>
        <v>1165.3822304651421</v>
      </c>
      <c r="C217" s="4">
        <f t="shared" si="224"/>
        <v>2964.0524333925382</v>
      </c>
      <c r="D217" s="4">
        <f t="shared" si="225"/>
        <v>4369.6027945870137</v>
      </c>
      <c r="E217" s="11">
        <f t="shared" si="226"/>
        <v>1.0644577384661743E-6</v>
      </c>
      <c r="F217" s="11">
        <f t="shared" si="227"/>
        <v>2.097053122503654E-6</v>
      </c>
      <c r="G217" s="11">
        <f t="shared" si="228"/>
        <v>4.2810593529274726E-6</v>
      </c>
      <c r="H217" s="4">
        <f t="shared" si="229"/>
        <v>137146.93174365832</v>
      </c>
      <c r="I217" s="4">
        <f t="shared" si="230"/>
        <v>68018.599259859344</v>
      </c>
      <c r="J217" s="4">
        <f t="shared" si="231"/>
        <v>27412.461659797362</v>
      </c>
      <c r="K217" s="4">
        <f t="shared" si="232"/>
        <v>117684.07665605001</v>
      </c>
      <c r="L217" s="4">
        <f t="shared" si="233"/>
        <v>22947.839415245406</v>
      </c>
      <c r="M217" s="4">
        <f t="shared" si="234"/>
        <v>6273.4447382163507</v>
      </c>
      <c r="N217" s="11">
        <f t="shared" si="235"/>
        <v>-6.1022041286590278E-3</v>
      </c>
      <c r="O217" s="11">
        <f t="shared" si="236"/>
        <v>-1.0136623698150382E-3</v>
      </c>
      <c r="P217" s="11">
        <f t="shared" si="237"/>
        <v>6.2139911499703437E-4</v>
      </c>
      <c r="Q217" s="4">
        <f t="shared" si="238"/>
        <v>3394.2359181292445</v>
      </c>
      <c r="R217" s="4">
        <f t="shared" si="239"/>
        <v>5667.9318231292582</v>
      </c>
      <c r="S217" s="4">
        <f t="shared" si="240"/>
        <v>3724.6008503508838</v>
      </c>
      <c r="T217" s="4">
        <f t="shared" si="241"/>
        <v>24.748901597546631</v>
      </c>
      <c r="U217" s="4">
        <f t="shared" si="242"/>
        <v>83.329146509992086</v>
      </c>
      <c r="V217" s="4">
        <f t="shared" si="243"/>
        <v>135.87254207867505</v>
      </c>
      <c r="W217" s="11">
        <f t="shared" si="244"/>
        <v>-1.0734613539272964E-2</v>
      </c>
      <c r="X217" s="11">
        <f t="shared" si="245"/>
        <v>-1.217998157191269E-2</v>
      </c>
      <c r="Y217" s="11">
        <f t="shared" si="246"/>
        <v>-9.7425357312937999E-3</v>
      </c>
      <c r="Z217" s="4">
        <f t="shared" si="259"/>
        <v>4157.4322594193527</v>
      </c>
      <c r="AA217" s="4">
        <f t="shared" si="260"/>
        <v>17323.521067090336</v>
      </c>
      <c r="AB217" s="4">
        <f t="shared" si="261"/>
        <v>42378.273054879486</v>
      </c>
      <c r="AC217" s="12">
        <f t="shared" si="247"/>
        <v>1.2043096331754313</v>
      </c>
      <c r="AD217" s="12">
        <f t="shared" si="248"/>
        <v>3.0161284511172526</v>
      </c>
      <c r="AE217" s="12">
        <f t="shared" si="249"/>
        <v>11.274136460190983</v>
      </c>
      <c r="AF217" s="11">
        <f t="shared" si="250"/>
        <v>-4.0504037456468023E-3</v>
      </c>
      <c r="AG217" s="11">
        <f t="shared" si="251"/>
        <v>2.9673830763510267E-4</v>
      </c>
      <c r="AH217" s="11">
        <f t="shared" si="252"/>
        <v>9.7937136394747881E-3</v>
      </c>
      <c r="AI217" s="1">
        <f t="shared" si="216"/>
        <v>289143.52083376469</v>
      </c>
      <c r="AJ217" s="1">
        <f t="shared" si="217"/>
        <v>136422.11098979969</v>
      </c>
      <c r="AK217" s="1">
        <f t="shared" si="218"/>
        <v>54188.33861358709</v>
      </c>
      <c r="AL217" s="10">
        <f t="shared" si="253"/>
        <v>77.6207079212232</v>
      </c>
      <c r="AM217" s="10">
        <f t="shared" si="254"/>
        <v>18.196312639477355</v>
      </c>
      <c r="AN217" s="10">
        <f t="shared" si="255"/>
        <v>5.8117232644876253</v>
      </c>
      <c r="AO217" s="7">
        <f t="shared" si="256"/>
        <v>4.0886374272399795E-3</v>
      </c>
      <c r="AP217" s="7">
        <f t="shared" si="257"/>
        <v>5.1506047943755198E-3</v>
      </c>
      <c r="AQ217" s="7">
        <f t="shared" si="258"/>
        <v>4.6722484223808069E-3</v>
      </c>
      <c r="AR217" s="1">
        <f t="shared" si="264"/>
        <v>137146.93174365832</v>
      </c>
      <c r="AS217" s="1">
        <f t="shared" si="262"/>
        <v>68018.599259859344</v>
      </c>
      <c r="AT217" s="1">
        <f t="shared" si="263"/>
        <v>27412.461659797362</v>
      </c>
      <c r="AU217" s="1">
        <f t="shared" si="219"/>
        <v>27429.386348731667</v>
      </c>
      <c r="AV217" s="1">
        <f t="shared" si="220"/>
        <v>13603.71985197187</v>
      </c>
      <c r="AW217" s="1">
        <f t="shared" si="221"/>
        <v>5482.4923319594727</v>
      </c>
      <c r="AX217">
        <v>0</v>
      </c>
      <c r="AY217">
        <v>0</v>
      </c>
      <c r="AZ217">
        <v>0</v>
      </c>
      <c r="BA217">
        <f t="shared" si="267"/>
        <v>0</v>
      </c>
      <c r="BB217">
        <f t="shared" si="279"/>
        <v>0</v>
      </c>
      <c r="BC217">
        <f t="shared" si="268"/>
        <v>0</v>
      </c>
      <c r="BD217">
        <f t="shared" si="269"/>
        <v>0</v>
      </c>
      <c r="BE217">
        <f t="shared" si="270"/>
        <v>0</v>
      </c>
      <c r="BF217">
        <f t="shared" si="271"/>
        <v>0</v>
      </c>
      <c r="BG217">
        <f t="shared" si="272"/>
        <v>0</v>
      </c>
      <c r="BH217">
        <f t="shared" si="280"/>
        <v>0</v>
      </c>
      <c r="BI217">
        <f t="shared" si="281"/>
        <v>0</v>
      </c>
      <c r="BJ217">
        <f t="shared" si="282"/>
        <v>0</v>
      </c>
      <c r="BK217" s="7">
        <f t="shared" si="283"/>
        <v>2.6169383581407274E-2</v>
      </c>
      <c r="BL217" s="13">
        <f t="shared" si="265"/>
        <v>2.8363114648782403E-3</v>
      </c>
      <c r="BM217" s="13">
        <f t="shared" si="266"/>
        <v>4.9484518077342482E-4</v>
      </c>
      <c r="BN217" s="8">
        <f>BN$3*temperature!$I327+BN$4*temperature!$I327^2+BN$5*temperature!$I327^6</f>
        <v>-50.13377949620957</v>
      </c>
      <c r="BO217" s="8">
        <f>BO$3*temperature!$I327+BO$4*temperature!$I327^2+BO$5*temperature!$I327^6</f>
        <v>-41.721954009244442</v>
      </c>
      <c r="BP217" s="8">
        <f>BP$3*temperature!$I327+BP$4*temperature!$I327^2+BP$5*temperature!$I327^6</f>
        <v>-35.039288400497931</v>
      </c>
      <c r="BQ217" s="8">
        <f>BQ$3*temperature!$M327+BQ$4*temperature!$M327^2+BQ$5*temperature!$M327^6</f>
        <v>-50.133802731068464</v>
      </c>
      <c r="BR217" s="8">
        <f>BR$3*temperature!$M327+BR$4*temperature!$M327^2+BR$5*temperature!$M327^6</f>
        <v>-41.721971973185802</v>
      </c>
      <c r="BS217" s="8">
        <f>BS$3*temperature!$M327+BS$4*temperature!$M327^2+BS$5*temperature!$M327^6</f>
        <v>-35.039302403205099</v>
      </c>
      <c r="BT217" s="15">
        <f t="shared" si="273"/>
        <v>-2.3234858893772525E-5</v>
      </c>
      <c r="BU217" s="15">
        <f t="shared" si="274"/>
        <v>-1.7963941360221725E-5</v>
      </c>
      <c r="BV217" s="15">
        <f t="shared" si="275"/>
        <v>-1.4002707168003781E-5</v>
      </c>
      <c r="BW217" s="15">
        <f t="shared" si="276"/>
        <v>-4.7923204086625606E-2</v>
      </c>
      <c r="BX217" s="15">
        <f t="shared" si="277"/>
        <v>-1.3592513318459596E-4</v>
      </c>
      <c r="BY217" s="15">
        <f t="shared" si="278"/>
        <v>-2.3714566589487981E-5</v>
      </c>
    </row>
    <row r="218" spans="1:77" x14ac:dyDescent="0.3">
      <c r="A218">
        <f t="shared" si="222"/>
        <v>2172</v>
      </c>
      <c r="B218" s="4">
        <f t="shared" si="223"/>
        <v>1165.383408940269</v>
      </c>
      <c r="C218" s="4">
        <f t="shared" si="224"/>
        <v>2964.0583383791782</v>
      </c>
      <c r="D218" s="4">
        <f t="shared" si="225"/>
        <v>4369.6205657894798</v>
      </c>
      <c r="E218" s="11">
        <f t="shared" si="226"/>
        <v>1.0112348515428656E-6</v>
      </c>
      <c r="F218" s="11">
        <f t="shared" si="227"/>
        <v>1.9922004663784712E-6</v>
      </c>
      <c r="G218" s="11">
        <f t="shared" si="228"/>
        <v>4.0670063852810989E-6</v>
      </c>
      <c r="H218" s="4">
        <f t="shared" si="229"/>
        <v>136297.83073050706</v>
      </c>
      <c r="I218" s="4">
        <f t="shared" si="230"/>
        <v>67945.249185809109</v>
      </c>
      <c r="J218" s="4">
        <f t="shared" si="231"/>
        <v>27428.246015046385</v>
      </c>
      <c r="K218" s="4">
        <f t="shared" si="232"/>
        <v>116955.35536622087</v>
      </c>
      <c r="L218" s="4">
        <f t="shared" si="233"/>
        <v>22923.047197162548</v>
      </c>
      <c r="M218" s="4">
        <f t="shared" si="234"/>
        <v>6277.0315184313486</v>
      </c>
      <c r="N218" s="11">
        <f t="shared" si="235"/>
        <v>-6.1921825835361544E-3</v>
      </c>
      <c r="O218" s="11">
        <f t="shared" si="236"/>
        <v>-1.0803726500886457E-3</v>
      </c>
      <c r="P218" s="11">
        <f t="shared" si="237"/>
        <v>5.7174014670891005E-4</v>
      </c>
      <c r="Q218" s="4">
        <f t="shared" si="238"/>
        <v>3337.0113704424543</v>
      </c>
      <c r="R218" s="4">
        <f t="shared" si="239"/>
        <v>5592.8587653776358</v>
      </c>
      <c r="S218" s="4">
        <f t="shared" si="240"/>
        <v>3690.4375595230031</v>
      </c>
      <c r="T218" s="4">
        <f t="shared" si="241"/>
        <v>24.483231703375473</v>
      </c>
      <c r="U218" s="4">
        <f t="shared" si="242"/>
        <v>82.314199041097169</v>
      </c>
      <c r="V218" s="4">
        <f t="shared" si="243"/>
        <v>134.54879898257184</v>
      </c>
      <c r="W218" s="11">
        <f t="shared" si="244"/>
        <v>-1.0734613539272964E-2</v>
      </c>
      <c r="X218" s="11">
        <f t="shared" si="245"/>
        <v>-1.217998157191269E-2</v>
      </c>
      <c r="Y218" s="11">
        <f t="shared" si="246"/>
        <v>-9.7425357312937999E-3</v>
      </c>
      <c r="Z218" s="4">
        <f t="shared" si="259"/>
        <v>4071.1541334730105</v>
      </c>
      <c r="AA218" s="4">
        <f t="shared" si="260"/>
        <v>17100.283234544917</v>
      </c>
      <c r="AB218" s="4">
        <f t="shared" si="261"/>
        <v>42402.912522713123</v>
      </c>
      <c r="AC218" s="12">
        <f t="shared" si="247"/>
        <v>1.1994316929262989</v>
      </c>
      <c r="AD218" s="12">
        <f t="shared" si="248"/>
        <v>3.0170234519694472</v>
      </c>
      <c r="AE218" s="12">
        <f t="shared" si="249"/>
        <v>11.384552124214455</v>
      </c>
      <c r="AF218" s="11">
        <f t="shared" si="250"/>
        <v>-4.0504037456468023E-3</v>
      </c>
      <c r="AG218" s="11">
        <f t="shared" si="251"/>
        <v>2.9673830763510267E-4</v>
      </c>
      <c r="AH218" s="11">
        <f t="shared" si="252"/>
        <v>9.7937136394747881E-3</v>
      </c>
      <c r="AI218" s="1">
        <f t="shared" si="216"/>
        <v>287658.5550991199</v>
      </c>
      <c r="AJ218" s="1">
        <f t="shared" si="217"/>
        <v>136383.6197427916</v>
      </c>
      <c r="AK218" s="1">
        <f t="shared" si="218"/>
        <v>54251.997084187853</v>
      </c>
      <c r="AL218" s="10">
        <f t="shared" si="253"/>
        <v>77.934897223443414</v>
      </c>
      <c r="AM218" s="10">
        <f t="shared" si="254"/>
        <v>18.289097434446994</v>
      </c>
      <c r="AN218" s="10">
        <f t="shared" si="255"/>
        <v>5.8386055411929032</v>
      </c>
      <c r="AO218" s="7">
        <f t="shared" si="256"/>
        <v>4.0477510529675796E-3</v>
      </c>
      <c r="AP218" s="7">
        <f t="shared" si="257"/>
        <v>5.0990987464317643E-3</v>
      </c>
      <c r="AQ218" s="7">
        <f t="shared" si="258"/>
        <v>4.6255259381569984E-3</v>
      </c>
      <c r="AR218" s="1">
        <f t="shared" si="264"/>
        <v>136297.83073050706</v>
      </c>
      <c r="AS218" s="1">
        <f t="shared" si="262"/>
        <v>67945.249185809109</v>
      </c>
      <c r="AT218" s="1">
        <f t="shared" si="263"/>
        <v>27428.246015046385</v>
      </c>
      <c r="AU218" s="1">
        <f t="shared" si="219"/>
        <v>27259.566146101413</v>
      </c>
      <c r="AV218" s="1">
        <f t="shared" si="220"/>
        <v>13589.049837161823</v>
      </c>
      <c r="AW218" s="1">
        <f t="shared" si="221"/>
        <v>5485.6492030092777</v>
      </c>
      <c r="AX218">
        <v>0</v>
      </c>
      <c r="AY218">
        <v>0</v>
      </c>
      <c r="AZ218">
        <v>0</v>
      </c>
      <c r="BA218">
        <f t="shared" si="267"/>
        <v>0</v>
      </c>
      <c r="BB218">
        <f t="shared" si="279"/>
        <v>0</v>
      </c>
      <c r="BC218">
        <f t="shared" si="268"/>
        <v>0</v>
      </c>
      <c r="BD218">
        <f t="shared" si="269"/>
        <v>0</v>
      </c>
      <c r="BE218">
        <f t="shared" si="270"/>
        <v>0</v>
      </c>
      <c r="BF218">
        <f t="shared" si="271"/>
        <v>0</v>
      </c>
      <c r="BG218">
        <f t="shared" si="272"/>
        <v>0</v>
      </c>
      <c r="BH218">
        <f t="shared" si="280"/>
        <v>0</v>
      </c>
      <c r="BI218">
        <f t="shared" si="281"/>
        <v>0</v>
      </c>
      <c r="BJ218">
        <f t="shared" si="282"/>
        <v>0</v>
      </c>
      <c r="BK218" s="7">
        <f t="shared" si="283"/>
        <v>2.6098752846895196E-2</v>
      </c>
      <c r="BL218" s="13">
        <f t="shared" si="265"/>
        <v>2.7639798168400845E-3</v>
      </c>
      <c r="BM218" s="13">
        <f t="shared" si="266"/>
        <v>4.7128112454611885E-4</v>
      </c>
      <c r="BN218" s="8">
        <f>BN$3*temperature!$I328+BN$4*temperature!$I328^2+BN$5*temperature!$I328^6</f>
        <v>-50.592914265332659</v>
      </c>
      <c r="BO218" s="8">
        <f>BO$3*temperature!$I328+BO$4*temperature!$I328^2+BO$5*temperature!$I328^6</f>
        <v>-42.076898754192655</v>
      </c>
      <c r="BP218" s="8">
        <f>BP$3*temperature!$I328+BP$4*temperature!$I328^2+BP$5*temperature!$I328^6</f>
        <v>-35.315935668802084</v>
      </c>
      <c r="BQ218" s="8">
        <f>BQ$3*temperature!$M328+BQ$4*temperature!$M328^2+BQ$5*temperature!$M328^6</f>
        <v>-50.592937474276333</v>
      </c>
      <c r="BR218" s="8">
        <f>BR$3*temperature!$M328+BR$4*temperature!$M328^2+BR$5*temperature!$M328^6</f>
        <v>-42.076916694715209</v>
      </c>
      <c r="BS218" s="8">
        <f>BS$3*temperature!$M328+BS$4*temperature!$M328^2+BS$5*temperature!$M328^6</f>
        <v>-35.315949650378904</v>
      </c>
      <c r="BT218" s="15">
        <f t="shared" si="273"/>
        <v>-2.3208943673580507E-5</v>
      </c>
      <c r="BU218" s="15">
        <f t="shared" si="274"/>
        <v>-1.7940522553772098E-5</v>
      </c>
      <c r="BV218" s="15">
        <f t="shared" si="275"/>
        <v>-1.3981576820754071E-5</v>
      </c>
      <c r="BW218" s="15">
        <f t="shared" si="276"/>
        <v>-4.7657920804131351E-2</v>
      </c>
      <c r="BX218" s="15">
        <f t="shared" si="277"/>
        <v>-1.3172553121518221E-4</v>
      </c>
      <c r="BY218" s="15">
        <f t="shared" si="278"/>
        <v>-2.2460278510100895E-5</v>
      </c>
    </row>
    <row r="219" spans="1:77" x14ac:dyDescent="0.3">
      <c r="A219">
        <f t="shared" si="222"/>
        <v>2173</v>
      </c>
      <c r="B219" s="4">
        <f t="shared" si="223"/>
        <v>1165.3845284927718</v>
      </c>
      <c r="C219" s="4">
        <f t="shared" si="224"/>
        <v>2964.0639481276621</v>
      </c>
      <c r="D219" s="4">
        <f t="shared" si="225"/>
        <v>4369.6374485004844</v>
      </c>
      <c r="E219" s="11">
        <f t="shared" si="226"/>
        <v>9.6067310896572221E-7</v>
      </c>
      <c r="F219" s="11">
        <f t="shared" si="227"/>
        <v>1.8925904430595475E-6</v>
      </c>
      <c r="G219" s="11">
        <f t="shared" si="228"/>
        <v>3.8636560660170436E-6</v>
      </c>
      <c r="H219" s="4">
        <f t="shared" si="229"/>
        <v>135441.85721083404</v>
      </c>
      <c r="I219" s="4">
        <f t="shared" si="230"/>
        <v>67867.525807801474</v>
      </c>
      <c r="J219" s="4">
        <f t="shared" si="231"/>
        <v>27442.700440275414</v>
      </c>
      <c r="K219" s="4">
        <f t="shared" si="232"/>
        <v>116220.74422594681</v>
      </c>
      <c r="L219" s="4">
        <f t="shared" si="233"/>
        <v>22896.781916824697</v>
      </c>
      <c r="M219" s="4">
        <f t="shared" si="234"/>
        <v>6280.3151894656257</v>
      </c>
      <c r="N219" s="11">
        <f t="shared" si="235"/>
        <v>-6.2811244339670003E-3</v>
      </c>
      <c r="O219" s="11">
        <f t="shared" si="236"/>
        <v>-1.1458023059475186E-3</v>
      </c>
      <c r="P219" s="11">
        <f t="shared" si="237"/>
        <v>5.2312482813499095E-4</v>
      </c>
      <c r="Q219" s="4">
        <f t="shared" si="238"/>
        <v>3280.4578102651112</v>
      </c>
      <c r="R219" s="4">
        <f t="shared" si="239"/>
        <v>5518.4180353997199</v>
      </c>
      <c r="S219" s="4">
        <f t="shared" si="240"/>
        <v>3656.4092177573348</v>
      </c>
      <c r="T219" s="4">
        <f t="shared" si="241"/>
        <v>24.220413672847261</v>
      </c>
      <c r="U219" s="4">
        <f t="shared" si="242"/>
        <v>81.311613613669849</v>
      </c>
      <c r="V219" s="4">
        <f t="shared" si="243"/>
        <v>133.23795250088148</v>
      </c>
      <c r="W219" s="11">
        <f t="shared" si="244"/>
        <v>-1.0734613539272964E-2</v>
      </c>
      <c r="X219" s="11">
        <f t="shared" si="245"/>
        <v>-1.217998157191269E-2</v>
      </c>
      <c r="Y219" s="11">
        <f t="shared" si="246"/>
        <v>-9.7425357312937999E-3</v>
      </c>
      <c r="Z219" s="4">
        <f t="shared" si="259"/>
        <v>3986.3053867158824</v>
      </c>
      <c r="AA219" s="4">
        <f t="shared" si="260"/>
        <v>16878.793157415668</v>
      </c>
      <c r="AB219" s="4">
        <f t="shared" si="261"/>
        <v>42425.451634354817</v>
      </c>
      <c r="AC219" s="12">
        <f t="shared" si="247"/>
        <v>1.1945735103046227</v>
      </c>
      <c r="AD219" s="12">
        <f t="shared" si="248"/>
        <v>3.0179187184026799</v>
      </c>
      <c r="AE219" s="12">
        <f t="shared" si="249"/>
        <v>11.496049167632686</v>
      </c>
      <c r="AF219" s="11">
        <f t="shared" si="250"/>
        <v>-4.0504037456468023E-3</v>
      </c>
      <c r="AG219" s="11">
        <f t="shared" si="251"/>
        <v>2.9673830763510267E-4</v>
      </c>
      <c r="AH219" s="11">
        <f t="shared" si="252"/>
        <v>9.7937136394747881E-3</v>
      </c>
      <c r="AI219" s="1">
        <f t="shared" si="216"/>
        <v>286152.26573530934</v>
      </c>
      <c r="AJ219" s="1">
        <f t="shared" si="217"/>
        <v>136334.30760567426</v>
      </c>
      <c r="AK219" s="1">
        <f t="shared" si="218"/>
        <v>54312.446578778348</v>
      </c>
      <c r="AL219" s="10">
        <f t="shared" si="253"/>
        <v>78.247203675119536</v>
      </c>
      <c r="AM219" s="10">
        <f t="shared" si="254"/>
        <v>18.381422769110337</v>
      </c>
      <c r="AN219" s="10">
        <f t="shared" si="255"/>
        <v>5.8653420963526237</v>
      </c>
      <c r="AO219" s="7">
        <f t="shared" si="256"/>
        <v>4.0072735424379041E-3</v>
      </c>
      <c r="AP219" s="7">
        <f t="shared" si="257"/>
        <v>5.0481077589674466E-3</v>
      </c>
      <c r="AQ219" s="7">
        <f t="shared" si="258"/>
        <v>4.5792706787754281E-3</v>
      </c>
      <c r="AR219" s="1">
        <f t="shared" si="264"/>
        <v>135441.85721083404</v>
      </c>
      <c r="AS219" s="1">
        <f t="shared" si="262"/>
        <v>67867.525807801474</v>
      </c>
      <c r="AT219" s="1">
        <f t="shared" si="263"/>
        <v>27442.700440275414</v>
      </c>
      <c r="AU219" s="1">
        <f t="shared" si="219"/>
        <v>27088.371442166812</v>
      </c>
      <c r="AV219" s="1">
        <f t="shared" si="220"/>
        <v>13573.505161560295</v>
      </c>
      <c r="AW219" s="1">
        <f t="shared" si="221"/>
        <v>5488.5400880550833</v>
      </c>
      <c r="AX219">
        <v>0</v>
      </c>
      <c r="AY219">
        <v>0</v>
      </c>
      <c r="AZ219">
        <v>0</v>
      </c>
      <c r="BA219">
        <f t="shared" si="267"/>
        <v>0</v>
      </c>
      <c r="BB219">
        <f t="shared" si="279"/>
        <v>0</v>
      </c>
      <c r="BC219">
        <f t="shared" si="268"/>
        <v>0</v>
      </c>
      <c r="BD219">
        <f t="shared" si="269"/>
        <v>0</v>
      </c>
      <c r="BE219">
        <f t="shared" si="270"/>
        <v>0</v>
      </c>
      <c r="BF219">
        <f t="shared" si="271"/>
        <v>0</v>
      </c>
      <c r="BG219">
        <f t="shared" si="272"/>
        <v>0</v>
      </c>
      <c r="BH219">
        <f t="shared" si="280"/>
        <v>0</v>
      </c>
      <c r="BI219">
        <f t="shared" si="281"/>
        <v>0</v>
      </c>
      <c r="BJ219">
        <f t="shared" si="282"/>
        <v>0</v>
      </c>
      <c r="BK219" s="7">
        <f t="shared" si="283"/>
        <v>2.6029359524061685E-2</v>
      </c>
      <c r="BL219" s="13">
        <f t="shared" si="265"/>
        <v>2.6936781758787496E-3</v>
      </c>
      <c r="BM219" s="13">
        <f t="shared" si="266"/>
        <v>4.4883916623439889E-4</v>
      </c>
      <c r="BN219" s="8">
        <f>BN$3*temperature!$I329+BN$4*temperature!$I329^2+BN$5*temperature!$I329^6</f>
        <v>-51.049221285905041</v>
      </c>
      <c r="BO219" s="8">
        <f>BO$3*temperature!$I329+BO$4*temperature!$I329^2+BO$5*temperature!$I329^6</f>
        <v>-42.429591561148122</v>
      </c>
      <c r="BP219" s="8">
        <f>BP$3*temperature!$I329+BP$4*temperature!$I329^2+BP$5*temperature!$I329^6</f>
        <v>-35.590771741438346</v>
      </c>
      <c r="BQ219" s="8">
        <f>BQ$3*temperature!$M329+BQ$4*temperature!$M329^2+BQ$5*temperature!$M329^6</f>
        <v>-51.049244468675219</v>
      </c>
      <c r="BR219" s="8">
        <f>BR$3*temperature!$M329+BR$4*temperature!$M329^2+BR$5*temperature!$M329^6</f>
        <v>-42.429609478122799</v>
      </c>
      <c r="BS219" s="8">
        <f>BS$3*temperature!$M329+BS$4*temperature!$M329^2+BS$5*temperature!$M329^6</f>
        <v>-35.590785701844212</v>
      </c>
      <c r="BT219" s="15">
        <f t="shared" si="273"/>
        <v>-2.3182770178209466E-5</v>
      </c>
      <c r="BU219" s="15">
        <f t="shared" si="274"/>
        <v>-1.7916974677234521E-5</v>
      </c>
      <c r="BV219" s="15">
        <f t="shared" si="275"/>
        <v>-1.3960405865987013E-5</v>
      </c>
      <c r="BW219" s="15">
        <f t="shared" si="276"/>
        <v>-4.7390094257385121E-2</v>
      </c>
      <c r="BX219" s="15">
        <f t="shared" si="277"/>
        <v>-1.2765366265395515E-4</v>
      </c>
      <c r="BY219" s="15">
        <f t="shared" si="278"/>
        <v>-2.1270530394254312E-5</v>
      </c>
    </row>
    <row r="220" spans="1:77" x14ac:dyDescent="0.3">
      <c r="A220">
        <f t="shared" si="222"/>
        <v>2174</v>
      </c>
      <c r="B220" s="4">
        <f t="shared" si="223"/>
        <v>1165.385592068671</v>
      </c>
      <c r="C220" s="4">
        <f t="shared" si="224"/>
        <v>2964.0692773988076</v>
      </c>
      <c r="D220" s="4">
        <f t="shared" si="225"/>
        <v>4369.6534871379063</v>
      </c>
      <c r="E220" s="11">
        <f t="shared" si="226"/>
        <v>9.1263945351743604E-7</v>
      </c>
      <c r="F220" s="11">
        <f t="shared" si="227"/>
        <v>1.7979609209065701E-6</v>
      </c>
      <c r="G220" s="11">
        <f t="shared" si="228"/>
        <v>3.6704732627161914E-6</v>
      </c>
      <c r="H220" s="4">
        <f t="shared" si="229"/>
        <v>134579.34353835843</v>
      </c>
      <c r="I220" s="4">
        <f t="shared" si="230"/>
        <v>67785.52980673789</v>
      </c>
      <c r="J220" s="4">
        <f t="shared" si="231"/>
        <v>27455.851139171678</v>
      </c>
      <c r="K220" s="4">
        <f t="shared" si="232"/>
        <v>115480.52803661938</v>
      </c>
      <c r="L220" s="4">
        <f t="shared" si="233"/>
        <v>22869.077427982644</v>
      </c>
      <c r="M220" s="4">
        <f t="shared" si="234"/>
        <v>6283.3016897079124</v>
      </c>
      <c r="N220" s="11">
        <f t="shared" si="235"/>
        <v>-6.3690539434885229E-3</v>
      </c>
      <c r="O220" s="11">
        <f t="shared" si="236"/>
        <v>-1.209973040870671E-3</v>
      </c>
      <c r="P220" s="11">
        <f t="shared" si="237"/>
        <v>4.7553349667794897E-4</v>
      </c>
      <c r="Q220" s="4">
        <f t="shared" si="238"/>
        <v>3224.5771762721943</v>
      </c>
      <c r="R220" s="4">
        <f t="shared" si="239"/>
        <v>5444.6177849699916</v>
      </c>
      <c r="S220" s="4">
        <f t="shared" si="240"/>
        <v>3622.5216218997793</v>
      </c>
      <c r="T220" s="4">
        <f t="shared" si="241"/>
        <v>23.960416892307922</v>
      </c>
      <c r="U220" s="4">
        <f t="shared" si="242"/>
        <v>80.321239658272859</v>
      </c>
      <c r="V220" s="4">
        <f t="shared" si="243"/>
        <v>131.9398769878772</v>
      </c>
      <c r="W220" s="11">
        <f t="shared" si="244"/>
        <v>-1.0734613539272964E-2</v>
      </c>
      <c r="X220" s="11">
        <f t="shared" si="245"/>
        <v>-1.217998157191269E-2</v>
      </c>
      <c r="Y220" s="11">
        <f t="shared" si="246"/>
        <v>-9.7425357312937999E-3</v>
      </c>
      <c r="Z220" s="4">
        <f t="shared" si="259"/>
        <v>3902.8754902298137</v>
      </c>
      <c r="AA220" s="4">
        <f t="shared" si="260"/>
        <v>16659.079005457486</v>
      </c>
      <c r="AB220" s="4">
        <f t="shared" si="261"/>
        <v>42445.931651224382</v>
      </c>
      <c r="AC220" s="12">
        <f t="shared" si="247"/>
        <v>1.1897350052840343</v>
      </c>
      <c r="AD220" s="12">
        <f t="shared" si="248"/>
        <v>3.0188142504957591</v>
      </c>
      <c r="AE220" s="12">
        <f t="shared" si="249"/>
        <v>11.608638181165803</v>
      </c>
      <c r="AF220" s="11">
        <f t="shared" si="250"/>
        <v>-4.0504037456468023E-3</v>
      </c>
      <c r="AG220" s="11">
        <f t="shared" si="251"/>
        <v>2.9673830763510267E-4</v>
      </c>
      <c r="AH220" s="11">
        <f t="shared" si="252"/>
        <v>9.7937136394747881E-3</v>
      </c>
      <c r="AI220" s="1">
        <f t="shared" si="216"/>
        <v>284625.4106039452</v>
      </c>
      <c r="AJ220" s="1">
        <f t="shared" si="217"/>
        <v>136274.38200666712</v>
      </c>
      <c r="AK220" s="1">
        <f t="shared" si="218"/>
        <v>54369.742008955596</v>
      </c>
      <c r="AL220" s="10">
        <f t="shared" si="253"/>
        <v>78.557626044686018</v>
      </c>
      <c r="AM220" s="10">
        <f t="shared" si="254"/>
        <v>18.473286257982927</v>
      </c>
      <c r="AN220" s="10">
        <f t="shared" si="255"/>
        <v>5.8919324955446104</v>
      </c>
      <c r="AO220" s="7">
        <f t="shared" si="256"/>
        <v>3.9672008070135252E-3</v>
      </c>
      <c r="AP220" s="7">
        <f t="shared" si="257"/>
        <v>4.9976266813777717E-3</v>
      </c>
      <c r="AQ220" s="7">
        <f t="shared" si="258"/>
        <v>4.5334779719876737E-3</v>
      </c>
      <c r="AR220" s="1">
        <f t="shared" si="264"/>
        <v>134579.34353835843</v>
      </c>
      <c r="AS220" s="1">
        <f t="shared" si="262"/>
        <v>67785.52980673789</v>
      </c>
      <c r="AT220" s="1">
        <f t="shared" si="263"/>
        <v>27455.851139171678</v>
      </c>
      <c r="AU220" s="1">
        <f t="shared" si="219"/>
        <v>26915.868707671689</v>
      </c>
      <c r="AV220" s="1">
        <f t="shared" si="220"/>
        <v>13557.105961347579</v>
      </c>
      <c r="AW220" s="1">
        <f t="shared" si="221"/>
        <v>5491.1702278343364</v>
      </c>
      <c r="AX220">
        <v>0</v>
      </c>
      <c r="AY220">
        <v>0</v>
      </c>
      <c r="AZ220">
        <v>0</v>
      </c>
      <c r="BA220">
        <f t="shared" si="267"/>
        <v>0</v>
      </c>
      <c r="BB220">
        <f t="shared" si="279"/>
        <v>0</v>
      </c>
      <c r="BC220">
        <f t="shared" si="268"/>
        <v>0</v>
      </c>
      <c r="BD220">
        <f t="shared" si="269"/>
        <v>0</v>
      </c>
      <c r="BE220">
        <f t="shared" si="270"/>
        <v>0</v>
      </c>
      <c r="BF220">
        <f t="shared" si="271"/>
        <v>0</v>
      </c>
      <c r="BG220">
        <f t="shared" si="272"/>
        <v>0</v>
      </c>
      <c r="BH220">
        <f t="shared" si="280"/>
        <v>0</v>
      </c>
      <c r="BI220">
        <f t="shared" si="281"/>
        <v>0</v>
      </c>
      <c r="BJ220">
        <f t="shared" si="282"/>
        <v>0</v>
      </c>
      <c r="BK220" s="7">
        <f t="shared" si="283"/>
        <v>2.596118257840771E-2</v>
      </c>
      <c r="BL220" s="13">
        <f t="shared" si="265"/>
        <v>2.6253421998842707E-3</v>
      </c>
      <c r="BM220" s="13">
        <f t="shared" si="266"/>
        <v>4.274658726041894E-4</v>
      </c>
      <c r="BN220" s="8">
        <f>BN$3*temperature!$I330+BN$4*temperature!$I330^2+BN$5*temperature!$I330^6</f>
        <v>-51.502683570350761</v>
      </c>
      <c r="BO220" s="8">
        <f>BO$3*temperature!$I330+BO$4*temperature!$I330^2+BO$5*temperature!$I330^6</f>
        <v>-42.78002133573851</v>
      </c>
      <c r="BP220" s="8">
        <f>BP$3*temperature!$I330+BP$4*temperature!$I330^2+BP$5*temperature!$I330^6</f>
        <v>-35.863789704328461</v>
      </c>
      <c r="BQ220" s="8">
        <f>BQ$3*temperature!$M330+BQ$4*temperature!$M330^2+BQ$5*temperature!$M330^6</f>
        <v>-51.502706726708212</v>
      </c>
      <c r="BR220" s="8">
        <f>BR$3*temperature!$M330+BR$4*temperature!$M330^2+BR$5*temperature!$M330^6</f>
        <v>-42.780039229049315</v>
      </c>
      <c r="BS220" s="8">
        <f>BS$3*temperature!$M330+BS$4*temperature!$M330^2+BS$5*temperature!$M330^6</f>
        <v>-35.863803643531597</v>
      </c>
      <c r="BT220" s="15">
        <f t="shared" si="273"/>
        <v>-2.3156357450204723E-5</v>
      </c>
      <c r="BU220" s="15">
        <f t="shared" si="274"/>
        <v>-1.789331080459533E-5</v>
      </c>
      <c r="BV220" s="15">
        <f t="shared" si="275"/>
        <v>-1.3939203135748812E-5</v>
      </c>
      <c r="BW220" s="15">
        <f t="shared" si="276"/>
        <v>-4.7119876235680438E-2</v>
      </c>
      <c r="BX220" s="15">
        <f t="shared" si="277"/>
        <v>-1.2370579953485585E-4</v>
      </c>
      <c r="BY220" s="15">
        <f t="shared" si="278"/>
        <v>-2.0142139012086545E-5</v>
      </c>
    </row>
    <row r="221" spans="1:77" x14ac:dyDescent="0.3">
      <c r="A221">
        <f t="shared" si="222"/>
        <v>2175</v>
      </c>
      <c r="B221" s="4">
        <f t="shared" si="223"/>
        <v>1165.3866024666975</v>
      </c>
      <c r="C221" s="4">
        <f t="shared" si="224"/>
        <v>2964.074340215499</v>
      </c>
      <c r="D221" s="4">
        <f t="shared" si="225"/>
        <v>4369.6687238993836</v>
      </c>
      <c r="E221" s="11">
        <f t="shared" si="226"/>
        <v>8.6700748084156423E-7</v>
      </c>
      <c r="F221" s="11">
        <f t="shared" si="227"/>
        <v>1.7080628748612415E-6</v>
      </c>
      <c r="G221" s="11">
        <f t="shared" si="228"/>
        <v>3.4869495995803815E-6</v>
      </c>
      <c r="H221" s="4">
        <f t="shared" si="229"/>
        <v>133710.61583234961</v>
      </c>
      <c r="I221" s="4">
        <f t="shared" si="230"/>
        <v>67699.36080097199</v>
      </c>
      <c r="J221" s="4">
        <f t="shared" si="231"/>
        <v>27467.724012433398</v>
      </c>
      <c r="K221" s="4">
        <f t="shared" si="232"/>
        <v>114734.9862692201</v>
      </c>
      <c r="L221" s="4">
        <f t="shared" si="233"/>
        <v>22839.967231068164</v>
      </c>
      <c r="M221" s="4">
        <f t="shared" si="234"/>
        <v>6285.9968908402479</v>
      </c>
      <c r="N221" s="11">
        <f t="shared" si="235"/>
        <v>-6.4559954831767685E-3</v>
      </c>
      <c r="O221" s="11">
        <f t="shared" si="236"/>
        <v>-1.2729064828326253E-3</v>
      </c>
      <c r="P221" s="11">
        <f t="shared" si="237"/>
        <v>4.2894663752179873E-4</v>
      </c>
      <c r="Q221" s="4">
        <f t="shared" si="238"/>
        <v>3169.3709502736224</v>
      </c>
      <c r="R221" s="4">
        <f t="shared" si="239"/>
        <v>5371.4655394247711</v>
      </c>
      <c r="S221" s="4">
        <f t="shared" si="240"/>
        <v>3588.7803192634806</v>
      </c>
      <c r="T221" s="4">
        <f t="shared" si="241"/>
        <v>23.703211076729129</v>
      </c>
      <c r="U221" s="4">
        <f t="shared" si="242"/>
        <v>79.342928439401916</v>
      </c>
      <c r="V221" s="4">
        <f t="shared" si="243"/>
        <v>130.65444802194028</v>
      </c>
      <c r="W221" s="11">
        <f t="shared" si="244"/>
        <v>-1.0734613539272964E-2</v>
      </c>
      <c r="X221" s="11">
        <f t="shared" si="245"/>
        <v>-1.217998157191269E-2</v>
      </c>
      <c r="Y221" s="11">
        <f t="shared" si="246"/>
        <v>-9.7425357312937999E-3</v>
      </c>
      <c r="Z221" s="4">
        <f t="shared" si="259"/>
        <v>3820.8534059316712</v>
      </c>
      <c r="AA221" s="4">
        <f t="shared" si="260"/>
        <v>16441.167034576589</v>
      </c>
      <c r="AB221" s="4">
        <f t="shared" si="261"/>
        <v>42464.39337419776</v>
      </c>
      <c r="AC221" s="12">
        <f t="shared" si="247"/>
        <v>1.1849160981623048</v>
      </c>
      <c r="AD221" s="12">
        <f t="shared" si="248"/>
        <v>3.0197100483275161</v>
      </c>
      <c r="AE221" s="12">
        <f t="shared" si="249"/>
        <v>11.722329859256414</v>
      </c>
      <c r="AF221" s="11">
        <f t="shared" si="250"/>
        <v>-4.0504037456468023E-3</v>
      </c>
      <c r="AG221" s="11">
        <f t="shared" si="251"/>
        <v>2.9673830763510267E-4</v>
      </c>
      <c r="AH221" s="11">
        <f t="shared" si="252"/>
        <v>9.7937136394747881E-3</v>
      </c>
      <c r="AI221" s="1">
        <f t="shared" si="216"/>
        <v>283078.73825122236</v>
      </c>
      <c r="AJ221" s="1">
        <f t="shared" si="217"/>
        <v>136204.04976734798</v>
      </c>
      <c r="AK221" s="1">
        <f t="shared" si="218"/>
        <v>54423.938035894374</v>
      </c>
      <c r="AL221" s="10">
        <f t="shared" si="253"/>
        <v>78.86616338335314</v>
      </c>
      <c r="AM221" s="10">
        <f t="shared" si="254"/>
        <v>18.564685620395597</v>
      </c>
      <c r="AN221" s="10">
        <f t="shared" si="255"/>
        <v>5.918376332263791</v>
      </c>
      <c r="AO221" s="7">
        <f t="shared" si="256"/>
        <v>3.9275287989433902E-3</v>
      </c>
      <c r="AP221" s="7">
        <f t="shared" si="257"/>
        <v>4.9476504145639939E-3</v>
      </c>
      <c r="AQ221" s="7">
        <f t="shared" si="258"/>
        <v>4.4881431922677972E-3</v>
      </c>
      <c r="AR221" s="1">
        <f t="shared" si="264"/>
        <v>133710.61583234961</v>
      </c>
      <c r="AS221" s="1">
        <f t="shared" si="262"/>
        <v>67699.36080097199</v>
      </c>
      <c r="AT221" s="1">
        <f t="shared" si="263"/>
        <v>27467.724012433398</v>
      </c>
      <c r="AU221" s="1">
        <f t="shared" si="219"/>
        <v>26742.123166469923</v>
      </c>
      <c r="AV221" s="1">
        <f t="shared" si="220"/>
        <v>13539.872160194398</v>
      </c>
      <c r="AW221" s="1">
        <f t="shared" si="221"/>
        <v>5493.5448024866801</v>
      </c>
      <c r="AX221">
        <v>0</v>
      </c>
      <c r="AY221">
        <v>0</v>
      </c>
      <c r="AZ221">
        <v>0</v>
      </c>
      <c r="BA221">
        <f t="shared" si="267"/>
        <v>0</v>
      </c>
      <c r="BB221">
        <f t="shared" si="279"/>
        <v>0</v>
      </c>
      <c r="BC221">
        <f t="shared" si="268"/>
        <v>0</v>
      </c>
      <c r="BD221">
        <f t="shared" si="269"/>
        <v>0</v>
      </c>
      <c r="BE221">
        <f t="shared" si="270"/>
        <v>0</v>
      </c>
      <c r="BF221">
        <f t="shared" si="271"/>
        <v>0</v>
      </c>
      <c r="BG221">
        <f t="shared" si="272"/>
        <v>0</v>
      </c>
      <c r="BH221">
        <f t="shared" si="280"/>
        <v>0</v>
      </c>
      <c r="BI221">
        <f t="shared" si="281"/>
        <v>0</v>
      </c>
      <c r="BJ221">
        <f t="shared" si="282"/>
        <v>0</v>
      </c>
      <c r="BK221" s="7">
        <f t="shared" si="283"/>
        <v>2.5894200975095177E-2</v>
      </c>
      <c r="BL221" s="13">
        <f t="shared" si="265"/>
        <v>2.5589098734577443E-3</v>
      </c>
      <c r="BM221" s="13">
        <f t="shared" si="266"/>
        <v>4.0711035486113274E-4</v>
      </c>
      <c r="BN221" s="8">
        <f>BN$3*temperature!$I331+BN$4*temperature!$I331^2+BN$5*temperature!$I331^6</f>
        <v>-51.953285784842116</v>
      </c>
      <c r="BO221" s="8">
        <f>BO$3*temperature!$I331+BO$4*temperature!$I331^2+BO$5*temperature!$I331^6</f>
        <v>-43.128178216521349</v>
      </c>
      <c r="BP221" s="8">
        <f>BP$3*temperature!$I331+BP$4*temperature!$I331^2+BP$5*temperature!$I331^6</f>
        <v>-36.134983565633469</v>
      </c>
      <c r="BQ221" s="8">
        <f>BQ$3*temperature!$M331+BQ$4*temperature!$M331^2+BQ$5*temperature!$M331^6</f>
        <v>-51.953308914565774</v>
      </c>
      <c r="BR221" s="8">
        <f>BR$3*temperature!$M331+BR$4*temperature!$M331^2+BR$5*temperature!$M331^6</f>
        <v>-43.128196086064747</v>
      </c>
      <c r="BS221" s="8">
        <f>BS$3*temperature!$M331+BS$4*temperature!$M331^2+BS$5*temperature!$M331^6</f>
        <v>-36.134997483610455</v>
      </c>
      <c r="BT221" s="15">
        <f t="shared" si="273"/>
        <v>-2.312972365814403E-5</v>
      </c>
      <c r="BU221" s="15">
        <f t="shared" si="274"/>
        <v>-1.7869543398774113E-5</v>
      </c>
      <c r="BV221" s="15">
        <f t="shared" si="275"/>
        <v>-1.391797698602204E-5</v>
      </c>
      <c r="BW221" s="15">
        <f t="shared" si="276"/>
        <v>-4.6847414109281935E-2</v>
      </c>
      <c r="BX221" s="15">
        <f t="shared" si="277"/>
        <v>-1.1987831051020519E-4</v>
      </c>
      <c r="BY221" s="15">
        <f t="shared" si="278"/>
        <v>-1.9072067382356205E-5</v>
      </c>
    </row>
    <row r="222" spans="1:77" x14ac:dyDescent="0.3">
      <c r="A222">
        <f t="shared" si="222"/>
        <v>2176</v>
      </c>
      <c r="B222" s="4">
        <f t="shared" si="223"/>
        <v>1165.3875623456547</v>
      </c>
      <c r="C222" s="4">
        <f t="shared" si="224"/>
        <v>2964.0791498995704</v>
      </c>
      <c r="D222" s="4">
        <f t="shared" si="225"/>
        <v>4369.6831988732602</v>
      </c>
      <c r="E222" s="11">
        <f t="shared" si="226"/>
        <v>8.2365710679948601E-7</v>
      </c>
      <c r="F222" s="11">
        <f t="shared" si="227"/>
        <v>1.6226597311181794E-6</v>
      </c>
      <c r="G222" s="11">
        <f t="shared" si="228"/>
        <v>3.3126021196013625E-6</v>
      </c>
      <c r="H222" s="4">
        <f t="shared" si="229"/>
        <v>132835.99393484552</v>
      </c>
      <c r="I222" s="4">
        <f t="shared" si="230"/>
        <v>67609.117303837891</v>
      </c>
      <c r="J222" s="4">
        <f t="shared" si="231"/>
        <v>27478.344648624392</v>
      </c>
      <c r="K222" s="4">
        <f t="shared" si="232"/>
        <v>113984.39302670908</v>
      </c>
      <c r="L222" s="4">
        <f t="shared" si="233"/>
        <v>22809.48445864836</v>
      </c>
      <c r="M222" s="4">
        <f t="shared" si="234"/>
        <v>6288.4065956337045</v>
      </c>
      <c r="N222" s="11">
        <f t="shared" si="235"/>
        <v>-6.5419735245341171E-3</v>
      </c>
      <c r="O222" s="11">
        <f t="shared" si="236"/>
        <v>-1.3346241748691812E-3</v>
      </c>
      <c r="P222" s="11">
        <f t="shared" si="237"/>
        <v>3.8334489108127201E-4</v>
      </c>
      <c r="Q222" s="4">
        <f t="shared" si="238"/>
        <v>3114.8401735139801</v>
      </c>
      <c r="R222" s="4">
        <f t="shared" si="239"/>
        <v>5298.9682157062571</v>
      </c>
      <c r="S222" s="4">
        <f t="shared" si="240"/>
        <v>3555.190613062884</v>
      </c>
      <c r="T222" s="4">
        <f t="shared" si="241"/>
        <v>23.448766266180627</v>
      </c>
      <c r="U222" s="4">
        <f t="shared" si="242"/>
        <v>78.376533033148419</v>
      </c>
      <c r="V222" s="4">
        <f t="shared" si="243"/>
        <v>129.38154239363405</v>
      </c>
      <c r="W222" s="11">
        <f t="shared" si="244"/>
        <v>-1.0734613539272964E-2</v>
      </c>
      <c r="X222" s="11">
        <f t="shared" si="245"/>
        <v>-1.217998157191269E-2</v>
      </c>
      <c r="Y222" s="11">
        <f t="shared" si="246"/>
        <v>-9.7425357312937999E-3</v>
      </c>
      <c r="Z222" s="4">
        <f t="shared" si="259"/>
        <v>3740.2276172120564</v>
      </c>
      <c r="AA222" s="4">
        <f t="shared" si="260"/>
        <v>16225.081638659252</v>
      </c>
      <c r="AB222" s="4">
        <f t="shared" si="261"/>
        <v>42480.877128360313</v>
      </c>
      <c r="AC222" s="12">
        <f t="shared" si="247"/>
        <v>1.1801167095600311</v>
      </c>
      <c r="AD222" s="12">
        <f t="shared" si="248"/>
        <v>3.0206061119768055</v>
      </c>
      <c r="AE222" s="12">
        <f t="shared" si="249"/>
        <v>11.837135001085436</v>
      </c>
      <c r="AF222" s="11">
        <f t="shared" si="250"/>
        <v>-4.0504037456468023E-3</v>
      </c>
      <c r="AG222" s="11">
        <f t="shared" si="251"/>
        <v>2.9673830763510267E-4</v>
      </c>
      <c r="AH222" s="11">
        <f t="shared" si="252"/>
        <v>9.7937136394747881E-3</v>
      </c>
      <c r="AI222" s="1">
        <f t="shared" si="216"/>
        <v>281512.98759257008</v>
      </c>
      <c r="AJ222" s="1">
        <f t="shared" si="217"/>
        <v>136123.51695080759</v>
      </c>
      <c r="AK222" s="1">
        <f t="shared" si="218"/>
        <v>54475.089034791614</v>
      </c>
      <c r="AL222" s="10">
        <f t="shared" si="253"/>
        <v>79.172815020023933</v>
      </c>
      <c r="AM222" s="10">
        <f t="shared" si="254"/>
        <v>18.655618679156536</v>
      </c>
      <c r="AN222" s="10">
        <f t="shared" si="255"/>
        <v>5.9446732275042704</v>
      </c>
      <c r="AO222" s="7">
        <f t="shared" si="256"/>
        <v>3.8882535109539562E-3</v>
      </c>
      <c r="AP222" s="7">
        <f t="shared" si="257"/>
        <v>4.898173910418354E-3</v>
      </c>
      <c r="AQ222" s="7">
        <f t="shared" si="258"/>
        <v>4.4432617603451189E-3</v>
      </c>
      <c r="AR222" s="1">
        <f t="shared" si="264"/>
        <v>132835.99393484552</v>
      </c>
      <c r="AS222" s="1">
        <f t="shared" si="262"/>
        <v>67609.117303837891</v>
      </c>
      <c r="AT222" s="1">
        <f t="shared" si="263"/>
        <v>27478.344648624392</v>
      </c>
      <c r="AU222" s="1">
        <f t="shared" si="219"/>
        <v>26567.198786969107</v>
      </c>
      <c r="AV222" s="1">
        <f t="shared" si="220"/>
        <v>13521.823460767579</v>
      </c>
      <c r="AW222" s="1">
        <f t="shared" si="221"/>
        <v>5495.6689297248786</v>
      </c>
      <c r="AX222">
        <v>0</v>
      </c>
      <c r="AY222">
        <v>0</v>
      </c>
      <c r="AZ222">
        <v>0</v>
      </c>
      <c r="BA222">
        <f t="shared" si="267"/>
        <v>0</v>
      </c>
      <c r="BB222">
        <f t="shared" si="279"/>
        <v>0</v>
      </c>
      <c r="BC222">
        <f t="shared" si="268"/>
        <v>0</v>
      </c>
      <c r="BD222">
        <f t="shared" si="269"/>
        <v>0</v>
      </c>
      <c r="BE222">
        <f t="shared" si="270"/>
        <v>0</v>
      </c>
      <c r="BF222">
        <f t="shared" si="271"/>
        <v>0</v>
      </c>
      <c r="BG222">
        <f t="shared" si="272"/>
        <v>0</v>
      </c>
      <c r="BH222">
        <f t="shared" si="280"/>
        <v>0</v>
      </c>
      <c r="BI222">
        <f t="shared" si="281"/>
        <v>0</v>
      </c>
      <c r="BJ222">
        <f t="shared" si="282"/>
        <v>0</v>
      </c>
      <c r="BK222" s="7">
        <f t="shared" si="283"/>
        <v>2.5828393689404677E-2</v>
      </c>
      <c r="BL222" s="13">
        <f t="shared" si="265"/>
        <v>2.4943214134805947E-3</v>
      </c>
      <c r="BM222" s="13">
        <f t="shared" si="266"/>
        <v>3.8772414748679306E-4</v>
      </c>
      <c r="BN222" s="8">
        <f>BN$3*temperature!$I332+BN$4*temperature!$I332^2+BN$5*temperature!$I332^6</f>
        <v>-52.401014205792372</v>
      </c>
      <c r="BO222" s="8">
        <f>BO$3*temperature!$I332+BO$4*temperature!$I332^2+BO$5*temperature!$I332^6</f>
        <v>-43.474053541769926</v>
      </c>
      <c r="BP222" s="8">
        <f>BP$3*temperature!$I332+BP$4*temperature!$I332^2+BP$5*temperature!$I332^6</f>
        <v>-36.404348230223604</v>
      </c>
      <c r="BQ222" s="8">
        <f>BQ$3*temperature!$M332+BQ$4*temperature!$M332^2+BQ$5*temperature!$M332^6</f>
        <v>-52.401037308678774</v>
      </c>
      <c r="BR222" s="8">
        <f>BR$3*temperature!$M332+BR$4*temperature!$M332^2+BR$5*temperature!$M332^6</f>
        <v>-43.474071387454416</v>
      </c>
      <c r="BS222" s="8">
        <f>BS$3*temperature!$M332+BS$4*temperature!$M332^2+BS$5*temperature!$M332^6</f>
        <v>-36.404362126959057</v>
      </c>
      <c r="BT222" s="15">
        <f t="shared" si="273"/>
        <v>-2.3102886402170952E-5</v>
      </c>
      <c r="BU222" s="15">
        <f t="shared" si="274"/>
        <v>-1.7845684489259384E-5</v>
      </c>
      <c r="BV222" s="15">
        <f t="shared" si="275"/>
        <v>-1.3896735453045039E-5</v>
      </c>
      <c r="BW222" s="15">
        <f t="shared" si="276"/>
        <v>-4.6572851402673532E-2</v>
      </c>
      <c r="BX222" s="15">
        <f t="shared" si="277"/>
        <v>-1.1616766054053834E-4</v>
      </c>
      <c r="BY222" s="15">
        <f t="shared" si="278"/>
        <v>-1.805741910613069E-5</v>
      </c>
    </row>
    <row r="223" spans="1:77" x14ac:dyDescent="0.3">
      <c r="A223">
        <f t="shared" si="222"/>
        <v>2177</v>
      </c>
      <c r="B223" s="4">
        <f t="shared" si="223"/>
        <v>1165.3884742314151</v>
      </c>
      <c r="C223" s="4">
        <f t="shared" si="224"/>
        <v>2964.0837191068526</v>
      </c>
      <c r="D223" s="4">
        <f t="shared" si="225"/>
        <v>4369.6969501439953</v>
      </c>
      <c r="E223" s="11">
        <f t="shared" si="226"/>
        <v>7.8247425145951167E-7</v>
      </c>
      <c r="F223" s="11">
        <f t="shared" si="227"/>
        <v>1.5415267445622704E-6</v>
      </c>
      <c r="G223" s="11">
        <f t="shared" si="228"/>
        <v>3.1469720136212941E-6</v>
      </c>
      <c r="H223" s="4">
        <f t="shared" si="229"/>
        <v>131955.79137690124</v>
      </c>
      <c r="I223" s="4">
        <f t="shared" si="230"/>
        <v>67514.89668425791</v>
      </c>
      <c r="J223" s="4">
        <f t="shared" si="231"/>
        <v>27487.738315786472</v>
      </c>
      <c r="K223" s="4">
        <f t="shared" si="232"/>
        <v>113229.0170141998</v>
      </c>
      <c r="L223" s="4">
        <f t="shared" si="233"/>
        <v>22777.661861926666</v>
      </c>
      <c r="M223" s="4">
        <f t="shared" si="234"/>
        <v>6290.5365359217112</v>
      </c>
      <c r="N223" s="11">
        <f t="shared" si="235"/>
        <v>-6.6270126326178902E-3</v>
      </c>
      <c r="O223" s="11">
        <f t="shared" si="236"/>
        <v>-1.3951475658902091E-3</v>
      </c>
      <c r="P223" s="11">
        <f t="shared" si="237"/>
        <v>3.3870906017519076E-4</v>
      </c>
      <c r="Q223" s="4">
        <f t="shared" si="238"/>
        <v>3060.985462783713</v>
      </c>
      <c r="R223" s="4">
        <f t="shared" si="239"/>
        <v>5227.1321403192287</v>
      </c>
      <c r="S223" s="4">
        <f t="shared" si="240"/>
        <v>3521.7575678718722</v>
      </c>
      <c r="T223" s="4">
        <f t="shared" si="241"/>
        <v>23.197052822340439</v>
      </c>
      <c r="U223" s="4">
        <f t="shared" si="242"/>
        <v>77.421908305134266</v>
      </c>
      <c r="V223" s="4">
        <f t="shared" si="243"/>
        <v>128.12103809389416</v>
      </c>
      <c r="W223" s="11">
        <f t="shared" si="244"/>
        <v>-1.0734613539272964E-2</v>
      </c>
      <c r="X223" s="11">
        <f t="shared" si="245"/>
        <v>-1.217998157191269E-2</v>
      </c>
      <c r="Y223" s="11">
        <f t="shared" si="246"/>
        <v>-9.7425357312937999E-3</v>
      </c>
      <c r="Z223" s="4">
        <f t="shared" si="259"/>
        <v>3660.9861587619012</v>
      </c>
      <c r="AA223" s="4">
        <f t="shared" si="260"/>
        <v>16010.845401306611</v>
      </c>
      <c r="AB223" s="4">
        <f t="shared" si="261"/>
        <v>42495.422748967838</v>
      </c>
      <c r="AC223" s="12">
        <f t="shared" si="247"/>
        <v>1.1753367604193288</v>
      </c>
      <c r="AD223" s="12">
        <f t="shared" si="248"/>
        <v>3.0215024415225056</v>
      </c>
      <c r="AE223" s="12">
        <f t="shared" si="249"/>
        <v>11.953064511597871</v>
      </c>
      <c r="AF223" s="11">
        <f t="shared" si="250"/>
        <v>-4.0504037456468023E-3</v>
      </c>
      <c r="AG223" s="11">
        <f t="shared" si="251"/>
        <v>2.9673830763510267E-4</v>
      </c>
      <c r="AH223" s="11">
        <f t="shared" si="252"/>
        <v>9.7937136394747881E-3</v>
      </c>
      <c r="AI223" s="1">
        <f t="shared" si="216"/>
        <v>279928.88762028218</v>
      </c>
      <c r="AJ223" s="1">
        <f t="shared" si="217"/>
        <v>136032.98871649441</v>
      </c>
      <c r="AK223" s="1">
        <f t="shared" si="218"/>
        <v>54523.249061037335</v>
      </c>
      <c r="AL223" s="10">
        <f t="shared" si="253"/>
        <v>79.477580556237911</v>
      </c>
      <c r="AM223" s="10">
        <f t="shared" si="254"/>
        <v>18.746083359206523</v>
      </c>
      <c r="AN223" s="10">
        <f t="shared" si="255"/>
        <v>5.9708228293414924</v>
      </c>
      <c r="AO223" s="7">
        <f t="shared" si="256"/>
        <v>3.8493709758444165E-3</v>
      </c>
      <c r="AP223" s="7">
        <f t="shared" si="257"/>
        <v>4.8491921713141707E-3</v>
      </c>
      <c r="AQ223" s="7">
        <f t="shared" si="258"/>
        <v>4.3988291427416674E-3</v>
      </c>
      <c r="AR223" s="1">
        <f t="shared" si="264"/>
        <v>131955.79137690124</v>
      </c>
      <c r="AS223" s="1">
        <f t="shared" si="262"/>
        <v>67514.89668425791</v>
      </c>
      <c r="AT223" s="1">
        <f t="shared" si="263"/>
        <v>27487.738315786472</v>
      </c>
      <c r="AU223" s="1">
        <f t="shared" si="219"/>
        <v>26391.15827538025</v>
      </c>
      <c r="AV223" s="1">
        <f t="shared" si="220"/>
        <v>13502.979336851582</v>
      </c>
      <c r="AW223" s="1">
        <f t="shared" si="221"/>
        <v>5497.5476631572947</v>
      </c>
      <c r="AX223">
        <v>0</v>
      </c>
      <c r="AY223">
        <v>0</v>
      </c>
      <c r="AZ223">
        <v>0</v>
      </c>
      <c r="BA223">
        <f t="shared" si="267"/>
        <v>0</v>
      </c>
      <c r="BB223">
        <f t="shared" si="279"/>
        <v>0</v>
      </c>
      <c r="BC223">
        <f t="shared" si="268"/>
        <v>0</v>
      </c>
      <c r="BD223">
        <f t="shared" si="269"/>
        <v>0</v>
      </c>
      <c r="BE223">
        <f t="shared" si="270"/>
        <v>0</v>
      </c>
      <c r="BF223">
        <f t="shared" si="271"/>
        <v>0</v>
      </c>
      <c r="BG223">
        <f t="shared" si="272"/>
        <v>0</v>
      </c>
      <c r="BH223">
        <f t="shared" si="280"/>
        <v>0</v>
      </c>
      <c r="BI223">
        <f t="shared" si="281"/>
        <v>0</v>
      </c>
      <c r="BJ223">
        <f t="shared" si="282"/>
        <v>0</v>
      </c>
      <c r="BK223" s="7">
        <f t="shared" si="283"/>
        <v>2.5763739716991169E-2</v>
      </c>
      <c r="BL223" s="13">
        <f t="shared" si="265"/>
        <v>2.4315191788655184E-3</v>
      </c>
      <c r="BM223" s="13">
        <f t="shared" si="266"/>
        <v>3.6926109284456479E-4</v>
      </c>
      <c r="BN223" s="8">
        <f>BN$3*temperature!$I333+BN$4*temperature!$I333^2+BN$5*temperature!$I333^6</f>
        <v>-52.845856676438984</v>
      </c>
      <c r="BO223" s="8">
        <f>BO$3*temperature!$I333+BO$4*temperature!$I333^2+BO$5*temperature!$I333^6</f>
        <v>-43.817639816355822</v>
      </c>
      <c r="BP223" s="8">
        <f>BP$3*temperature!$I333+BP$4*temperature!$I333^2+BP$5*temperature!$I333^6</f>
        <v>-36.671879474246161</v>
      </c>
      <c r="BQ223" s="8">
        <f>BQ$3*temperature!$M333+BQ$4*temperature!$M333^2+BQ$5*temperature!$M333^6</f>
        <v>-52.845879752301329</v>
      </c>
      <c r="BR223" s="8">
        <f>BR$3*temperature!$M333+BR$4*temperature!$M333^2+BR$5*temperature!$M333^6</f>
        <v>-43.817657638101295</v>
      </c>
      <c r="BS223" s="8">
        <f>BS$3*temperature!$M333+BS$4*temperature!$M333^2+BS$5*temperature!$M333^6</f>
        <v>-36.671893349732301</v>
      </c>
      <c r="BT223" s="15">
        <f t="shared" si="273"/>
        <v>-2.3075862344512643E-5</v>
      </c>
      <c r="BU223" s="15">
        <f t="shared" si="274"/>
        <v>-1.7821745473156625E-5</v>
      </c>
      <c r="BV223" s="15">
        <f t="shared" si="275"/>
        <v>-1.3875486139625082E-5</v>
      </c>
      <c r="BW223" s="15">
        <f t="shared" si="276"/>
        <v>-4.6296327137382493E-2</v>
      </c>
      <c r="BX223" s="15">
        <f t="shared" si="277"/>
        <v>-1.1257040734557769E-4</v>
      </c>
      <c r="BY223" s="15">
        <f t="shared" si="278"/>
        <v>-1.7095432353439341E-5</v>
      </c>
    </row>
    <row r="224" spans="1:77" x14ac:dyDescent="0.3">
      <c r="A224">
        <f t="shared" si="222"/>
        <v>2178</v>
      </c>
      <c r="B224" s="4">
        <f t="shared" si="223"/>
        <v>1165.3893405235654</v>
      </c>
      <c r="C224" s="4">
        <f t="shared" si="224"/>
        <v>2964.0880598604626</v>
      </c>
      <c r="D224" s="4">
        <f t="shared" si="225"/>
        <v>4369.7100138923042</v>
      </c>
      <c r="E224" s="11">
        <f t="shared" si="226"/>
        <v>7.4335053888653601E-7</v>
      </c>
      <c r="F224" s="11">
        <f t="shared" si="227"/>
        <v>1.4644504073341569E-6</v>
      </c>
      <c r="G224" s="11">
        <f t="shared" si="228"/>
        <v>2.9896234129402294E-6</v>
      </c>
      <c r="H224" s="4">
        <f t="shared" si="229"/>
        <v>131070.31535352158</v>
      </c>
      <c r="I224" s="4">
        <f t="shared" si="230"/>
        <v>67416.795130351122</v>
      </c>
      <c r="J224" s="4">
        <f t="shared" si="231"/>
        <v>27495.929953787741</v>
      </c>
      <c r="K224" s="4">
        <f t="shared" si="232"/>
        <v>112469.12151662263</v>
      </c>
      <c r="L224" s="4">
        <f t="shared" si="233"/>
        <v>22744.531798264063</v>
      </c>
      <c r="M224" s="4">
        <f t="shared" si="234"/>
        <v>6292.3923707458644</v>
      </c>
      <c r="N224" s="11">
        <f t="shared" si="235"/>
        <v>-6.7111374594187589E-3</v>
      </c>
      <c r="O224" s="11">
        <f t="shared" si="236"/>
        <v>-1.4544980017453524E-3</v>
      </c>
      <c r="P224" s="11">
        <f t="shared" si="237"/>
        <v>2.9502011689386265E-4</v>
      </c>
      <c r="Q224" s="4">
        <f t="shared" si="238"/>
        <v>3007.8070263259988</v>
      </c>
      <c r="R224" s="4">
        <f t="shared" si="239"/>
        <v>5155.9630671769073</v>
      </c>
      <c r="S224" s="4">
        <f t="shared" si="240"/>
        <v>3488.4860150968934</v>
      </c>
      <c r="T224" s="4">
        <f t="shared" si="241"/>
        <v>22.948041425042511</v>
      </c>
      <c r="U224" s="4">
        <f t="shared" si="242"/>
        <v>76.478910888715419</v>
      </c>
      <c r="V224" s="4">
        <f t="shared" si="243"/>
        <v>126.87281430233394</v>
      </c>
      <c r="W224" s="11">
        <f t="shared" si="244"/>
        <v>-1.0734613539272964E-2</v>
      </c>
      <c r="X224" s="11">
        <f t="shared" si="245"/>
        <v>-1.217998157191269E-2</v>
      </c>
      <c r="Y224" s="11">
        <f t="shared" si="246"/>
        <v>-9.7425357312937999E-3</v>
      </c>
      <c r="Z224" s="4">
        <f t="shared" si="259"/>
        <v>3583.1166455807515</v>
      </c>
      <c r="AA224" s="4">
        <f t="shared" si="260"/>
        <v>15798.479147400061</v>
      </c>
      <c r="AB224" s="4">
        <f t="shared" si="261"/>
        <v>42508.069568583218</v>
      </c>
      <c r="AC224" s="12">
        <f t="shared" si="247"/>
        <v>1.1705761720025301</v>
      </c>
      <c r="AD224" s="12">
        <f t="shared" si="248"/>
        <v>3.0223990370435181</v>
      </c>
      <c r="AE224" s="12">
        <f t="shared" si="249"/>
        <v>12.07012940253863</v>
      </c>
      <c r="AF224" s="11">
        <f t="shared" si="250"/>
        <v>-4.0504037456468023E-3</v>
      </c>
      <c r="AG224" s="11">
        <f t="shared" si="251"/>
        <v>2.9673830763510267E-4</v>
      </c>
      <c r="AH224" s="11">
        <f t="shared" si="252"/>
        <v>9.7937136394747881E-3</v>
      </c>
      <c r="AI224" s="1">
        <f t="shared" si="216"/>
        <v>278327.1571336342</v>
      </c>
      <c r="AJ224" s="1">
        <f t="shared" si="217"/>
        <v>135932.66918169655</v>
      </c>
      <c r="AK224" s="1">
        <f t="shared" si="218"/>
        <v>54568.471818090897</v>
      </c>
      <c r="AL224" s="10">
        <f t="shared" si="253"/>
        <v>79.780459861143186</v>
      </c>
      <c r="AM224" s="10">
        <f t="shared" si="254"/>
        <v>18.836077686268109</v>
      </c>
      <c r="AN224" s="10">
        <f t="shared" si="255"/>
        <v>5.996824812514669</v>
      </c>
      <c r="AO224" s="7">
        <f t="shared" si="256"/>
        <v>3.8108772660859721E-3</v>
      </c>
      <c r="AP224" s="7">
        <f t="shared" si="257"/>
        <v>4.8007002496010288E-3</v>
      </c>
      <c r="AQ224" s="7">
        <f t="shared" si="258"/>
        <v>4.3548408513142504E-3</v>
      </c>
      <c r="AR224" s="1">
        <f t="shared" si="264"/>
        <v>131070.31535352158</v>
      </c>
      <c r="AS224" s="1">
        <f t="shared" si="262"/>
        <v>67416.795130351122</v>
      </c>
      <c r="AT224" s="1">
        <f t="shared" si="263"/>
        <v>27495.929953787741</v>
      </c>
      <c r="AU224" s="1">
        <f t="shared" si="219"/>
        <v>26214.063070704316</v>
      </c>
      <c r="AV224" s="1">
        <f t="shared" si="220"/>
        <v>13483.359026070226</v>
      </c>
      <c r="AW224" s="1">
        <f t="shared" si="221"/>
        <v>5499.185990757549</v>
      </c>
      <c r="AX224">
        <v>0</v>
      </c>
      <c r="AY224">
        <v>0</v>
      </c>
      <c r="AZ224">
        <v>0</v>
      </c>
      <c r="BA224">
        <f t="shared" si="267"/>
        <v>0</v>
      </c>
      <c r="BB224">
        <f t="shared" si="279"/>
        <v>0</v>
      </c>
      <c r="BC224">
        <f t="shared" si="268"/>
        <v>0</v>
      </c>
      <c r="BD224">
        <f t="shared" si="269"/>
        <v>0</v>
      </c>
      <c r="BE224">
        <f t="shared" si="270"/>
        <v>0</v>
      </c>
      <c r="BF224">
        <f t="shared" si="271"/>
        <v>0</v>
      </c>
      <c r="BG224">
        <f t="shared" si="272"/>
        <v>0</v>
      </c>
      <c r="BH224">
        <f t="shared" si="280"/>
        <v>0</v>
      </c>
      <c r="BI224">
        <f t="shared" si="281"/>
        <v>0</v>
      </c>
      <c r="BJ224">
        <f t="shared" si="282"/>
        <v>0</v>
      </c>
      <c r="BK224" s="7">
        <f t="shared" si="283"/>
        <v>2.5700218083892751E-2</v>
      </c>
      <c r="BL224" s="13">
        <f t="shared" si="265"/>
        <v>2.3704475842910725E-3</v>
      </c>
      <c r="BM224" s="13">
        <f t="shared" si="266"/>
        <v>3.5167723128053785E-4</v>
      </c>
      <c r="BN224" s="8">
        <f>BN$3*temperature!$I334+BN$4*temperature!$I334^2+BN$5*temperature!$I334^6</f>
        <v>-53.287802563565606</v>
      </c>
      <c r="BO224" s="8">
        <f>BO$3*temperature!$I334+BO$4*temperature!$I334^2+BO$5*temperature!$I334^6</f>
        <v>-44.158930678763639</v>
      </c>
      <c r="BP224" s="8">
        <f>BP$3*temperature!$I334+BP$4*temperature!$I334^2+BP$5*temperature!$I334^6</f>
        <v>-36.937573919817623</v>
      </c>
      <c r="BQ224" s="8">
        <f>BQ$3*temperature!$M334+BQ$4*temperature!$M334^2+BQ$5*temperature!$M334^6</f>
        <v>-53.287825612233242</v>
      </c>
      <c r="BR224" s="8">
        <f>BR$3*temperature!$M334+BR$4*temperature!$M334^2+BR$5*temperature!$M334^6</f>
        <v>-44.158948476500946</v>
      </c>
      <c r="BS224" s="8">
        <f>BS$3*temperature!$M334+BS$4*temperature!$M334^2+BS$5*temperature!$M334^6</f>
        <v>-36.937587774053938</v>
      </c>
      <c r="BT224" s="15">
        <f t="shared" si="273"/>
        <v>-2.3048667635805486E-5</v>
      </c>
      <c r="BU224" s="15">
        <f t="shared" si="274"/>
        <v>-1.7797737307034822E-5</v>
      </c>
      <c r="BV224" s="15">
        <f t="shared" si="275"/>
        <v>-1.3854236314614354E-5</v>
      </c>
      <c r="BW224" s="15">
        <f t="shared" si="276"/>
        <v>-4.6017976565855649E-2</v>
      </c>
      <c r="BX224" s="15">
        <f t="shared" si="277"/>
        <v>-1.0908320138449571E-4</v>
      </c>
      <c r="BY224" s="15">
        <f t="shared" si="278"/>
        <v>-1.6183474587812789E-5</v>
      </c>
    </row>
    <row r="225" spans="1:77" x14ac:dyDescent="0.3">
      <c r="A225">
        <f t="shared" si="222"/>
        <v>2179</v>
      </c>
      <c r="B225" s="4">
        <f t="shared" si="223"/>
        <v>1165.3901635017198</v>
      </c>
      <c r="C225" s="4">
        <f t="shared" si="224"/>
        <v>2964.0921835824306</v>
      </c>
      <c r="D225" s="4">
        <f t="shared" si="225"/>
        <v>4369.7224244903009</v>
      </c>
      <c r="E225" s="11">
        <f t="shared" si="226"/>
        <v>7.0618301194220917E-7</v>
      </c>
      <c r="F225" s="11">
        <f t="shared" si="227"/>
        <v>1.3912278869674491E-6</v>
      </c>
      <c r="G225" s="11">
        <f t="shared" si="228"/>
        <v>2.8401422422932177E-6</v>
      </c>
      <c r="H225" s="4">
        <f t="shared" si="229"/>
        <v>130179.86670693468</v>
      </c>
      <c r="I225" s="4">
        <f t="shared" si="230"/>
        <v>67314.907615965174</v>
      </c>
      <c r="J225" s="4">
        <f t="shared" si="231"/>
        <v>27502.944167385653</v>
      </c>
      <c r="K225" s="4">
        <f t="shared" si="232"/>
        <v>111704.96438358052</v>
      </c>
      <c r="L225" s="4">
        <f t="shared" si="233"/>
        <v>22710.126219693924</v>
      </c>
      <c r="M225" s="4">
        <f t="shared" si="234"/>
        <v>6293.9796846692579</v>
      </c>
      <c r="N225" s="11">
        <f t="shared" si="235"/>
        <v>-6.7943727374910612E-3</v>
      </c>
      <c r="O225" s="11">
        <f t="shared" si="236"/>
        <v>-1.5126967165252081E-3</v>
      </c>
      <c r="P225" s="11">
        <f t="shared" si="237"/>
        <v>2.5225920919580425E-4</v>
      </c>
      <c r="Q225" s="4">
        <f t="shared" si="238"/>
        <v>2955.3046795247938</v>
      </c>
      <c r="R225" s="4">
        <f t="shared" si="239"/>
        <v>5085.4661953141431</v>
      </c>
      <c r="S225" s="4">
        <f t="shared" si="240"/>
        <v>3455.3805584565898</v>
      </c>
      <c r="T225" s="4">
        <f t="shared" si="241"/>
        <v>22.701703068861452</v>
      </c>
      <c r="U225" s="4">
        <f t="shared" si="242"/>
        <v>75.547399163450919</v>
      </c>
      <c r="V225" s="4">
        <f t="shared" si="243"/>
        <v>125.63675137566365</v>
      </c>
      <c r="W225" s="11">
        <f t="shared" si="244"/>
        <v>-1.0734613539272964E-2</v>
      </c>
      <c r="X225" s="11">
        <f t="shared" si="245"/>
        <v>-1.217998157191269E-2</v>
      </c>
      <c r="Y225" s="11">
        <f t="shared" si="246"/>
        <v>-9.7425357312937999E-3</v>
      </c>
      <c r="Z225" s="4">
        <f t="shared" si="259"/>
        <v>3506.606301162436</v>
      </c>
      <c r="AA225" s="4">
        <f t="shared" si="260"/>
        <v>15588.001994425789</v>
      </c>
      <c r="AB225" s="4">
        <f t="shared" si="261"/>
        <v>42518.856405354483</v>
      </c>
      <c r="AC225" s="12">
        <f t="shared" si="247"/>
        <v>1.1658348658908861</v>
      </c>
      <c r="AD225" s="12">
        <f t="shared" si="248"/>
        <v>3.0232958986187684</v>
      </c>
      <c r="AE225" s="12">
        <f t="shared" si="249"/>
        <v>12.188340793498497</v>
      </c>
      <c r="AF225" s="11">
        <f t="shared" si="250"/>
        <v>-4.0504037456468023E-3</v>
      </c>
      <c r="AG225" s="11">
        <f t="shared" si="251"/>
        <v>2.9673830763510267E-4</v>
      </c>
      <c r="AH225" s="11">
        <f t="shared" si="252"/>
        <v>9.7937136394747881E-3</v>
      </c>
      <c r="AI225" s="1">
        <f t="shared" si="216"/>
        <v>276708.50449097512</v>
      </c>
      <c r="AJ225" s="1">
        <f t="shared" si="217"/>
        <v>135822.76128959711</v>
      </c>
      <c r="AK225" s="1">
        <f t="shared" si="218"/>
        <v>54610.810627039355</v>
      </c>
      <c r="AL225" s="10">
        <f t="shared" si="253"/>
        <v>80.08145306649827</v>
      </c>
      <c r="AM225" s="10">
        <f t="shared" si="254"/>
        <v>18.925599785489577</v>
      </c>
      <c r="AN225" s="10">
        <f t="shared" si="255"/>
        <v>6.0226788780096649</v>
      </c>
      <c r="AO225" s="7">
        <f t="shared" si="256"/>
        <v>3.7727684934251125E-3</v>
      </c>
      <c r="AP225" s="7">
        <f t="shared" si="257"/>
        <v>4.7526932471050184E-3</v>
      </c>
      <c r="AQ225" s="7">
        <f t="shared" si="258"/>
        <v>4.3112924428011078E-3</v>
      </c>
      <c r="AR225" s="1">
        <f t="shared" si="264"/>
        <v>130179.86670693468</v>
      </c>
      <c r="AS225" s="1">
        <f t="shared" si="262"/>
        <v>67314.907615965174</v>
      </c>
      <c r="AT225" s="1">
        <f t="shared" si="263"/>
        <v>27502.944167385653</v>
      </c>
      <c r="AU225" s="1">
        <f t="shared" si="219"/>
        <v>26035.97334138694</v>
      </c>
      <c r="AV225" s="1">
        <f t="shared" si="220"/>
        <v>13462.981523193035</v>
      </c>
      <c r="AW225" s="1">
        <f t="shared" si="221"/>
        <v>5500.5888334771307</v>
      </c>
      <c r="AX225">
        <v>0</v>
      </c>
      <c r="AY225">
        <v>0</v>
      </c>
      <c r="AZ225">
        <v>0</v>
      </c>
      <c r="BA225">
        <f t="shared" si="267"/>
        <v>0</v>
      </c>
      <c r="BB225">
        <f t="shared" si="279"/>
        <v>0</v>
      </c>
      <c r="BC225">
        <f t="shared" si="268"/>
        <v>0</v>
      </c>
      <c r="BD225">
        <f t="shared" si="269"/>
        <v>0</v>
      </c>
      <c r="BE225">
        <f t="shared" si="270"/>
        <v>0</v>
      </c>
      <c r="BF225">
        <f t="shared" si="271"/>
        <v>0</v>
      </c>
      <c r="BG225">
        <f t="shared" si="272"/>
        <v>0</v>
      </c>
      <c r="BH225">
        <f t="shared" si="280"/>
        <v>0</v>
      </c>
      <c r="BI225">
        <f t="shared" si="281"/>
        <v>0</v>
      </c>
      <c r="BJ225">
        <f t="shared" si="282"/>
        <v>0</v>
      </c>
      <c r="BK225" s="7">
        <f t="shared" si="283"/>
        <v>2.5637807856346478E-2</v>
      </c>
      <c r="BL225" s="13">
        <f t="shared" si="265"/>
        <v>2.3110530177319235E-3</v>
      </c>
      <c r="BM225" s="13">
        <f t="shared" si="266"/>
        <v>3.349306964576551E-4</v>
      </c>
      <c r="BN225" s="8">
        <f>BN$3*temperature!$I335+BN$4*temperature!$I335^2+BN$5*temperature!$I335^6</f>
        <v>-53.726842714409457</v>
      </c>
      <c r="BO225" s="8">
        <f>BO$3*temperature!$I335+BO$4*temperature!$I335^2+BO$5*temperature!$I335^6</f>
        <v>-44.497920868271962</v>
      </c>
      <c r="BP225" s="8">
        <f>BP$3*temperature!$I335+BP$4*temperature!$I335^2+BP$5*temperature!$I335^6</f>
        <v>-37.201429009864675</v>
      </c>
      <c r="BQ225" s="8">
        <f>BQ$3*temperature!$M335+BQ$4*temperature!$M335^2+BQ$5*temperature!$M335^6</f>
        <v>-53.726865735727053</v>
      </c>
      <c r="BR225" s="8">
        <f>BR$3*temperature!$M335+BR$4*temperature!$M335^2+BR$5*temperature!$M335^6</f>
        <v>-44.497938641942355</v>
      </c>
      <c r="BS225" s="8">
        <f>BS$3*temperature!$M335+BS$4*temperature!$M335^2+BS$5*temperature!$M335^6</f>
        <v>-37.201442842857567</v>
      </c>
      <c r="BT225" s="15">
        <f t="shared" si="273"/>
        <v>-2.3021317595350865E-5</v>
      </c>
      <c r="BU225" s="15">
        <f t="shared" si="274"/>
        <v>-1.7773670393239627E-5</v>
      </c>
      <c r="BV225" s="15">
        <f t="shared" si="275"/>
        <v>-1.3832992891593676E-5</v>
      </c>
      <c r="BW225" s="15">
        <f t="shared" si="276"/>
        <v>-4.5737930676636701E-2</v>
      </c>
      <c r="BX225" s="15">
        <f t="shared" si="277"/>
        <v>-1.0570278271505477E-4</v>
      </c>
      <c r="BY225" s="15">
        <f t="shared" si="278"/>
        <v>-1.531903697605788E-5</v>
      </c>
    </row>
    <row r="226" spans="1:77" x14ac:dyDescent="0.3">
      <c r="A226">
        <f t="shared" si="222"/>
        <v>2180</v>
      </c>
      <c r="B226" s="4">
        <f t="shared" si="223"/>
        <v>1165.3909453315189</v>
      </c>
      <c r="C226" s="4">
        <f t="shared" si="224"/>
        <v>2964.0961011237509</v>
      </c>
      <c r="D226" s="4">
        <f t="shared" si="225"/>
        <v>4369.7342145918838</v>
      </c>
      <c r="E226" s="11">
        <f t="shared" si="226"/>
        <v>6.7087386134509864E-7</v>
      </c>
      <c r="F226" s="11">
        <f t="shared" si="227"/>
        <v>1.3216664926190767E-6</v>
      </c>
      <c r="G226" s="11">
        <f t="shared" si="228"/>
        <v>2.6981351301785565E-6</v>
      </c>
      <c r="H226" s="4">
        <f t="shared" si="229"/>
        <v>129284.73991786166</v>
      </c>
      <c r="I226" s="4">
        <f t="shared" si="230"/>
        <v>67209.327870049296</v>
      </c>
      <c r="J226" s="4">
        <f t="shared" si="231"/>
        <v>27508.805219982147</v>
      </c>
      <c r="K226" s="4">
        <f t="shared" si="232"/>
        <v>110936.79802110013</v>
      </c>
      <c r="L226" s="4">
        <f t="shared" si="233"/>
        <v>22674.476662402689</v>
      </c>
      <c r="M226" s="4">
        <f t="shared" si="234"/>
        <v>6295.3039862520245</v>
      </c>
      <c r="N226" s="11">
        <f t="shared" si="235"/>
        <v>-6.8767432738495726E-3</v>
      </c>
      <c r="O226" s="11">
        <f t="shared" si="236"/>
        <v>-1.5697648241302931E-3</v>
      </c>
      <c r="P226" s="11">
        <f t="shared" si="237"/>
        <v>2.1040766718583015E-4</v>
      </c>
      <c r="Q226" s="4">
        <f t="shared" si="238"/>
        <v>2903.4778603606778</v>
      </c>
      <c r="R226" s="4">
        <f t="shared" si="239"/>
        <v>5015.6461864473995</v>
      </c>
      <c r="S226" s="4">
        <f t="shared" si="240"/>
        <v>3422.4455794597134</v>
      </c>
      <c r="T226" s="4">
        <f t="shared" si="241"/>
        <v>22.458009059733897</v>
      </c>
      <c r="U226" s="4">
        <f t="shared" si="242"/>
        <v>74.627233233834161</v>
      </c>
      <c r="V226" s="4">
        <f t="shared" si="243"/>
        <v>124.41273083622256</v>
      </c>
      <c r="W226" s="11">
        <f t="shared" si="244"/>
        <v>-1.0734613539272964E-2</v>
      </c>
      <c r="X226" s="11">
        <f t="shared" si="245"/>
        <v>-1.217998157191269E-2</v>
      </c>
      <c r="Y226" s="11">
        <f t="shared" si="246"/>
        <v>-9.7425357312937999E-3</v>
      </c>
      <c r="Z226" s="4">
        <f t="shared" si="259"/>
        <v>3431.4419848557432</v>
      </c>
      <c r="AA226" s="4">
        <f t="shared" si="260"/>
        <v>15379.431403491773</v>
      </c>
      <c r="AB226" s="4">
        <f t="shared" si="261"/>
        <v>42527.821552401198</v>
      </c>
      <c r="AC226" s="12">
        <f t="shared" si="247"/>
        <v>1.1611127639832761</v>
      </c>
      <c r="AD226" s="12">
        <f t="shared" si="248"/>
        <v>3.0241930263272048</v>
      </c>
      <c r="AE226" s="12">
        <f t="shared" si="249"/>
        <v>12.307709912970351</v>
      </c>
      <c r="AF226" s="11">
        <f t="shared" si="250"/>
        <v>-4.0504037456468023E-3</v>
      </c>
      <c r="AG226" s="11">
        <f t="shared" si="251"/>
        <v>2.9673830763510267E-4</v>
      </c>
      <c r="AH226" s="11">
        <f t="shared" si="252"/>
        <v>9.7937136394747881E-3</v>
      </c>
      <c r="AI226" s="1">
        <f t="shared" si="216"/>
        <v>275073.62738326454</v>
      </c>
      <c r="AJ226" s="1">
        <f t="shared" si="217"/>
        <v>135703.46668383043</v>
      </c>
      <c r="AK226" s="1">
        <f t="shared" si="218"/>
        <v>54650.318397812553</v>
      </c>
      <c r="AL226" s="10">
        <f t="shared" si="253"/>
        <v>80.380560561704883</v>
      </c>
      <c r="AM226" s="10">
        <f t="shared" si="254"/>
        <v>19.014647880084507</v>
      </c>
      <c r="AN226" s="10">
        <f t="shared" si="255"/>
        <v>6.0483847526425238</v>
      </c>
      <c r="AO226" s="7">
        <f t="shared" si="256"/>
        <v>3.7350408084908613E-3</v>
      </c>
      <c r="AP226" s="7">
        <f t="shared" si="257"/>
        <v>4.7051663146339684E-3</v>
      </c>
      <c r="AQ226" s="7">
        <f t="shared" si="258"/>
        <v>4.2681795183730966E-3</v>
      </c>
      <c r="AR226" s="1">
        <f t="shared" si="264"/>
        <v>129284.73991786166</v>
      </c>
      <c r="AS226" s="1">
        <f t="shared" si="262"/>
        <v>67209.327870049296</v>
      </c>
      <c r="AT226" s="1">
        <f t="shared" si="263"/>
        <v>27508.805219982147</v>
      </c>
      <c r="AU226" s="1">
        <f t="shared" si="219"/>
        <v>25856.947983572332</v>
      </c>
      <c r="AV226" s="1">
        <f t="shared" si="220"/>
        <v>13441.86557400986</v>
      </c>
      <c r="AW226" s="1">
        <f t="shared" si="221"/>
        <v>5501.7610439964301</v>
      </c>
      <c r="AX226">
        <v>0</v>
      </c>
      <c r="AY226">
        <v>0</v>
      </c>
      <c r="AZ226">
        <v>0</v>
      </c>
      <c r="BA226">
        <f t="shared" si="267"/>
        <v>0</v>
      </c>
      <c r="BB226">
        <f t="shared" si="279"/>
        <v>0</v>
      </c>
      <c r="BC226">
        <f t="shared" si="268"/>
        <v>0</v>
      </c>
      <c r="BD226">
        <f t="shared" si="269"/>
        <v>0</v>
      </c>
      <c r="BE226">
        <f t="shared" si="270"/>
        <v>0</v>
      </c>
      <c r="BF226">
        <f t="shared" si="271"/>
        <v>0</v>
      </c>
      <c r="BG226">
        <f t="shared" si="272"/>
        <v>0</v>
      </c>
      <c r="BH226">
        <f t="shared" si="280"/>
        <v>0</v>
      </c>
      <c r="BI226">
        <f t="shared" si="281"/>
        <v>0</v>
      </c>
      <c r="BJ226">
        <f t="shared" si="282"/>
        <v>0</v>
      </c>
      <c r="BK226" s="7">
        <f t="shared" si="283"/>
        <v>2.5576488150351268E-2</v>
      </c>
      <c r="BL226" s="13">
        <f t="shared" si="265"/>
        <v>2.2532837616060426E-3</v>
      </c>
      <c r="BM226" s="13">
        <f t="shared" si="266"/>
        <v>3.1898161567395721E-4</v>
      </c>
      <c r="BN226" s="8">
        <f>BN$3*temperature!$I336+BN$4*temperature!$I336^2+BN$5*temperature!$I336^6</f>
        <v>-54.162969413797676</v>
      </c>
      <c r="BO226" s="8">
        <f>BO$3*temperature!$I336+BO$4*temperature!$I336^2+BO$5*temperature!$I336^6</f>
        <v>-44.834606192332366</v>
      </c>
      <c r="BP226" s="8">
        <f>BP$3*temperature!$I336+BP$4*temperature!$I336^2+BP$5*temperature!$I336^6</f>
        <v>-37.463442983137867</v>
      </c>
      <c r="BQ226" s="8">
        <f>BQ$3*temperature!$M336+BQ$4*temperature!$M336^2+BQ$5*temperature!$M336^6</f>
        <v>-54.162992407624714</v>
      </c>
      <c r="BR226" s="8">
        <f>BR$3*temperature!$M336+BR$4*temperature!$M336^2+BR$5*temperature!$M336^6</f>
        <v>-44.834623941887159</v>
      </c>
      <c r="BS226" s="8">
        <f>BS$3*temperature!$M336+BS$4*temperature!$M336^2+BS$5*temperature!$M336^6</f>
        <v>-37.463456794900281</v>
      </c>
      <c r="BT226" s="15">
        <f t="shared" si="273"/>
        <v>-2.299382703796482E-5</v>
      </c>
      <c r="BU226" s="15">
        <f t="shared" si="274"/>
        <v>-1.7749554793056177E-5</v>
      </c>
      <c r="BV226" s="15">
        <f t="shared" si="275"/>
        <v>-1.3811762414661644E-5</v>
      </c>
      <c r="BW226" s="15">
        <f t="shared" si="276"/>
        <v>-4.5456316779630919E-2</v>
      </c>
      <c r="BX226" s="15">
        <f t="shared" si="277"/>
        <v>-1.0242598046196263E-4</v>
      </c>
      <c r="BY226" s="15">
        <f t="shared" si="278"/>
        <v>-1.4499729368953883E-5</v>
      </c>
    </row>
    <row r="227" spans="1:77" x14ac:dyDescent="0.3">
      <c r="A227">
        <f t="shared" si="222"/>
        <v>2181</v>
      </c>
      <c r="B227" s="4">
        <f t="shared" si="223"/>
        <v>1165.3916880703262</v>
      </c>
      <c r="C227" s="4">
        <f t="shared" si="224"/>
        <v>2964.0998227929235</v>
      </c>
      <c r="D227" s="4">
        <f t="shared" si="225"/>
        <v>4369.7454152186083</v>
      </c>
      <c r="E227" s="11">
        <f t="shared" si="226"/>
        <v>6.3733016827784372E-7</v>
      </c>
      <c r="F227" s="11">
        <f t="shared" si="227"/>
        <v>1.2555831679881227E-6</v>
      </c>
      <c r="G227" s="11">
        <f t="shared" si="228"/>
        <v>2.5632283736696284E-6</v>
      </c>
      <c r="H227" s="4">
        <f t="shared" si="229"/>
        <v>128385.22310444272</v>
      </c>
      <c r="I227" s="4">
        <f t="shared" si="230"/>
        <v>67100.148348787188</v>
      </c>
      <c r="J227" s="4">
        <f t="shared" si="231"/>
        <v>27513.537028048901</v>
      </c>
      <c r="K227" s="4">
        <f t="shared" si="232"/>
        <v>110164.86938998594</v>
      </c>
      <c r="L227" s="4">
        <f t="shared" si="233"/>
        <v>22637.614237148759</v>
      </c>
      <c r="M227" s="4">
        <f t="shared" si="234"/>
        <v>6296.3707066839415</v>
      </c>
      <c r="N227" s="11">
        <f t="shared" si="235"/>
        <v>-6.9582739441188535E-3</v>
      </c>
      <c r="O227" s="11">
        <f t="shared" si="236"/>
        <v>-1.6257233100799295E-3</v>
      </c>
      <c r="P227" s="11">
        <f t="shared" si="237"/>
        <v>1.6944700911136756E-4</v>
      </c>
      <c r="Q227" s="4">
        <f t="shared" si="238"/>
        <v>2852.3256446223527</v>
      </c>
      <c r="R227" s="4">
        <f t="shared" si="239"/>
        <v>4946.5071823624812</v>
      </c>
      <c r="S227" s="4">
        <f t="shared" si="240"/>
        <v>3389.685242873647</v>
      </c>
      <c r="T227" s="4">
        <f t="shared" si="241"/>
        <v>22.216931011616161</v>
      </c>
      <c r="U227" s="4">
        <f t="shared" si="242"/>
        <v>73.718274908283234</v>
      </c>
      <c r="V227" s="4">
        <f t="shared" si="243"/>
        <v>123.20063536062283</v>
      </c>
      <c r="W227" s="11">
        <f t="shared" si="244"/>
        <v>-1.0734613539272964E-2</v>
      </c>
      <c r="X227" s="11">
        <f t="shared" si="245"/>
        <v>-1.217998157191269E-2</v>
      </c>
      <c r="Y227" s="11">
        <f t="shared" si="246"/>
        <v>-9.7425357312937999E-3</v>
      </c>
      <c r="Z227" s="4">
        <f t="shared" si="259"/>
        <v>3357.6102183993744</v>
      </c>
      <c r="AA227" s="4">
        <f t="shared" si="260"/>
        <v>15172.783229974433</v>
      </c>
      <c r="AB227" s="4">
        <f t="shared" si="261"/>
        <v>42535.002768273873</v>
      </c>
      <c r="AC227" s="12">
        <f t="shared" si="247"/>
        <v>1.15640978849492</v>
      </c>
      <c r="AD227" s="12">
        <f t="shared" si="248"/>
        <v>3.0250904202477988</v>
      </c>
      <c r="AE227" s="12">
        <f t="shared" si="249"/>
        <v>12.428248099415708</v>
      </c>
      <c r="AF227" s="11">
        <f t="shared" si="250"/>
        <v>-4.0504037456468023E-3</v>
      </c>
      <c r="AG227" s="11">
        <f t="shared" si="251"/>
        <v>2.9673830763510267E-4</v>
      </c>
      <c r="AH227" s="11">
        <f t="shared" si="252"/>
        <v>9.7937136394747881E-3</v>
      </c>
      <c r="AI227" s="1">
        <f t="shared" si="216"/>
        <v>273423.21262851043</v>
      </c>
      <c r="AJ227" s="1">
        <f t="shared" si="217"/>
        <v>135574.98558945724</v>
      </c>
      <c r="AK227" s="1">
        <f t="shared" si="218"/>
        <v>54687.047602027727</v>
      </c>
      <c r="AL227" s="10">
        <f t="shared" si="253"/>
        <v>80.677782988873147</v>
      </c>
      <c r="AM227" s="10">
        <f t="shared" si="254"/>
        <v>19.103220289967609</v>
      </c>
      <c r="AN227" s="10">
        <f t="shared" si="255"/>
        <v>6.0739421886437892</v>
      </c>
      <c r="AO227" s="7">
        <f t="shared" si="256"/>
        <v>3.6976904004059528E-3</v>
      </c>
      <c r="AP227" s="7">
        <f t="shared" si="257"/>
        <v>4.6581146514876283E-3</v>
      </c>
      <c r="AQ227" s="7">
        <f t="shared" si="258"/>
        <v>4.225497723189366E-3</v>
      </c>
      <c r="AR227" s="1">
        <f t="shared" si="264"/>
        <v>128385.22310444272</v>
      </c>
      <c r="AS227" s="1">
        <f t="shared" si="262"/>
        <v>67100.148348787188</v>
      </c>
      <c r="AT227" s="1">
        <f t="shared" si="263"/>
        <v>27513.537028048901</v>
      </c>
      <c r="AU227" s="1">
        <f t="shared" si="219"/>
        <v>25677.044620888544</v>
      </c>
      <c r="AV227" s="1">
        <f t="shared" si="220"/>
        <v>13420.029669757438</v>
      </c>
      <c r="AW227" s="1">
        <f t="shared" si="221"/>
        <v>5502.7074056097808</v>
      </c>
      <c r="AX227">
        <v>0</v>
      </c>
      <c r="AY227">
        <v>0</v>
      </c>
      <c r="AZ227">
        <v>0</v>
      </c>
      <c r="BA227">
        <f t="shared" si="267"/>
        <v>0</v>
      </c>
      <c r="BB227">
        <f t="shared" si="279"/>
        <v>0</v>
      </c>
      <c r="BC227">
        <f t="shared" si="268"/>
        <v>0</v>
      </c>
      <c r="BD227">
        <f t="shared" si="269"/>
        <v>0</v>
      </c>
      <c r="BE227">
        <f t="shared" si="270"/>
        <v>0</v>
      </c>
      <c r="BF227">
        <f t="shared" si="271"/>
        <v>0</v>
      </c>
      <c r="BG227">
        <f t="shared" si="272"/>
        <v>0</v>
      </c>
      <c r="BH227">
        <f t="shared" si="280"/>
        <v>0</v>
      </c>
      <c r="BI227">
        <f t="shared" si="281"/>
        <v>0</v>
      </c>
      <c r="BJ227">
        <f t="shared" si="282"/>
        <v>0</v>
      </c>
      <c r="BK227" s="7">
        <f t="shared" si="283"/>
        <v>2.5516238141025965E-2</v>
      </c>
      <c r="BL227" s="13">
        <f t="shared" si="265"/>
        <v>2.1970899173691929E-3</v>
      </c>
      <c r="BM227" s="13">
        <f t="shared" si="266"/>
        <v>3.0379201492757827E-4</v>
      </c>
      <c r="BN227" s="8">
        <f>BN$3*temperature!$I337+BN$4*temperature!$I337^2+BN$5*temperature!$I337^6</f>
        <v>-54.596176341554482</v>
      </c>
      <c r="BO227" s="8">
        <f>BO$3*temperature!$I337+BO$4*temperature!$I337^2+BO$5*temperature!$I337^6</f>
        <v>-45.168983494177454</v>
      </c>
      <c r="BP227" s="8">
        <f>BP$3*temperature!$I337+BP$4*temperature!$I337^2+BP$5*temperature!$I337^6</f>
        <v>-37.723614849419882</v>
      </c>
      <c r="BQ227" s="8">
        <f>BQ$3*temperature!$M337+BQ$4*temperature!$M337^2+BQ$5*temperature!$M337^6</f>
        <v>-54.596199307764486</v>
      </c>
      <c r="BR227" s="8">
        <f>BR$3*temperature!$M337+BR$4*temperature!$M337^2+BR$5*temperature!$M337^6</f>
        <v>-45.169001219577375</v>
      </c>
      <c r="BS227" s="8">
        <f>BS$3*temperature!$M337+BS$4*temperature!$M337^2+BS$5*temperature!$M337^6</f>
        <v>-37.723628639971004</v>
      </c>
      <c r="BT227" s="15">
        <f t="shared" si="273"/>
        <v>-2.296621000397181E-5</v>
      </c>
      <c r="BU227" s="15">
        <f t="shared" si="274"/>
        <v>-1.7725399921175722E-5</v>
      </c>
      <c r="BV227" s="15">
        <f t="shared" si="275"/>
        <v>-1.3790551122383476E-5</v>
      </c>
      <c r="BW227" s="15">
        <f t="shared" si="276"/>
        <v>-4.5173257984187754E-2</v>
      </c>
      <c r="BX227" s="15">
        <f t="shared" si="277"/>
        <v>-9.9249709651776306E-5</v>
      </c>
      <c r="BY227" s="15">
        <f t="shared" si="278"/>
        <v>-1.3723275063859711E-5</v>
      </c>
    </row>
    <row r="228" spans="1:77" x14ac:dyDescent="0.3">
      <c r="A228">
        <f t="shared" si="222"/>
        <v>2182</v>
      </c>
      <c r="B228" s="4">
        <f t="shared" si="223"/>
        <v>1165.3923936726428</v>
      </c>
      <c r="C228" s="4">
        <f t="shared" si="224"/>
        <v>2964.1033583830767</v>
      </c>
      <c r="D228" s="4">
        <f t="shared" si="225"/>
        <v>4369.7560558412706</v>
      </c>
      <c r="E228" s="11">
        <f t="shared" si="226"/>
        <v>6.0546365986395154E-7</v>
      </c>
      <c r="F228" s="11">
        <f t="shared" si="227"/>
        <v>1.1928040095887166E-6</v>
      </c>
      <c r="G228" s="11">
        <f t="shared" si="228"/>
        <v>2.4350669549861471E-6</v>
      </c>
      <c r="H228" s="4">
        <f t="shared" si="229"/>
        <v>127481.59802847907</v>
      </c>
      <c r="I228" s="4">
        <f t="shared" si="230"/>
        <v>66987.460210405712</v>
      </c>
      <c r="J228" s="4">
        <f t="shared" si="231"/>
        <v>27517.163156200902</v>
      </c>
      <c r="K228" s="4">
        <f t="shared" si="232"/>
        <v>109389.42001048317</v>
      </c>
      <c r="L228" s="4">
        <f t="shared" si="233"/>
        <v>22599.569620590923</v>
      </c>
      <c r="M228" s="4">
        <f t="shared" si="234"/>
        <v>6297.185198569</v>
      </c>
      <c r="N228" s="11">
        <f t="shared" si="235"/>
        <v>-7.0389896869723634E-3</v>
      </c>
      <c r="O228" s="11">
        <f t="shared" si="236"/>
        <v>-1.6805930235971323E-3</v>
      </c>
      <c r="P228" s="11">
        <f t="shared" si="237"/>
        <v>1.2935894708254736E-4</v>
      </c>
      <c r="Q228" s="4">
        <f t="shared" si="238"/>
        <v>2801.8467608626956</v>
      </c>
      <c r="R228" s="4">
        <f t="shared" si="239"/>
        <v>4878.0528221122768</v>
      </c>
      <c r="S228" s="4">
        <f t="shared" si="240"/>
        <v>3357.1035021763346</v>
      </c>
      <c r="T228" s="4">
        <f t="shared" si="241"/>
        <v>21.978440843177772</v>
      </c>
      <c r="U228" s="4">
        <f t="shared" si="242"/>
        <v>72.820387678387149</v>
      </c>
      <c r="V228" s="4">
        <f t="shared" si="243"/>
        <v>122.00034876850386</v>
      </c>
      <c r="W228" s="11">
        <f t="shared" si="244"/>
        <v>-1.0734613539272964E-2</v>
      </c>
      <c r="X228" s="11">
        <f t="shared" si="245"/>
        <v>-1.217998157191269E-2</v>
      </c>
      <c r="Y228" s="11">
        <f t="shared" si="246"/>
        <v>-9.7425357312937999E-3</v>
      </c>
      <c r="Z228" s="4">
        <f t="shared" si="259"/>
        <v>3285.0972116321605</v>
      </c>
      <c r="AA228" s="4">
        <f t="shared" si="260"/>
        <v>14968.071773736405</v>
      </c>
      <c r="AB228" s="4">
        <f t="shared" si="261"/>
        <v>42540.43726845194</v>
      </c>
      <c r="AC228" s="12">
        <f t="shared" si="247"/>
        <v>1.1517258619560975</v>
      </c>
      <c r="AD228" s="12">
        <f t="shared" si="248"/>
        <v>3.0259880804595465</v>
      </c>
      <c r="AE228" s="12">
        <f t="shared" si="249"/>
        <v>12.549966802341732</v>
      </c>
      <c r="AF228" s="11">
        <f t="shared" si="250"/>
        <v>-4.0504037456468023E-3</v>
      </c>
      <c r="AG228" s="11">
        <f t="shared" si="251"/>
        <v>2.9673830763510267E-4</v>
      </c>
      <c r="AH228" s="11">
        <f t="shared" si="252"/>
        <v>9.7937136394747881E-3</v>
      </c>
      <c r="AI228" s="1">
        <f t="shared" si="216"/>
        <v>271757.93598654796</v>
      </c>
      <c r="AJ228" s="1">
        <f t="shared" si="217"/>
        <v>135437.51670026896</v>
      </c>
      <c r="AK228" s="1">
        <f t="shared" si="218"/>
        <v>54721.05024743473</v>
      </c>
      <c r="AL228" s="10">
        <f t="shared" si="253"/>
        <v>80.97312123792031</v>
      </c>
      <c r="AM228" s="10">
        <f t="shared" si="254"/>
        <v>19.191315430387672</v>
      </c>
      <c r="AN228" s="10">
        <f t="shared" si="255"/>
        <v>6.0993509632437979</v>
      </c>
      <c r="AO228" s="7">
        <f t="shared" si="256"/>
        <v>3.660713496401893E-3</v>
      </c>
      <c r="AP228" s="7">
        <f t="shared" si="257"/>
        <v>4.6115335049727521E-3</v>
      </c>
      <c r="AQ228" s="7">
        <f t="shared" si="258"/>
        <v>4.1832427459574722E-3</v>
      </c>
      <c r="AR228" s="1">
        <f t="shared" si="264"/>
        <v>127481.59802847907</v>
      </c>
      <c r="AS228" s="1">
        <f t="shared" si="262"/>
        <v>66987.460210405712</v>
      </c>
      <c r="AT228" s="1">
        <f t="shared" si="263"/>
        <v>27517.163156200902</v>
      </c>
      <c r="AU228" s="1">
        <f t="shared" si="219"/>
        <v>25496.319605695815</v>
      </c>
      <c r="AV228" s="1">
        <f t="shared" si="220"/>
        <v>13397.492042081143</v>
      </c>
      <c r="AW228" s="1">
        <f t="shared" si="221"/>
        <v>5503.4326312401809</v>
      </c>
      <c r="AX228">
        <v>0</v>
      </c>
      <c r="AY228">
        <v>0</v>
      </c>
      <c r="AZ228">
        <v>0</v>
      </c>
      <c r="BA228">
        <f t="shared" si="267"/>
        <v>0</v>
      </c>
      <c r="BB228">
        <f t="shared" si="279"/>
        <v>0</v>
      </c>
      <c r="BC228">
        <f t="shared" si="268"/>
        <v>0</v>
      </c>
      <c r="BD228">
        <f t="shared" si="269"/>
        <v>0</v>
      </c>
      <c r="BE228">
        <f t="shared" si="270"/>
        <v>0</v>
      </c>
      <c r="BF228">
        <f t="shared" si="271"/>
        <v>0</v>
      </c>
      <c r="BG228">
        <f t="shared" si="272"/>
        <v>0</v>
      </c>
      <c r="BH228">
        <f t="shared" si="280"/>
        <v>0</v>
      </c>
      <c r="BI228">
        <f t="shared" si="281"/>
        <v>0</v>
      </c>
      <c r="BJ228">
        <f t="shared" si="282"/>
        <v>0</v>
      </c>
      <c r="BK228" s="7">
        <f t="shared" si="283"/>
        <v>2.5457037071716621E-2</v>
      </c>
      <c r="BL228" s="13">
        <f t="shared" si="265"/>
        <v>2.1424233333953856E-3</v>
      </c>
      <c r="BM228" s="13">
        <f t="shared" si="266"/>
        <v>2.8932572850245546E-4</v>
      </c>
      <c r="BN228" s="8">
        <f>BN$3*temperature!$I338+BN$4*temperature!$I338^2+BN$5*temperature!$I338^6</f>
        <v>-55.026458530217845</v>
      </c>
      <c r="BO228" s="8">
        <f>BO$3*temperature!$I338+BO$4*temperature!$I338^2+BO$5*temperature!$I338^6</f>
        <v>-45.501050620685589</v>
      </c>
      <c r="BP228" s="8">
        <f>BP$3*temperature!$I338+BP$4*temperature!$I338^2+BP$5*temperature!$I338^6</f>
        <v>-37.981944364949392</v>
      </c>
      <c r="BQ228" s="8">
        <f>BQ$3*temperature!$M338+BQ$4*temperature!$M338^2+BQ$5*temperature!$M338^6</f>
        <v>-55.026481468697902</v>
      </c>
      <c r="BR228" s="8">
        <f>BR$3*temperature!$M338+BR$4*temperature!$M338^2+BR$5*temperature!$M338^6</f>
        <v>-45.501068321900533</v>
      </c>
      <c r="BS228" s="8">
        <f>BS$3*temperature!$M338+BS$4*temperature!$M338^2+BS$5*temperature!$M338^6</f>
        <v>-37.981958134314347</v>
      </c>
      <c r="BT228" s="15">
        <f t="shared" si="273"/>
        <v>-2.293848005763266E-5</v>
      </c>
      <c r="BU228" s="15">
        <f t="shared" si="274"/>
        <v>-1.7701214943599552E-5</v>
      </c>
      <c r="BV228" s="15">
        <f t="shared" si="275"/>
        <v>-1.3769364954896446E-5</v>
      </c>
      <c r="BW228" s="15">
        <f t="shared" si="276"/>
        <v>-4.488887387822784E-2</v>
      </c>
      <c r="BX228" s="15">
        <f t="shared" si="277"/>
        <v>-9.6170970806557941E-5</v>
      </c>
      <c r="BY228" s="15">
        <f t="shared" si="278"/>
        <v>-1.2987506136473114E-5</v>
      </c>
    </row>
    <row r="229" spans="1:77" x14ac:dyDescent="0.3">
      <c r="A229">
        <f t="shared" si="222"/>
        <v>2183</v>
      </c>
      <c r="B229" s="4">
        <f t="shared" si="223"/>
        <v>1165.3930639952493</v>
      </c>
      <c r="C229" s="4">
        <f t="shared" si="224"/>
        <v>2964.1067171977288</v>
      </c>
      <c r="D229" s="4">
        <f t="shared" si="225"/>
        <v>4369.7661644574155</v>
      </c>
      <c r="E229" s="11">
        <f t="shared" si="226"/>
        <v>5.7519047687075398E-7</v>
      </c>
      <c r="F229" s="11">
        <f t="shared" si="227"/>
        <v>1.1331638091092807E-6</v>
      </c>
      <c r="G229" s="11">
        <f t="shared" si="228"/>
        <v>2.3133136072368396E-6</v>
      </c>
      <c r="H229" s="4">
        <f t="shared" si="229"/>
        <v>126574.14010865847</v>
      </c>
      <c r="I229" s="4">
        <f t="shared" si="230"/>
        <v>66871.353292576241</v>
      </c>
      <c r="J229" s="4">
        <f t="shared" si="231"/>
        <v>27519.706812894976</v>
      </c>
      <c r="K229" s="4">
        <f t="shared" si="232"/>
        <v>108610.68597296409</v>
      </c>
      <c r="L229" s="4">
        <f t="shared" si="233"/>
        <v>22560.373047498277</v>
      </c>
      <c r="M229" s="4">
        <f t="shared" si="234"/>
        <v>6297.7527348564745</v>
      </c>
      <c r="N229" s="11">
        <f t="shared" si="235"/>
        <v>-7.1189154988156034E-3</v>
      </c>
      <c r="O229" s="11">
        <f t="shared" si="236"/>
        <v>-1.7343946699291957E-3</v>
      </c>
      <c r="P229" s="11">
        <f t="shared" si="237"/>
        <v>9.0125392469442289E-5</v>
      </c>
      <c r="Q229" s="4">
        <f t="shared" si="238"/>
        <v>2752.0396050894383</v>
      </c>
      <c r="R229" s="4">
        <f t="shared" si="239"/>
        <v>4810.2862590082004</v>
      </c>
      <c r="S229" s="4">
        <f t="shared" si="240"/>
        <v>3324.7041049846307</v>
      </c>
      <c r="T229" s="4">
        <f t="shared" si="241"/>
        <v>21.742510774530487</v>
      </c>
      <c r="U229" s="4">
        <f t="shared" si="242"/>
        <v>71.933436698404861</v>
      </c>
      <c r="V229" s="4">
        <f t="shared" si="243"/>
        <v>120.8117560113964</v>
      </c>
      <c r="W229" s="11">
        <f t="shared" si="244"/>
        <v>-1.0734613539272964E-2</v>
      </c>
      <c r="X229" s="11">
        <f t="shared" si="245"/>
        <v>-1.217998157191269E-2</v>
      </c>
      <c r="Y229" s="11">
        <f t="shared" si="246"/>
        <v>-9.7425357312937999E-3</v>
      </c>
      <c r="Z229" s="4">
        <f t="shared" si="259"/>
        <v>3213.8888873810074</v>
      </c>
      <c r="AA229" s="4">
        <f t="shared" si="260"/>
        <v>14765.309828860783</v>
      </c>
      <c r="AB229" s="4">
        <f t="shared" si="261"/>
        <v>42544.161717846444</v>
      </c>
      <c r="AC229" s="12">
        <f t="shared" si="247"/>
        <v>1.1470609072108722</v>
      </c>
      <c r="AD229" s="12">
        <f t="shared" si="248"/>
        <v>3.0268860070414658</v>
      </c>
      <c r="AE229" s="12">
        <f t="shared" si="249"/>
        <v>12.672877583388782</v>
      </c>
      <c r="AF229" s="11">
        <f t="shared" si="250"/>
        <v>-4.0504037456468023E-3</v>
      </c>
      <c r="AG229" s="11">
        <f t="shared" si="251"/>
        <v>2.9673830763510267E-4</v>
      </c>
      <c r="AH229" s="11">
        <f t="shared" si="252"/>
        <v>9.7937136394747881E-3</v>
      </c>
      <c r="AI229" s="1">
        <f t="shared" si="216"/>
        <v>270078.46199358901</v>
      </c>
      <c r="AJ229" s="1">
        <f t="shared" si="217"/>
        <v>135291.25707232321</v>
      </c>
      <c r="AK229" s="1">
        <f t="shared" si="218"/>
        <v>54752.377853931444</v>
      </c>
      <c r="AL229" s="10">
        <f t="shared" si="253"/>
        <v>81.266576441704146</v>
      </c>
      <c r="AM229" s="10">
        <f t="shared" si="254"/>
        <v>19.278931810558287</v>
      </c>
      <c r="AN229" s="10">
        <f t="shared" si="255"/>
        <v>6.1246108782591149</v>
      </c>
      <c r="AO229" s="7">
        <f t="shared" si="256"/>
        <v>3.6241063614378742E-3</v>
      </c>
      <c r="AP229" s="7">
        <f t="shared" si="257"/>
        <v>4.5654181699230243E-3</v>
      </c>
      <c r="AQ229" s="7">
        <f t="shared" si="258"/>
        <v>4.1414103184978972E-3</v>
      </c>
      <c r="AR229" s="1">
        <f t="shared" si="264"/>
        <v>126574.14010865847</v>
      </c>
      <c r="AS229" s="1">
        <f t="shared" si="262"/>
        <v>66871.353292576241</v>
      </c>
      <c r="AT229" s="1">
        <f t="shared" si="263"/>
        <v>27519.706812894976</v>
      </c>
      <c r="AU229" s="1">
        <f t="shared" si="219"/>
        <v>25314.828021731693</v>
      </c>
      <c r="AV229" s="1">
        <f t="shared" si="220"/>
        <v>13374.270658515248</v>
      </c>
      <c r="AW229" s="1">
        <f t="shared" si="221"/>
        <v>5503.9413625789957</v>
      </c>
      <c r="AX229">
        <v>0</v>
      </c>
      <c r="AY229">
        <v>0</v>
      </c>
      <c r="AZ229">
        <v>0</v>
      </c>
      <c r="BA229">
        <f t="shared" si="267"/>
        <v>0</v>
      </c>
      <c r="BB229">
        <f t="shared" si="279"/>
        <v>0</v>
      </c>
      <c r="BC229">
        <f t="shared" si="268"/>
        <v>0</v>
      </c>
      <c r="BD229">
        <f t="shared" si="269"/>
        <v>0</v>
      </c>
      <c r="BE229">
        <f t="shared" si="270"/>
        <v>0</v>
      </c>
      <c r="BF229">
        <f t="shared" si="271"/>
        <v>0</v>
      </c>
      <c r="BG229">
        <f t="shared" si="272"/>
        <v>0</v>
      </c>
      <c r="BH229">
        <f t="shared" si="280"/>
        <v>0</v>
      </c>
      <c r="BI229">
        <f t="shared" si="281"/>
        <v>0</v>
      </c>
      <c r="BJ229">
        <f t="shared" si="282"/>
        <v>0</v>
      </c>
      <c r="BK229" s="7">
        <f t="shared" si="283"/>
        <v>2.5398864262898696E-2</v>
      </c>
      <c r="BL229" s="13">
        <f t="shared" si="265"/>
        <v>2.0892375359900647E-3</v>
      </c>
      <c r="BM229" s="13">
        <f t="shared" si="266"/>
        <v>2.755483128594814E-4</v>
      </c>
      <c r="BN229" s="8">
        <f>BN$3*temperature!$I339+BN$4*temperature!$I339^2+BN$5*temperature!$I339^6</f>
        <v>-55.453812323102866</v>
      </c>
      <c r="BO229" s="8">
        <f>BO$3*temperature!$I339+BO$4*temperature!$I339^2+BO$5*temperature!$I339^6</f>
        <v>-45.830806390530221</v>
      </c>
      <c r="BP229" s="8">
        <f>BP$3*temperature!$I339+BP$4*temperature!$I339^2+BP$5*temperature!$I339^6</f>
        <v>-38.238432008080117</v>
      </c>
      <c r="BQ229" s="8">
        <f>BQ$3*temperature!$M339+BQ$4*temperature!$M339^2+BQ$5*temperature!$M339^6</f>
        <v>-55.453835233752869</v>
      </c>
      <c r="BR229" s="8">
        <f>BR$3*temperature!$M339+BR$4*temperature!$M339^2+BR$5*temperature!$M339^6</f>
        <v>-45.830824067538643</v>
      </c>
      <c r="BS229" s="8">
        <f>BS$3*temperature!$M339+BS$4*temperature!$M339^2+BS$5*temperature!$M339^6</f>
        <v>-38.238445756289607</v>
      </c>
      <c r="BT229" s="15">
        <f t="shared" si="273"/>
        <v>-2.2910650002927468E-5</v>
      </c>
      <c r="BU229" s="15">
        <f t="shared" si="274"/>
        <v>-1.7677008422367635E-5</v>
      </c>
      <c r="BV229" s="15">
        <f t="shared" si="275"/>
        <v>-1.3748209489961027E-5</v>
      </c>
      <c r="BW229" s="15">
        <f t="shared" si="276"/>
        <v>-4.4603279931849579E-2</v>
      </c>
      <c r="BX229" s="15">
        <f t="shared" si="277"/>
        <v>-9.3186846661892517E-5</v>
      </c>
      <c r="BY229" s="15">
        <f t="shared" si="278"/>
        <v>-1.2290358533220317E-5</v>
      </c>
    </row>
    <row r="230" spans="1:77" x14ac:dyDescent="0.3">
      <c r="A230">
        <f t="shared" si="222"/>
        <v>2184</v>
      </c>
      <c r="B230" s="4">
        <f t="shared" si="223"/>
        <v>1165.3937008020919</v>
      </c>
      <c r="C230" s="4">
        <f t="shared" si="224"/>
        <v>2964.1099080752642</v>
      </c>
      <c r="D230" s="4">
        <f t="shared" si="225"/>
        <v>4369.775767664968</v>
      </c>
      <c r="E230" s="11">
        <f t="shared" si="226"/>
        <v>5.4643095302721625E-7</v>
      </c>
      <c r="F230" s="11">
        <f t="shared" si="227"/>
        <v>1.0765056186538167E-6</v>
      </c>
      <c r="G230" s="11">
        <f t="shared" si="228"/>
        <v>2.1976479268749977E-6</v>
      </c>
      <c r="H230" s="4">
        <f t="shared" si="229"/>
        <v>125663.11844042953</v>
      </c>
      <c r="I230" s="4">
        <f t="shared" si="230"/>
        <v>66751.916092323328</v>
      </c>
      <c r="J230" s="4">
        <f t="shared" si="231"/>
        <v>27521.19084673169</v>
      </c>
      <c r="K230" s="4">
        <f t="shared" si="232"/>
        <v>107828.89795434869</v>
      </c>
      <c r="L230" s="4">
        <f t="shared" si="233"/>
        <v>22520.054303812398</v>
      </c>
      <c r="M230" s="4">
        <f t="shared" si="234"/>
        <v>6298.0785079134403</v>
      </c>
      <c r="N230" s="11">
        <f t="shared" si="235"/>
        <v>-7.1980764287778998E-3</v>
      </c>
      <c r="O230" s="11">
        <f t="shared" si="236"/>
        <v>-1.7871488029471694E-3</v>
      </c>
      <c r="P230" s="11">
        <f t="shared" si="237"/>
        <v>5.1728461037070517E-5</v>
      </c>
      <c r="Q230" s="4">
        <f t="shared" si="238"/>
        <v>2702.9022551814805</v>
      </c>
      <c r="R230" s="4">
        <f t="shared" si="239"/>
        <v>4743.2101773901995</v>
      </c>
      <c r="S230" s="4">
        <f t="shared" si="240"/>
        <v>3292.4905984527377</v>
      </c>
      <c r="T230" s="4">
        <f t="shared" si="241"/>
        <v>21.509113323992423</v>
      </c>
      <c r="U230" s="4">
        <f t="shared" si="242"/>
        <v>71.057288765013936</v>
      </c>
      <c r="V230" s="4">
        <f t="shared" si="243"/>
        <v>119.63474316169501</v>
      </c>
      <c r="W230" s="11">
        <f t="shared" si="244"/>
        <v>-1.0734613539272964E-2</v>
      </c>
      <c r="X230" s="11">
        <f t="shared" si="245"/>
        <v>-1.217998157191269E-2</v>
      </c>
      <c r="Y230" s="11">
        <f t="shared" si="246"/>
        <v>-9.7425357312937999E-3</v>
      </c>
      <c r="Z230" s="4">
        <f t="shared" si="259"/>
        <v>3143.9709055305448</v>
      </c>
      <c r="AA230" s="4">
        <f t="shared" si="260"/>
        <v>14564.508732851364</v>
      </c>
      <c r="AB230" s="4">
        <f t="shared" si="261"/>
        <v>42546.212224270865</v>
      </c>
      <c r="AC230" s="12">
        <f t="shared" si="247"/>
        <v>1.1424148474158202</v>
      </c>
      <c r="AD230" s="12">
        <f t="shared" si="248"/>
        <v>3.0277842000725999</v>
      </c>
      <c r="AE230" s="12">
        <f t="shared" si="249"/>
        <v>12.796992117428612</v>
      </c>
      <c r="AF230" s="11">
        <f t="shared" si="250"/>
        <v>-4.0504037456468023E-3</v>
      </c>
      <c r="AG230" s="11">
        <f t="shared" si="251"/>
        <v>2.9673830763510267E-4</v>
      </c>
      <c r="AH230" s="11">
        <f t="shared" si="252"/>
        <v>9.7937136394747881E-3</v>
      </c>
      <c r="AI230" s="1">
        <f t="shared" si="216"/>
        <v>268385.44381596183</v>
      </c>
      <c r="AJ230" s="1">
        <f t="shared" si="217"/>
        <v>135136.40202360612</v>
      </c>
      <c r="AK230" s="1">
        <f t="shared" si="218"/>
        <v>54781.081431117294</v>
      </c>
      <c r="AL230" s="10">
        <f t="shared" si="253"/>
        <v>81.55814997119225</v>
      </c>
      <c r="AM230" s="10">
        <f t="shared" si="254"/>
        <v>19.366068032287071</v>
      </c>
      <c r="AN230" s="10">
        <f t="shared" si="255"/>
        <v>6.1497217596802418</v>
      </c>
      <c r="AO230" s="7">
        <f t="shared" si="256"/>
        <v>3.5878652978234954E-3</v>
      </c>
      <c r="AP230" s="7">
        <f t="shared" si="257"/>
        <v>4.519763988223794E-3</v>
      </c>
      <c r="AQ230" s="7">
        <f t="shared" si="258"/>
        <v>4.0999962153129184E-3</v>
      </c>
      <c r="AR230" s="1">
        <f t="shared" si="264"/>
        <v>125663.11844042953</v>
      </c>
      <c r="AS230" s="1">
        <f t="shared" si="262"/>
        <v>66751.916092323328</v>
      </c>
      <c r="AT230" s="1">
        <f t="shared" si="263"/>
        <v>27521.19084673169</v>
      </c>
      <c r="AU230" s="1">
        <f t="shared" si="219"/>
        <v>25132.623688085907</v>
      </c>
      <c r="AV230" s="1">
        <f t="shared" si="220"/>
        <v>13350.383218464667</v>
      </c>
      <c r="AW230" s="1">
        <f t="shared" si="221"/>
        <v>5504.2381693463385</v>
      </c>
      <c r="AX230">
        <v>0</v>
      </c>
      <c r="AY230">
        <v>0</v>
      </c>
      <c r="AZ230">
        <v>0</v>
      </c>
      <c r="BA230">
        <f t="shared" si="267"/>
        <v>0</v>
      </c>
      <c r="BB230">
        <f t="shared" si="279"/>
        <v>0</v>
      </c>
      <c r="BC230">
        <f t="shared" si="268"/>
        <v>0</v>
      </c>
      <c r="BD230">
        <f t="shared" si="269"/>
        <v>0</v>
      </c>
      <c r="BE230">
        <f t="shared" si="270"/>
        <v>0</v>
      </c>
      <c r="BF230">
        <f t="shared" si="271"/>
        <v>0</v>
      </c>
      <c r="BG230">
        <f t="shared" si="272"/>
        <v>0</v>
      </c>
      <c r="BH230">
        <f t="shared" si="280"/>
        <v>0</v>
      </c>
      <c r="BI230">
        <f t="shared" si="281"/>
        <v>0</v>
      </c>
      <c r="BJ230">
        <f t="shared" si="282"/>
        <v>0</v>
      </c>
      <c r="BK230" s="7">
        <f t="shared" si="283"/>
        <v>2.5341699120823152E-2</v>
      </c>
      <c r="BL230" s="13">
        <f t="shared" si="265"/>
        <v>2.0374876633902843E-3</v>
      </c>
      <c r="BM230" s="13">
        <f t="shared" si="266"/>
        <v>2.6242696462807751E-4</v>
      </c>
      <c r="BN230" s="8">
        <f>BN$3*temperature!$I340+BN$4*temperature!$I340^2+BN$5*temperature!$I340^6</f>
        <v>-55.87823533274603</v>
      </c>
      <c r="BO230" s="8">
        <f>BO$3*temperature!$I340+BO$4*temperature!$I340^2+BO$5*temperature!$I340^6</f>
        <v>-46.158250562637839</v>
      </c>
      <c r="BP230" s="8">
        <f>BP$3*temperature!$I340+BP$4*temperature!$I340^2+BP$5*temperature!$I340^6</f>
        <v>-38.493078955193184</v>
      </c>
      <c r="BQ230" s="8">
        <f>BQ$3*temperature!$M340+BQ$4*temperature!$M340^2+BQ$5*temperature!$M340^6</f>
        <v>-55.878258215478304</v>
      </c>
      <c r="BR230" s="8">
        <f>BR$3*temperature!$M340+BR$4*temperature!$M340^2+BR$5*temperature!$M340^6</f>
        <v>-46.15826821542651</v>
      </c>
      <c r="BS230" s="8">
        <f>BS$3*temperature!$M340+BS$4*temperature!$M340^2+BS$5*temperature!$M340^6</f>
        <v>-38.493092682283269</v>
      </c>
      <c r="BT230" s="15">
        <f t="shared" si="273"/>
        <v>-2.2882732274354112E-5</v>
      </c>
      <c r="BU230" s="15">
        <f t="shared" si="274"/>
        <v>-1.7652788670829977E-5</v>
      </c>
      <c r="BV230" s="15">
        <f t="shared" si="275"/>
        <v>-1.3727090085069449E-5</v>
      </c>
      <c r="BW230" s="15">
        <f t="shared" si="276"/>
        <v>-4.4316588301850333E-2</v>
      </c>
      <c r="BX230" s="15">
        <f t="shared" si="277"/>
        <v>-9.0294501948566248E-5</v>
      </c>
      <c r="BY230" s="15">
        <f t="shared" si="278"/>
        <v>-1.1629867750726751E-5</v>
      </c>
    </row>
    <row r="231" spans="1:77" x14ac:dyDescent="0.3">
      <c r="A231">
        <f t="shared" si="222"/>
        <v>2185</v>
      </c>
      <c r="B231" s="4">
        <f t="shared" si="223"/>
        <v>1165.394305768923</v>
      </c>
      <c r="C231" s="4">
        <f t="shared" si="224"/>
        <v>2964.1129394121863</v>
      </c>
      <c r="D231" s="4">
        <f t="shared" si="225"/>
        <v>4369.7848907321913</v>
      </c>
      <c r="E231" s="11">
        <f t="shared" si="226"/>
        <v>5.1910940537585537E-7</v>
      </c>
      <c r="F231" s="11">
        <f t="shared" si="227"/>
        <v>1.0226803377211258E-6</v>
      </c>
      <c r="G231" s="11">
        <f t="shared" si="228"/>
        <v>2.0877655305312479E-6</v>
      </c>
      <c r="H231" s="4">
        <f t="shared" si="229"/>
        <v>124748.79582220127</v>
      </c>
      <c r="I231" s="4">
        <f t="shared" si="230"/>
        <v>66629.235748356339</v>
      </c>
      <c r="J231" s="4">
        <f t="shared" si="231"/>
        <v>27521.637743337855</v>
      </c>
      <c r="K231" s="4">
        <f t="shared" si="232"/>
        <v>107044.28123998122</v>
      </c>
      <c r="L231" s="4">
        <f t="shared" si="233"/>
        <v>22478.642720533313</v>
      </c>
      <c r="M231" s="4">
        <f t="shared" si="234"/>
        <v>6298.1676287334112</v>
      </c>
      <c r="N231" s="11">
        <f t="shared" si="235"/>
        <v>-7.2764975739587623E-3</v>
      </c>
      <c r="O231" s="11">
        <f t="shared" si="236"/>
        <v>-1.8388758179892495E-3</v>
      </c>
      <c r="P231" s="11">
        <f t="shared" si="237"/>
        <v>1.4150477778196446E-5</v>
      </c>
      <c r="Q231" s="4">
        <f t="shared" si="238"/>
        <v>2654.4324850229536</v>
      </c>
      <c r="R231" s="4">
        <f t="shared" si="239"/>
        <v>4676.8268091615782</v>
      </c>
      <c r="S231" s="4">
        <f t="shared" si="240"/>
        <v>3260.4663346346165</v>
      </c>
      <c r="T231" s="4">
        <f t="shared" si="241"/>
        <v>21.278221304886937</v>
      </c>
      <c r="U231" s="4">
        <f t="shared" si="242"/>
        <v>70.191812297305987</v>
      </c>
      <c r="V231" s="4">
        <f t="shared" si="243"/>
        <v>118.46919740173804</v>
      </c>
      <c r="W231" s="11">
        <f t="shared" si="244"/>
        <v>-1.0734613539272964E-2</v>
      </c>
      <c r="X231" s="11">
        <f t="shared" si="245"/>
        <v>-1.217998157191269E-2</v>
      </c>
      <c r="Y231" s="11">
        <f t="shared" si="246"/>
        <v>-9.7425357312937999E-3</v>
      </c>
      <c r="Z231" s="4">
        <f t="shared" si="259"/>
        <v>3075.3286862797149</v>
      </c>
      <c r="AA231" s="4">
        <f t="shared" si="260"/>
        <v>14365.678415251785</v>
      </c>
      <c r="AB231" s="4">
        <f t="shared" si="261"/>
        <v>42546.624332846579</v>
      </c>
      <c r="AC231" s="12">
        <f t="shared" si="247"/>
        <v>1.1377876060387646</v>
      </c>
      <c r="AD231" s="12">
        <f t="shared" si="248"/>
        <v>3.0286826596320138</v>
      </c>
      <c r="AE231" s="12">
        <f t="shared" si="249"/>
        <v>12.922322193673324</v>
      </c>
      <c r="AF231" s="11">
        <f t="shared" si="250"/>
        <v>-4.0504037456468023E-3</v>
      </c>
      <c r="AG231" s="11">
        <f t="shared" si="251"/>
        <v>2.9673830763510267E-4</v>
      </c>
      <c r="AH231" s="11">
        <f t="shared" si="252"/>
        <v>9.7937136394747881E-3</v>
      </c>
      <c r="AI231" s="1">
        <f t="shared" si="216"/>
        <v>266679.52312245156</v>
      </c>
      <c r="AJ231" s="1">
        <f t="shared" si="217"/>
        <v>134973.14503971019</v>
      </c>
      <c r="AK231" s="1">
        <f t="shared" si="218"/>
        <v>54807.211457351907</v>
      </c>
      <c r="AL231" s="10">
        <f t="shared" si="253"/>
        <v>81.847843430668206</v>
      </c>
      <c r="AM231" s="10">
        <f t="shared" si="254"/>
        <v>19.452722788604039</v>
      </c>
      <c r="AN231" s="10">
        <f t="shared" si="255"/>
        <v>6.1746834572607598</v>
      </c>
      <c r="AO231" s="7">
        <f t="shared" si="256"/>
        <v>3.5519866448452606E-3</v>
      </c>
      <c r="AP231" s="7">
        <f t="shared" si="257"/>
        <v>4.4745663483415563E-3</v>
      </c>
      <c r="AQ231" s="7">
        <f t="shared" si="258"/>
        <v>4.0589962531597888E-3</v>
      </c>
      <c r="AR231" s="1">
        <f t="shared" si="264"/>
        <v>124748.79582220127</v>
      </c>
      <c r="AS231" s="1">
        <f t="shared" si="262"/>
        <v>66629.235748356339</v>
      </c>
      <c r="AT231" s="1">
        <f t="shared" si="263"/>
        <v>27521.637743337855</v>
      </c>
      <c r="AU231" s="1">
        <f t="shared" si="219"/>
        <v>24949.759164440256</v>
      </c>
      <c r="AV231" s="1">
        <f t="shared" si="220"/>
        <v>13325.847149671268</v>
      </c>
      <c r="AW231" s="1">
        <f t="shared" si="221"/>
        <v>5504.3275486675711</v>
      </c>
      <c r="AX231">
        <v>0</v>
      </c>
      <c r="AY231">
        <v>0</v>
      </c>
      <c r="AZ231">
        <v>0</v>
      </c>
      <c r="BA231">
        <f t="shared" si="267"/>
        <v>0</v>
      </c>
      <c r="BB231">
        <f t="shared" si="279"/>
        <v>0</v>
      </c>
      <c r="BC231">
        <f t="shared" si="268"/>
        <v>0</v>
      </c>
      <c r="BD231">
        <f t="shared" si="269"/>
        <v>0</v>
      </c>
      <c r="BE231">
        <f t="shared" si="270"/>
        <v>0</v>
      </c>
      <c r="BF231">
        <f t="shared" si="271"/>
        <v>0</v>
      </c>
      <c r="BG231">
        <f t="shared" si="272"/>
        <v>0</v>
      </c>
      <c r="BH231">
        <f t="shared" si="280"/>
        <v>0</v>
      </c>
      <c r="BI231">
        <f t="shared" si="281"/>
        <v>0</v>
      </c>
      <c r="BJ231">
        <f t="shared" si="282"/>
        <v>0</v>
      </c>
      <c r="BK231" s="7">
        <f t="shared" si="283"/>
        <v>2.5285521145957029E-2</v>
      </c>
      <c r="BL231" s="13">
        <f t="shared" si="265"/>
        <v>1.987130402613415E-3</v>
      </c>
      <c r="BM231" s="13">
        <f t="shared" si="266"/>
        <v>2.4993044250293093E-4</v>
      </c>
      <c r="BN231" s="8">
        <f>BN$3*temperature!$I341+BN$4*temperature!$I341^2+BN$5*temperature!$I341^6</f>
        <v>-56.299726399763536</v>
      </c>
      <c r="BO231" s="8">
        <f>BO$3*temperature!$I341+BO$4*temperature!$I341^2+BO$5*temperature!$I341^6</f>
        <v>-46.483383804979589</v>
      </c>
      <c r="BP231" s="8">
        <f>BP$3*temperature!$I341+BP$4*temperature!$I341^2+BP$5*temperature!$I341^6</f>
        <v>-38.74588705688042</v>
      </c>
      <c r="BQ231" s="8">
        <f>BQ$3*temperature!$M341+BQ$4*temperature!$M341^2+BQ$5*temperature!$M341^6</f>
        <v>-56.299749254502096</v>
      </c>
      <c r="BR231" s="8">
        <f>BR$3*temperature!$M341+BR$4*temperature!$M341^2+BR$5*temperature!$M341^6</f>
        <v>-46.483401433543051</v>
      </c>
      <c r="BS231" s="8">
        <f>BS$3*temperature!$M341+BS$4*temperature!$M341^2+BS$5*temperature!$M341^6</f>
        <v>-38.74590076289217</v>
      </c>
      <c r="BT231" s="15">
        <f t="shared" si="273"/>
        <v>-2.2854738560340593E-5</v>
      </c>
      <c r="BU231" s="15">
        <f t="shared" si="274"/>
        <v>-1.7628563462324109E-5</v>
      </c>
      <c r="BV231" s="15">
        <f t="shared" si="275"/>
        <v>-1.3706011749547997E-5</v>
      </c>
      <c r="BW231" s="15">
        <f t="shared" si="276"/>
        <v>-4.4028907153467654E-2</v>
      </c>
      <c r="BX231" s="15">
        <f t="shared" si="277"/>
        <v>-8.7491179998498846E-5</v>
      </c>
      <c r="BY231" s="15">
        <f t="shared" si="278"/>
        <v>-1.1004164247786633E-5</v>
      </c>
    </row>
    <row r="232" spans="1:77" x14ac:dyDescent="0.3">
      <c r="A232">
        <f t="shared" si="222"/>
        <v>2186</v>
      </c>
      <c r="B232" s="4">
        <f t="shared" si="223"/>
        <v>1165.3948804877107</v>
      </c>
      <c r="C232" s="4">
        <f t="shared" si="224"/>
        <v>2964.1158191852069</v>
      </c>
      <c r="D232" s="4">
        <f t="shared" si="225"/>
        <v>4369.7935576641485</v>
      </c>
      <c r="E232" s="11">
        <f t="shared" si="226"/>
        <v>4.9315393510706261E-7</v>
      </c>
      <c r="F232" s="11">
        <f t="shared" si="227"/>
        <v>9.7154632083506949E-7</v>
      </c>
      <c r="G232" s="11">
        <f t="shared" si="228"/>
        <v>1.9833772540046856E-6</v>
      </c>
      <c r="H232" s="4">
        <f t="shared" si="229"/>
        <v>123831.42878754181</v>
      </c>
      <c r="I232" s="4">
        <f t="shared" si="230"/>
        <v>66503.398025736969</v>
      </c>
      <c r="J232" s="4">
        <f t="shared" si="231"/>
        <v>27521.069622807467</v>
      </c>
      <c r="K232" s="4">
        <f t="shared" si="232"/>
        <v>106257.05575068179</v>
      </c>
      <c r="L232" s="4">
        <f t="shared" si="233"/>
        <v>22436.167168399581</v>
      </c>
      <c r="M232" s="4">
        <f t="shared" si="234"/>
        <v>6298.0251262759239</v>
      </c>
      <c r="N232" s="11">
        <f t="shared" si="235"/>
        <v>-7.3542040749899895E-3</v>
      </c>
      <c r="O232" s="11">
        <f t="shared" si="236"/>
        <v>-1.8895959449959365E-3</v>
      </c>
      <c r="P232" s="11">
        <f t="shared" si="237"/>
        <v>-2.2626018532312386E-5</v>
      </c>
      <c r="Q232" s="4">
        <f t="shared" si="238"/>
        <v>2606.6277783479754</v>
      </c>
      <c r="R232" s="4">
        <f t="shared" si="239"/>
        <v>4611.1379500758494</v>
      </c>
      <c r="S232" s="4">
        <f t="shared" si="240"/>
        <v>3228.6344758047517</v>
      </c>
      <c r="T232" s="4">
        <f t="shared" si="241"/>
        <v>21.04980782237585</v>
      </c>
      <c r="U232" s="4">
        <f t="shared" si="242"/>
        <v>69.336877317025639</v>
      </c>
      <c r="V232" s="4">
        <f t="shared" si="243"/>
        <v>117.31500701299392</v>
      </c>
      <c r="W232" s="11">
        <f t="shared" si="244"/>
        <v>-1.0734613539272964E-2</v>
      </c>
      <c r="X232" s="11">
        <f t="shared" si="245"/>
        <v>-1.217998157191269E-2</v>
      </c>
      <c r="Y232" s="11">
        <f t="shared" si="246"/>
        <v>-9.7425357312937999E-3</v>
      </c>
      <c r="Z232" s="4">
        <f t="shared" si="259"/>
        <v>3007.9474325918841</v>
      </c>
      <c r="AA232" s="4">
        <f t="shared" si="260"/>
        <v>14168.8274456407</v>
      </c>
      <c r="AB232" s="4">
        <f t="shared" si="261"/>
        <v>42545.433021307203</v>
      </c>
      <c r="AC232" s="12">
        <f t="shared" si="247"/>
        <v>1.1331791068575148</v>
      </c>
      <c r="AD232" s="12">
        <f t="shared" si="248"/>
        <v>3.0295813857987968</v>
      </c>
      <c r="AE232" s="12">
        <f t="shared" si="249"/>
        <v>13.04887971679519</v>
      </c>
      <c r="AF232" s="11">
        <f t="shared" si="250"/>
        <v>-4.0504037456468023E-3</v>
      </c>
      <c r="AG232" s="11">
        <f t="shared" si="251"/>
        <v>2.9673830763510267E-4</v>
      </c>
      <c r="AH232" s="11">
        <f t="shared" si="252"/>
        <v>9.7937136394747881E-3</v>
      </c>
      <c r="AI232" s="1">
        <f t="shared" si="216"/>
        <v>264961.32997464668</v>
      </c>
      <c r="AJ232" s="1">
        <f t="shared" si="217"/>
        <v>134801.67768541042</v>
      </c>
      <c r="AK232" s="1">
        <f t="shared" si="218"/>
        <v>54830.817860284289</v>
      </c>
      <c r="AL232" s="10">
        <f t="shared" si="253"/>
        <v>82.135658652975579</v>
      </c>
      <c r="AM232" s="10">
        <f t="shared" si="254"/>
        <v>19.538894862389807</v>
      </c>
      <c r="AN232" s="10">
        <f t="shared" si="255"/>
        <v>6.1994958441080534</v>
      </c>
      <c r="AO232" s="7">
        <f t="shared" si="256"/>
        <v>3.5164667783968077E-3</v>
      </c>
      <c r="AP232" s="7">
        <f t="shared" si="257"/>
        <v>4.4298206848581408E-3</v>
      </c>
      <c r="AQ232" s="7">
        <f t="shared" si="258"/>
        <v>4.0184062906281912E-3</v>
      </c>
      <c r="AR232" s="1">
        <f t="shared" si="264"/>
        <v>123831.42878754181</v>
      </c>
      <c r="AS232" s="1">
        <f t="shared" si="262"/>
        <v>66503.398025736969</v>
      </c>
      <c r="AT232" s="1">
        <f t="shared" si="263"/>
        <v>27521.069622807467</v>
      </c>
      <c r="AU232" s="1">
        <f t="shared" si="219"/>
        <v>24766.285757508362</v>
      </c>
      <c r="AV232" s="1">
        <f t="shared" si="220"/>
        <v>13300.679605147394</v>
      </c>
      <c r="AW232" s="1">
        <f t="shared" si="221"/>
        <v>5504.2139245614935</v>
      </c>
      <c r="AX232">
        <v>0</v>
      </c>
      <c r="AY232">
        <v>0</v>
      </c>
      <c r="AZ232">
        <v>0</v>
      </c>
      <c r="BA232">
        <f t="shared" si="267"/>
        <v>0</v>
      </c>
      <c r="BB232">
        <f t="shared" si="279"/>
        <v>0</v>
      </c>
      <c r="BC232">
        <f t="shared" si="268"/>
        <v>0</v>
      </c>
      <c r="BD232">
        <f t="shared" si="269"/>
        <v>0</v>
      </c>
      <c r="BE232">
        <f t="shared" si="270"/>
        <v>0</v>
      </c>
      <c r="BF232">
        <f t="shared" si="271"/>
        <v>0</v>
      </c>
      <c r="BG232">
        <f t="shared" si="272"/>
        <v>0</v>
      </c>
      <c r="BH232">
        <f t="shared" si="280"/>
        <v>0</v>
      </c>
      <c r="BI232">
        <f t="shared" si="281"/>
        <v>0</v>
      </c>
      <c r="BJ232">
        <f t="shared" si="282"/>
        <v>0</v>
      </c>
      <c r="BK232" s="7">
        <f t="shared" si="283"/>
        <v>2.5230309941159018E-2</v>
      </c>
      <c r="BL232" s="13">
        <f t="shared" si="265"/>
        <v>1.9381239290226279E-3</v>
      </c>
      <c r="BM232" s="13">
        <f t="shared" si="266"/>
        <v>2.3802899285993421E-4</v>
      </c>
      <c r="BN232" s="8">
        <f>BN$3*temperature!$I342+BN$4*temperature!$I342^2+BN$5*temperature!$I342^6</f>
        <v>-56.718285552152985</v>
      </c>
      <c r="BO232" s="8">
        <f>BO$3*temperature!$I342+BO$4*temperature!$I342^2+BO$5*temperature!$I342^6</f>
        <v>-46.806207663717068</v>
      </c>
      <c r="BP232" s="8">
        <f>BP$3*temperature!$I342+BP$4*temperature!$I342^2+BP$5*temperature!$I342^6</f>
        <v>-38.996858814413898</v>
      </c>
      <c r="BQ232" s="8">
        <f>BQ$3*temperature!$M342+BQ$4*temperature!$M342^2+BQ$5*temperature!$M342^6</f>
        <v>-56.718308378833157</v>
      </c>
      <c r="BR232" s="8">
        <f>BR$3*temperature!$M342+BR$4*temperature!$M342^2+BR$5*temperature!$M342^6</f>
        <v>-46.806225268057389</v>
      </c>
      <c r="BS232" s="8">
        <f>BS$3*temperature!$M342+BS$4*temperature!$M342^2+BS$5*temperature!$M342^6</f>
        <v>-38.996872499393184</v>
      </c>
      <c r="BT232" s="15">
        <f t="shared" si="273"/>
        <v>-2.2826680172727265E-5</v>
      </c>
      <c r="BU232" s="15">
        <f t="shared" si="274"/>
        <v>-1.7604340321497602E-5</v>
      </c>
      <c r="BV232" s="15">
        <f t="shared" si="275"/>
        <v>-1.3684979286665566E-5</v>
      </c>
      <c r="BW232" s="15">
        <f t="shared" si="276"/>
        <v>-4.3740341393811555E-2</v>
      </c>
      <c r="BX232" s="15">
        <f t="shared" si="277"/>
        <v>-8.4774202318965141E-5</v>
      </c>
      <c r="BY232" s="15">
        <f t="shared" si="278"/>
        <v>-1.0411469409318655E-5</v>
      </c>
    </row>
    <row r="233" spans="1:77" x14ac:dyDescent="0.3">
      <c r="A233">
        <f t="shared" si="222"/>
        <v>2187</v>
      </c>
      <c r="B233" s="4">
        <f t="shared" si="223"/>
        <v>1165.3954264708282</v>
      </c>
      <c r="C233" s="4">
        <f t="shared" si="224"/>
        <v>2964.1185549722345</v>
      </c>
      <c r="D233" s="4">
        <f t="shared" si="225"/>
        <v>4369.8017912658379</v>
      </c>
      <c r="E233" s="11">
        <f t="shared" si="226"/>
        <v>4.6849623835170947E-7</v>
      </c>
      <c r="F233" s="11">
        <f t="shared" si="227"/>
        <v>9.2296900479331592E-7</v>
      </c>
      <c r="G233" s="11">
        <f t="shared" si="228"/>
        <v>1.8842083913044511E-6</v>
      </c>
      <c r="H233" s="4">
        <f t="shared" si="229"/>
        <v>122911.26764306323</v>
      </c>
      <c r="I233" s="4">
        <f t="shared" si="230"/>
        <v>66374.48730280016</v>
      </c>
      <c r="J233" s="4">
        <f t="shared" si="231"/>
        <v>27519.508237678958</v>
      </c>
      <c r="K233" s="4">
        <f t="shared" si="232"/>
        <v>105467.43607470293</v>
      </c>
      <c r="L233" s="4">
        <f t="shared" si="233"/>
        <v>22392.656053334515</v>
      </c>
      <c r="M233" s="4">
        <f t="shared" si="234"/>
        <v>6297.6559469318963</v>
      </c>
      <c r="N233" s="11">
        <f t="shared" si="235"/>
        <v>-7.4312211118628957E-3</v>
      </c>
      <c r="O233" s="11">
        <f t="shared" si="236"/>
        <v>-1.9393292418657948E-3</v>
      </c>
      <c r="P233" s="11">
        <f t="shared" si="237"/>
        <v>-5.8618271065236094E-5</v>
      </c>
      <c r="Q233" s="4">
        <f t="shared" si="238"/>
        <v>2559.4853422901269</v>
      </c>
      <c r="R233" s="4">
        <f t="shared" si="239"/>
        <v>4546.1449757643741</v>
      </c>
      <c r="S233" s="4">
        <f t="shared" si="240"/>
        <v>3196.9979997319729</v>
      </c>
      <c r="T233" s="4">
        <f t="shared" si="241"/>
        <v>20.82384627032668</v>
      </c>
      <c r="U233" s="4">
        <f t="shared" si="242"/>
        <v>68.492355429050292</v>
      </c>
      <c r="V233" s="4">
        <f t="shared" si="243"/>
        <v>116.17206136535285</v>
      </c>
      <c r="W233" s="11">
        <f t="shared" si="244"/>
        <v>-1.0734613539272964E-2</v>
      </c>
      <c r="X233" s="11">
        <f t="shared" si="245"/>
        <v>-1.217998157191269E-2</v>
      </c>
      <c r="Y233" s="11">
        <f t="shared" si="246"/>
        <v>-9.7425357312937999E-3</v>
      </c>
      <c r="Z233" s="4">
        <f t="shared" si="259"/>
        <v>2941.8121518460871</v>
      </c>
      <c r="AA233" s="4">
        <f t="shared" si="260"/>
        <v>13973.963080962751</v>
      </c>
      <c r="AB233" s="4">
        <f t="shared" si="261"/>
        <v>42542.67269616769</v>
      </c>
      <c r="AC233" s="12">
        <f t="shared" si="247"/>
        <v>1.1285892739586103</v>
      </c>
      <c r="AD233" s="12">
        <f t="shared" si="248"/>
        <v>3.0304803786520615</v>
      </c>
      <c r="AE233" s="12">
        <f t="shared" si="249"/>
        <v>13.176676708057432</v>
      </c>
      <c r="AF233" s="11">
        <f t="shared" si="250"/>
        <v>-4.0504037456468023E-3</v>
      </c>
      <c r="AG233" s="11">
        <f t="shared" si="251"/>
        <v>2.9673830763510267E-4</v>
      </c>
      <c r="AH233" s="11">
        <f t="shared" si="252"/>
        <v>9.7937136394747881E-3</v>
      </c>
      <c r="AI233" s="1">
        <f t="shared" si="216"/>
        <v>263231.48273469042</v>
      </c>
      <c r="AJ233" s="1">
        <f t="shared" si="217"/>
        <v>134622.18952201679</v>
      </c>
      <c r="AK233" s="1">
        <f t="shared" si="218"/>
        <v>54851.949998817356</v>
      </c>
      <c r="AL233" s="10">
        <f t="shared" si="253"/>
        <v>82.421597694800752</v>
      </c>
      <c r="AM233" s="10">
        <f t="shared" si="254"/>
        <v>19.624583125004282</v>
      </c>
      <c r="AN233" s="10">
        <f t="shared" si="255"/>
        <v>6.2241588162757528</v>
      </c>
      <c r="AO233" s="7">
        <f t="shared" si="256"/>
        <v>3.4813021106128396E-3</v>
      </c>
      <c r="AP233" s="7">
        <f t="shared" si="257"/>
        <v>4.3855224780095592E-3</v>
      </c>
      <c r="AQ233" s="7">
        <f t="shared" si="258"/>
        <v>3.978222227721909E-3</v>
      </c>
      <c r="AR233" s="1">
        <f t="shared" si="264"/>
        <v>122911.26764306323</v>
      </c>
      <c r="AS233" s="1">
        <f t="shared" si="262"/>
        <v>66374.48730280016</v>
      </c>
      <c r="AT233" s="1">
        <f t="shared" si="263"/>
        <v>27519.508237678958</v>
      </c>
      <c r="AU233" s="1">
        <f t="shared" si="219"/>
        <v>24582.253528612648</v>
      </c>
      <c r="AV233" s="1">
        <f t="shared" si="220"/>
        <v>13274.897460560032</v>
      </c>
      <c r="AW233" s="1">
        <f t="shared" si="221"/>
        <v>5503.9016475357921</v>
      </c>
      <c r="AX233">
        <v>0</v>
      </c>
      <c r="AY233">
        <v>0</v>
      </c>
      <c r="AZ233">
        <v>0</v>
      </c>
      <c r="BA233">
        <f t="shared" si="267"/>
        <v>0</v>
      </c>
      <c r="BB233">
        <f t="shared" si="279"/>
        <v>0</v>
      </c>
      <c r="BC233">
        <f t="shared" si="268"/>
        <v>0</v>
      </c>
      <c r="BD233">
        <f t="shared" si="269"/>
        <v>0</v>
      </c>
      <c r="BE233">
        <f t="shared" si="270"/>
        <v>0</v>
      </c>
      <c r="BF233">
        <f t="shared" si="271"/>
        <v>0</v>
      </c>
      <c r="BG233">
        <f t="shared" si="272"/>
        <v>0</v>
      </c>
      <c r="BH233">
        <f t="shared" si="280"/>
        <v>0</v>
      </c>
      <c r="BI233">
        <f t="shared" si="281"/>
        <v>0</v>
      </c>
      <c r="BJ233">
        <f t="shared" si="282"/>
        <v>0</v>
      </c>
      <c r="BK233" s="7">
        <f t="shared" si="283"/>
        <v>2.5176045219656856E-2</v>
      </c>
      <c r="BL233" s="13">
        <f t="shared" si="265"/>
        <v>1.8904278484839787E-3</v>
      </c>
      <c r="BM233" s="13">
        <f t="shared" si="266"/>
        <v>2.2669427891422304E-4</v>
      </c>
      <c r="BN233" s="8">
        <f>BN$3*temperature!$I343+BN$4*temperature!$I343^2+BN$5*temperature!$I343^6</f>
        <v>-57.133913965067777</v>
      </c>
      <c r="BO233" s="8">
        <f>BO$3*temperature!$I343+BO$4*temperature!$I343^2+BO$5*temperature!$I343^6</f>
        <v>-47.126724532724111</v>
      </c>
      <c r="BP233" s="8">
        <f>BP$3*temperature!$I343+BP$4*temperature!$I343^2+BP$5*temperature!$I343^6</f>
        <v>-39.245997356517229</v>
      </c>
      <c r="BQ233" s="8">
        <f>BQ$3*temperature!$M343+BQ$4*temperature!$M343^2+BQ$5*temperature!$M343^6</f>
        <v>-57.133936763635589</v>
      </c>
      <c r="BR233" s="8">
        <f>BR$3*temperature!$M343+BR$4*temperature!$M343^2+BR$5*temperature!$M343^6</f>
        <v>-47.126742112850415</v>
      </c>
      <c r="BS233" s="8">
        <f>BS$3*temperature!$M343+BS$4*temperature!$M343^2+BS$5*temperature!$M343^6</f>
        <v>-39.246011020514374</v>
      </c>
      <c r="BT233" s="15">
        <f t="shared" si="273"/>
        <v>-2.2798567812287729E-5</v>
      </c>
      <c r="BU233" s="15">
        <f t="shared" si="274"/>
        <v>-1.7580126304039823E-5</v>
      </c>
      <c r="BV233" s="15">
        <f t="shared" si="275"/>
        <v>-1.3663997144419682E-5</v>
      </c>
      <c r="BW233" s="15">
        <f t="shared" si="276"/>
        <v>-4.3450992223792173E-2</v>
      </c>
      <c r="BX233" s="15">
        <f t="shared" si="277"/>
        <v>-8.2140965744117525E-5</v>
      </c>
      <c r="BY233" s="15">
        <f t="shared" si="278"/>
        <v>-9.85009135028008E-6</v>
      </c>
    </row>
    <row r="234" spans="1:77" x14ac:dyDescent="0.3">
      <c r="A234">
        <f t="shared" si="222"/>
        <v>2188</v>
      </c>
      <c r="B234" s="4">
        <f t="shared" si="223"/>
        <v>1165.3959451550329</v>
      </c>
      <c r="C234" s="4">
        <f t="shared" si="224"/>
        <v>2964.1211539723099</v>
      </c>
      <c r="D234" s="4">
        <f t="shared" si="225"/>
        <v>4369.8096132021819</v>
      </c>
      <c r="E234" s="11">
        <f t="shared" si="226"/>
        <v>4.4507142643412396E-7</v>
      </c>
      <c r="F234" s="11">
        <f t="shared" si="227"/>
        <v>8.768205545536501E-7</v>
      </c>
      <c r="G234" s="11">
        <f t="shared" si="228"/>
        <v>1.7899979717392285E-6</v>
      </c>
      <c r="H234" s="4">
        <f t="shared" si="229"/>
        <v>121988.55651167613</v>
      </c>
      <c r="I234" s="4">
        <f t="shared" si="230"/>
        <v>66242.586560241121</v>
      </c>
      <c r="J234" s="4">
        <f t="shared" si="231"/>
        <v>27516.974971426371</v>
      </c>
      <c r="K234" s="4">
        <f t="shared" si="232"/>
        <v>104675.6315043193</v>
      </c>
      <c r="L234" s="4">
        <f t="shared" si="233"/>
        <v>22348.137312628867</v>
      </c>
      <c r="M234" s="4">
        <f t="shared" si="234"/>
        <v>6297.0649541095281</v>
      </c>
      <c r="N234" s="11">
        <f t="shared" si="235"/>
        <v>-7.5075739000878272E-3</v>
      </c>
      <c r="O234" s="11">
        <f t="shared" si="236"/>
        <v>-1.9880955881076412E-3</v>
      </c>
      <c r="P234" s="11">
        <f t="shared" si="237"/>
        <v>-9.3843300959628451E-5</v>
      </c>
      <c r="Q234" s="4">
        <f t="shared" si="238"/>
        <v>2513.0021206313372</v>
      </c>
      <c r="R234" s="4">
        <f t="shared" si="239"/>
        <v>4481.8488574942739</v>
      </c>
      <c r="S234" s="4">
        <f t="shared" si="240"/>
        <v>3165.5597049013991</v>
      </c>
      <c r="T234" s="4">
        <f t="shared" si="241"/>
        <v>20.600310328213492</v>
      </c>
      <c r="U234" s="4">
        <f t="shared" si="242"/>
        <v>67.658119802107564</v>
      </c>
      <c r="V234" s="4">
        <f t="shared" si="243"/>
        <v>115.04025090652284</v>
      </c>
      <c r="W234" s="11">
        <f t="shared" si="244"/>
        <v>-1.0734613539272964E-2</v>
      </c>
      <c r="X234" s="11">
        <f t="shared" si="245"/>
        <v>-1.217998157191269E-2</v>
      </c>
      <c r="Y234" s="11">
        <f t="shared" si="246"/>
        <v>-9.7425357312937999E-3</v>
      </c>
      <c r="Z234" s="4">
        <f t="shared" si="259"/>
        <v>2876.9076766982739</v>
      </c>
      <c r="AA234" s="4">
        <f t="shared" si="260"/>
        <v>13781.091312159879</v>
      </c>
      <c r="AB234" s="4">
        <f t="shared" si="261"/>
        <v>42538.377189723193</v>
      </c>
      <c r="AC234" s="12">
        <f t="shared" si="247"/>
        <v>1.1240180317360715</v>
      </c>
      <c r="AD234" s="12">
        <f t="shared" si="248"/>
        <v>3.0313796382709444</v>
      </c>
      <c r="AE234" s="12">
        <f t="shared" si="249"/>
        <v>13.305725306456084</v>
      </c>
      <c r="AF234" s="11">
        <f t="shared" si="250"/>
        <v>-4.0504037456468023E-3</v>
      </c>
      <c r="AG234" s="11">
        <f t="shared" si="251"/>
        <v>2.9673830763510267E-4</v>
      </c>
      <c r="AH234" s="11">
        <f t="shared" si="252"/>
        <v>9.7937136394747881E-3</v>
      </c>
      <c r="AI234" s="1">
        <f t="shared" si="216"/>
        <v>261490.58798983402</v>
      </c>
      <c r="AJ234" s="1">
        <f t="shared" si="217"/>
        <v>134434.86803037516</v>
      </c>
      <c r="AK234" s="1">
        <f t="shared" si="218"/>
        <v>54870.656646471412</v>
      </c>
      <c r="AL234" s="10">
        <f t="shared" si="253"/>
        <v>82.705662831995596</v>
      </c>
      <c r="AM234" s="10">
        <f t="shared" si="254"/>
        <v>19.709786534916393</v>
      </c>
      <c r="AN234" s="10">
        <f t="shared" si="255"/>
        <v>6.2486722923580151</v>
      </c>
      <c r="AO234" s="7">
        <f t="shared" si="256"/>
        <v>3.4464890895067111E-3</v>
      </c>
      <c r="AP234" s="7">
        <f t="shared" si="257"/>
        <v>4.3416672532294639E-3</v>
      </c>
      <c r="AQ234" s="7">
        <f t="shared" si="258"/>
        <v>3.9384400054446895E-3</v>
      </c>
      <c r="AR234" s="1">
        <f t="shared" si="264"/>
        <v>121988.55651167613</v>
      </c>
      <c r="AS234" s="1">
        <f t="shared" si="262"/>
        <v>66242.586560241121</v>
      </c>
      <c r="AT234" s="1">
        <f t="shared" si="263"/>
        <v>27516.974971426371</v>
      </c>
      <c r="AU234" s="1">
        <f t="shared" si="219"/>
        <v>24397.711302335229</v>
      </c>
      <c r="AV234" s="1">
        <f t="shared" si="220"/>
        <v>13248.517312048225</v>
      </c>
      <c r="AW234" s="1">
        <f t="shared" si="221"/>
        <v>5503.3949942852742</v>
      </c>
      <c r="AX234">
        <v>0</v>
      </c>
      <c r="AY234">
        <v>0</v>
      </c>
      <c r="AZ234">
        <v>0</v>
      </c>
      <c r="BA234">
        <f t="shared" si="267"/>
        <v>0</v>
      </c>
      <c r="BB234">
        <f t="shared" si="279"/>
        <v>0</v>
      </c>
      <c r="BC234">
        <f t="shared" si="268"/>
        <v>0</v>
      </c>
      <c r="BD234">
        <f t="shared" si="269"/>
        <v>0</v>
      </c>
      <c r="BE234">
        <f t="shared" si="270"/>
        <v>0</v>
      </c>
      <c r="BF234">
        <f t="shared" si="271"/>
        <v>0</v>
      </c>
      <c r="BG234">
        <f t="shared" si="272"/>
        <v>0</v>
      </c>
      <c r="BH234">
        <f t="shared" si="280"/>
        <v>0</v>
      </c>
      <c r="BI234">
        <f t="shared" si="281"/>
        <v>0</v>
      </c>
      <c r="BJ234">
        <f t="shared" si="282"/>
        <v>0</v>
      </c>
      <c r="BK234" s="7">
        <f t="shared" si="283"/>
        <v>2.5122706812752277E-2</v>
      </c>
      <c r="BL234" s="13">
        <f t="shared" si="265"/>
        <v>1.8440031419959008E-3</v>
      </c>
      <c r="BM234" s="13">
        <f t="shared" si="266"/>
        <v>2.1589931325164099E-4</v>
      </c>
      <c r="BN234" s="8">
        <f>BN$3*temperature!$I344+BN$4*temperature!$I344^2+BN$5*temperature!$I344^6</f>
        <v>-57.546613921089595</v>
      </c>
      <c r="BO234" s="8">
        <f>BO$3*temperature!$I344+BO$4*temperature!$I344^2+BO$5*temperature!$I344^6</f>
        <v>-47.444937623502611</v>
      </c>
      <c r="BP234" s="8">
        <f>BP$3*temperature!$I344+BP$4*temperature!$I344^2+BP$5*temperature!$I344^6</f>
        <v>-39.49330641645173</v>
      </c>
      <c r="BQ234" s="8">
        <f>BQ$3*temperature!$M344+BQ$4*temperature!$M344^2+BQ$5*temperature!$M344^6</f>
        <v>-57.546636691501234</v>
      </c>
      <c r="BR234" s="8">
        <f>BR$3*temperature!$M344+BR$4*temperature!$M344^2+BR$5*temperature!$M344^6</f>
        <v>-47.444955179430707</v>
      </c>
      <c r="BS234" s="8">
        <f>BS$3*temperature!$M344+BS$4*temperature!$M344^2+BS$5*temperature!$M344^6</f>
        <v>-39.493320059521309</v>
      </c>
      <c r="BT234" s="15">
        <f t="shared" si="273"/>
        <v>-2.2770411639783106E-5</v>
      </c>
      <c r="BU234" s="15">
        <f t="shared" si="274"/>
        <v>-1.7555928096157913E-5</v>
      </c>
      <c r="BV234" s="15">
        <f t="shared" si="275"/>
        <v>-1.3643069578961331E-5</v>
      </c>
      <c r="BW234" s="15">
        <f t="shared" si="276"/>
        <v>-4.3160957378066266E-2</v>
      </c>
      <c r="BX234" s="15">
        <f t="shared" si="277"/>
        <v>-7.9588941016705352E-5</v>
      </c>
      <c r="BY234" s="15">
        <f t="shared" si="278"/>
        <v>-9.3184210572078543E-6</v>
      </c>
    </row>
    <row r="235" spans="1:77" x14ac:dyDescent="0.3">
      <c r="A235">
        <f t="shared" si="222"/>
        <v>2189</v>
      </c>
      <c r="B235" s="4">
        <f t="shared" si="223"/>
        <v>1165.3964379052468</v>
      </c>
      <c r="C235" s="4">
        <f t="shared" si="224"/>
        <v>2964.1236230245463</v>
      </c>
      <c r="D235" s="4">
        <f t="shared" si="225"/>
        <v>4369.8170440550093</v>
      </c>
      <c r="E235" s="11">
        <f t="shared" si="226"/>
        <v>4.2281785511241776E-7</v>
      </c>
      <c r="F235" s="11">
        <f t="shared" si="227"/>
        <v>8.3297952682596752E-7</v>
      </c>
      <c r="G235" s="11">
        <f t="shared" si="228"/>
        <v>1.700498073152267E-6</v>
      </c>
      <c r="H235" s="4">
        <f t="shared" si="229"/>
        <v>121063.53338091413</v>
      </c>
      <c r="I235" s="4">
        <f t="shared" si="230"/>
        <v>66107.777372283759</v>
      </c>
      <c r="J235" s="4">
        <f t="shared" si="231"/>
        <v>27513.490837443129</v>
      </c>
      <c r="K235" s="4">
        <f t="shared" si="232"/>
        <v>103881.84607679165</v>
      </c>
      <c r="L235" s="4">
        <f t="shared" si="233"/>
        <v>22302.638411831285</v>
      </c>
      <c r="M235" s="4">
        <f t="shared" si="234"/>
        <v>6296.2569279357622</v>
      </c>
      <c r="N235" s="11">
        <f t="shared" si="235"/>
        <v>-7.5832876871145816E-3</v>
      </c>
      <c r="O235" s="11">
        <f t="shared" si="236"/>
        <v>-2.0359146787536364E-3</v>
      </c>
      <c r="P235" s="11">
        <f t="shared" si="237"/>
        <v>-1.2831790360345874E-4</v>
      </c>
      <c r="Q235" s="4">
        <f t="shared" si="238"/>
        <v>2467.1748067459666</v>
      </c>
      <c r="R235" s="4">
        <f t="shared" si="239"/>
        <v>4418.2501776473546</v>
      </c>
      <c r="S235" s="4">
        <f t="shared" si="240"/>
        <v>3134.3222156799975</v>
      </c>
      <c r="T235" s="4">
        <f t="shared" si="241"/>
        <v>20.379173958051027</v>
      </c>
      <c r="U235" s="4">
        <f t="shared" si="242"/>
        <v>66.834045149727629</v>
      </c>
      <c r="V235" s="4">
        <f t="shared" si="243"/>
        <v>113.91946715152903</v>
      </c>
      <c r="W235" s="11">
        <f t="shared" si="244"/>
        <v>-1.0734613539272964E-2</v>
      </c>
      <c r="X235" s="11">
        <f t="shared" si="245"/>
        <v>-1.217998157191269E-2</v>
      </c>
      <c r="Y235" s="11">
        <f t="shared" si="246"/>
        <v>-9.7425357312937999E-3</v>
      </c>
      <c r="Z235" s="4">
        <f t="shared" si="259"/>
        <v>2813.2186851621618</v>
      </c>
      <c r="AA235" s="4">
        <f t="shared" si="260"/>
        <v>13590.216910069479</v>
      </c>
      <c r="AB235" s="4">
        <f t="shared" si="261"/>
        <v>42532.579757843312</v>
      </c>
      <c r="AC235" s="12">
        <f t="shared" si="247"/>
        <v>1.1194653048901533</v>
      </c>
      <c r="AD235" s="12">
        <f t="shared" si="248"/>
        <v>3.0322791647346046</v>
      </c>
      <c r="AE235" s="12">
        <f t="shared" si="249"/>
        <v>13.436037769873028</v>
      </c>
      <c r="AF235" s="11">
        <f t="shared" si="250"/>
        <v>-4.0504037456468023E-3</v>
      </c>
      <c r="AG235" s="11">
        <f t="shared" si="251"/>
        <v>2.9673830763510267E-4</v>
      </c>
      <c r="AH235" s="11">
        <f t="shared" si="252"/>
        <v>9.7937136394747881E-3</v>
      </c>
      <c r="AI235" s="1">
        <f t="shared" si="216"/>
        <v>259739.24049318585</v>
      </c>
      <c r="AJ235" s="1">
        <f t="shared" si="217"/>
        <v>134239.89853938587</v>
      </c>
      <c r="AK235" s="1">
        <f t="shared" si="218"/>
        <v>54886.985976109543</v>
      </c>
      <c r="AL235" s="10">
        <f t="shared" si="253"/>
        <v>82.987856554940592</v>
      </c>
      <c r="AM235" s="10">
        <f t="shared" si="254"/>
        <v>19.794504136335515</v>
      </c>
      <c r="AN235" s="10">
        <f t="shared" si="255"/>
        <v>6.2730362130857795</v>
      </c>
      <c r="AO235" s="7">
        <f t="shared" si="256"/>
        <v>3.4120241986116441E-3</v>
      </c>
      <c r="AP235" s="7">
        <f t="shared" si="257"/>
        <v>4.2982505806971692E-3</v>
      </c>
      <c r="AQ235" s="7">
        <f t="shared" si="258"/>
        <v>3.8990556053902425E-3</v>
      </c>
      <c r="AR235" s="1">
        <f t="shared" si="264"/>
        <v>121063.53338091413</v>
      </c>
      <c r="AS235" s="1">
        <f t="shared" si="262"/>
        <v>66107.777372283759</v>
      </c>
      <c r="AT235" s="1">
        <f t="shared" si="263"/>
        <v>27513.490837443129</v>
      </c>
      <c r="AU235" s="1">
        <f t="shared" si="219"/>
        <v>24212.706676182828</v>
      </c>
      <c r="AV235" s="1">
        <f t="shared" si="220"/>
        <v>13221.555474456753</v>
      </c>
      <c r="AW235" s="1">
        <f t="shared" si="221"/>
        <v>5502.6981674886265</v>
      </c>
      <c r="AX235">
        <v>0</v>
      </c>
      <c r="AY235">
        <v>0</v>
      </c>
      <c r="AZ235">
        <v>0</v>
      </c>
      <c r="BA235">
        <f t="shared" si="267"/>
        <v>0</v>
      </c>
      <c r="BB235">
        <f t="shared" si="279"/>
        <v>0</v>
      </c>
      <c r="BC235">
        <f t="shared" si="268"/>
        <v>0</v>
      </c>
      <c r="BD235">
        <f t="shared" si="269"/>
        <v>0</v>
      </c>
      <c r="BE235">
        <f t="shared" si="270"/>
        <v>0</v>
      </c>
      <c r="BF235">
        <f t="shared" si="271"/>
        <v>0</v>
      </c>
      <c r="BG235">
        <f t="shared" si="272"/>
        <v>0</v>
      </c>
      <c r="BH235">
        <f t="shared" si="280"/>
        <v>0</v>
      </c>
      <c r="BI235">
        <f t="shared" si="281"/>
        <v>0</v>
      </c>
      <c r="BJ235">
        <f t="shared" si="282"/>
        <v>0</v>
      </c>
      <c r="BK235" s="7">
        <f t="shared" si="283"/>
        <v>2.5070274677323451E-2</v>
      </c>
      <c r="BL235" s="13">
        <f t="shared" si="265"/>
        <v>1.7988121126778674E-3</v>
      </c>
      <c r="BM235" s="13">
        <f t="shared" si="266"/>
        <v>2.0561839357299141E-4</v>
      </c>
      <c r="BN235" s="8">
        <f>BN$3*temperature!$I345+BN$4*temperature!$I345^2+BN$5*temperature!$I345^6</f>
        <v>-57.956388771023761</v>
      </c>
      <c r="BO235" s="8">
        <f>BO$3*temperature!$I345+BO$4*temperature!$I345^2+BO$5*temperature!$I345^6</f>
        <v>-47.760850935510497</v>
      </c>
      <c r="BP235" s="8">
        <f>BP$3*temperature!$I345+BP$4*temperature!$I345^2+BP$5*temperature!$I345^6</f>
        <v>-39.738790309430506</v>
      </c>
      <c r="BQ235" s="8">
        <f>BQ$3*temperature!$M345+BQ$4*temperature!$M345^2+BQ$5*temperature!$M345^6</f>
        <v>-57.956411513245264</v>
      </c>
      <c r="BR235" s="8">
        <f>BR$3*temperature!$M345+BR$4*temperature!$M345^2+BR$5*temperature!$M345^6</f>
        <v>-47.76086846726264</v>
      </c>
      <c r="BS235" s="8">
        <f>BS$3*temperature!$M345+BS$4*temperature!$M345^2+BS$5*temperature!$M345^6</f>
        <v>-39.738803931631111</v>
      </c>
      <c r="BT235" s="15">
        <f t="shared" si="273"/>
        <v>-2.2742221503335713E-5</v>
      </c>
      <c r="BU235" s="15">
        <f t="shared" si="274"/>
        <v>-1.7531752142474488E-5</v>
      </c>
      <c r="BV235" s="15">
        <f t="shared" si="275"/>
        <v>-1.3622200604856971E-5</v>
      </c>
      <c r="BW235" s="15">
        <f t="shared" si="276"/>
        <v>-4.2870331512335332E-2</v>
      </c>
      <c r="BX235" s="15">
        <f t="shared" si="277"/>
        <v>-7.7115671598904469E-5</v>
      </c>
      <c r="BY235" s="15">
        <f t="shared" si="278"/>
        <v>-8.8149286975079821E-6</v>
      </c>
    </row>
    <row r="236" spans="1:77" x14ac:dyDescent="0.3">
      <c r="A236">
        <f t="shared" si="222"/>
        <v>2190</v>
      </c>
      <c r="B236" s="4">
        <f t="shared" si="223"/>
        <v>1165.396906018148</v>
      </c>
      <c r="C236" s="4">
        <f t="shared" si="224"/>
        <v>2964.1259686261246</v>
      </c>
      <c r="D236" s="4">
        <f t="shared" si="225"/>
        <v>4369.8241033771992</v>
      </c>
      <c r="E236" s="11">
        <f t="shared" si="226"/>
        <v>4.0167696235679688E-7</v>
      </c>
      <c r="F236" s="11">
        <f t="shared" si="227"/>
        <v>7.9133055048466909E-7</v>
      </c>
      <c r="G236" s="11">
        <f t="shared" si="228"/>
        <v>1.6154731694946537E-6</v>
      </c>
      <c r="H236" s="4">
        <f t="shared" si="229"/>
        <v>120136.43015602494</v>
      </c>
      <c r="I236" s="4">
        <f t="shared" si="230"/>
        <v>65970.139899848495</v>
      </c>
      <c r="J236" s="4">
        <f t="shared" si="231"/>
        <v>27509.076478496569</v>
      </c>
      <c r="K236" s="4">
        <f t="shared" si="232"/>
        <v>103086.27861944413</v>
      </c>
      <c r="L236" s="4">
        <f t="shared" si="233"/>
        <v>22256.18634231855</v>
      </c>
      <c r="M236" s="4">
        <f t="shared" si="234"/>
        <v>6295.2365650682141</v>
      </c>
      <c r="N236" s="11">
        <f t="shared" si="235"/>
        <v>-7.6583877490916663E-3</v>
      </c>
      <c r="O236" s="11">
        <f t="shared" si="236"/>
        <v>-2.0828060185065222E-3</v>
      </c>
      <c r="P236" s="11">
        <f t="shared" si="237"/>
        <v>-1.6205864519613922E-4</v>
      </c>
      <c r="Q236" s="4">
        <f t="shared" si="238"/>
        <v>2421.9998562364231</v>
      </c>
      <c r="R236" s="4">
        <f t="shared" si="239"/>
        <v>4355.3491449119529</v>
      </c>
      <c r="S236" s="4">
        <f t="shared" si="240"/>
        <v>3103.2879874215328</v>
      </c>
      <c r="T236" s="4">
        <f t="shared" si="241"/>
        <v>20.160411401361735</v>
      </c>
      <c r="U236" s="4">
        <f t="shared" si="242"/>
        <v>66.020007711427567</v>
      </c>
      <c r="V236" s="4">
        <f t="shared" si="243"/>
        <v>112.80960267231531</v>
      </c>
      <c r="W236" s="11">
        <f t="shared" si="244"/>
        <v>-1.0734613539272964E-2</v>
      </c>
      <c r="X236" s="11">
        <f t="shared" si="245"/>
        <v>-1.217998157191269E-2</v>
      </c>
      <c r="Y236" s="11">
        <f t="shared" si="246"/>
        <v>-9.7425357312937999E-3</v>
      </c>
      <c r="Z236" s="4">
        <f t="shared" si="259"/>
        <v>2750.7297199205082</v>
      </c>
      <c r="AA236" s="4">
        <f t="shared" si="260"/>
        <v>13401.343470559739</v>
      </c>
      <c r="AB236" s="4">
        <f t="shared" si="261"/>
        <v>42525.31307852819</v>
      </c>
      <c r="AC236" s="12">
        <f t="shared" si="247"/>
        <v>1.1149310184261045</v>
      </c>
      <c r="AD236" s="12">
        <f t="shared" si="248"/>
        <v>3.033178958122225</v>
      </c>
      <c r="AE236" s="12">
        <f t="shared" si="249"/>
        <v>13.567626476240331</v>
      </c>
      <c r="AF236" s="11">
        <f t="shared" si="250"/>
        <v>-4.0504037456468023E-3</v>
      </c>
      <c r="AG236" s="11">
        <f t="shared" si="251"/>
        <v>2.9673830763510267E-4</v>
      </c>
      <c r="AH236" s="11">
        <f t="shared" si="252"/>
        <v>9.7937136394747881E-3</v>
      </c>
      <c r="AI236" s="1">
        <f t="shared" si="216"/>
        <v>257978.02312005009</v>
      </c>
      <c r="AJ236" s="1">
        <f t="shared" si="217"/>
        <v>134037.46415990405</v>
      </c>
      <c r="AK236" s="1">
        <f t="shared" si="218"/>
        <v>54900.98554598722</v>
      </c>
      <c r="AL236" s="10">
        <f t="shared" si="253"/>
        <v>83.268181563949398</v>
      </c>
      <c r="AM236" s="10">
        <f t="shared" si="254"/>
        <v>19.878735057845144</v>
      </c>
      <c r="AN236" s="10">
        <f t="shared" si="255"/>
        <v>6.2972505409251331</v>
      </c>
      <c r="AO236" s="7">
        <f t="shared" si="256"/>
        <v>3.3779039566255277E-3</v>
      </c>
      <c r="AP236" s="7">
        <f t="shared" si="257"/>
        <v>4.2552680748901978E-3</v>
      </c>
      <c r="AQ236" s="7">
        <f t="shared" si="258"/>
        <v>3.8600650493363399E-3</v>
      </c>
      <c r="AR236" s="1">
        <f t="shared" si="264"/>
        <v>120136.43015602494</v>
      </c>
      <c r="AS236" s="1">
        <f t="shared" si="262"/>
        <v>65970.139899848495</v>
      </c>
      <c r="AT236" s="1">
        <f t="shared" si="263"/>
        <v>27509.076478496569</v>
      </c>
      <c r="AU236" s="1">
        <f t="shared" si="219"/>
        <v>24027.286031204989</v>
      </c>
      <c r="AV236" s="1">
        <f t="shared" si="220"/>
        <v>13194.0279799697</v>
      </c>
      <c r="AW236" s="1">
        <f t="shared" si="221"/>
        <v>5501.8152956993144</v>
      </c>
      <c r="AX236">
        <v>0</v>
      </c>
      <c r="AY236">
        <v>0</v>
      </c>
      <c r="AZ236">
        <v>0</v>
      </c>
      <c r="BA236">
        <f t="shared" si="267"/>
        <v>0</v>
      </c>
      <c r="BB236">
        <f t="shared" si="279"/>
        <v>0</v>
      </c>
      <c r="BC236">
        <f t="shared" si="268"/>
        <v>0</v>
      </c>
      <c r="BD236">
        <f t="shared" si="269"/>
        <v>0</v>
      </c>
      <c r="BE236">
        <f t="shared" si="270"/>
        <v>0</v>
      </c>
      <c r="BF236">
        <f t="shared" si="271"/>
        <v>0</v>
      </c>
      <c r="BG236">
        <f t="shared" si="272"/>
        <v>0</v>
      </c>
      <c r="BH236">
        <f t="shared" si="280"/>
        <v>0</v>
      </c>
      <c r="BI236">
        <f t="shared" si="281"/>
        <v>0</v>
      </c>
      <c r="BJ236">
        <f t="shared" si="282"/>
        <v>0</v>
      </c>
      <c r="BK236" s="7">
        <f t="shared" si="283"/>
        <v>2.5018728903075077E-2</v>
      </c>
      <c r="BL236" s="13">
        <f t="shared" si="265"/>
        <v>1.7548183350103543E-3</v>
      </c>
      <c r="BM236" s="13">
        <f t="shared" si="266"/>
        <v>1.9582704149808706E-4</v>
      </c>
      <c r="BN236" s="8">
        <f>BN$3*temperature!$I346+BN$4*temperature!$I346^2+BN$5*temperature!$I346^6</f>
        <v>-58.363242895240006</v>
      </c>
      <c r="BO236" s="8">
        <f>BO$3*temperature!$I346+BO$4*temperature!$I346^2+BO$5*temperature!$I346^6</f>
        <v>-48.074469226917877</v>
      </c>
      <c r="BP236" s="8">
        <f>BP$3*temperature!$I346+BP$4*temperature!$I346^2+BP$5*temperature!$I346^6</f>
        <v>-39.982453910371888</v>
      </c>
      <c r="BQ236" s="8">
        <f>BQ$3*temperature!$M346+BQ$4*temperature!$M346^2+BQ$5*temperature!$M346^6</f>
        <v>-58.363265609246575</v>
      </c>
      <c r="BR236" s="8">
        <f>BR$3*temperature!$M346+BR$4*temperature!$M346^2+BR$5*temperature!$M346^6</f>
        <v>-48.07448673452231</v>
      </c>
      <c r="BS236" s="8">
        <f>BS$3*temperature!$M346+BS$4*temperature!$M346^2+BS$5*temperature!$M346^6</f>
        <v>-39.982467511765861</v>
      </c>
      <c r="BT236" s="15">
        <f t="shared" si="273"/>
        <v>-2.2714006568946843E-5</v>
      </c>
      <c r="BU236" s="15">
        <f t="shared" si="274"/>
        <v>-1.7507604432864809E-5</v>
      </c>
      <c r="BV236" s="15">
        <f t="shared" si="275"/>
        <v>-1.3601393973772247E-5</v>
      </c>
      <c r="BW236" s="15">
        <f t="shared" si="276"/>
        <v>-4.2579205645197363E-2</v>
      </c>
      <c r="BX236" s="15">
        <f t="shared" si="277"/>
        <v>-7.4718770756368721E-5</v>
      </c>
      <c r="BY236" s="15">
        <f t="shared" si="278"/>
        <v>-8.3381598708376465E-6</v>
      </c>
    </row>
    <row r="237" spans="1:77" x14ac:dyDescent="0.3">
      <c r="A237">
        <f t="shared" si="222"/>
        <v>2191</v>
      </c>
      <c r="B237" s="4">
        <f t="shared" si="223"/>
        <v>1165.3973507255828</v>
      </c>
      <c r="C237" s="4">
        <f t="shared" si="224"/>
        <v>2964.1281969493875</v>
      </c>
      <c r="D237" s="4">
        <f t="shared" si="225"/>
        <v>4369.830809744114</v>
      </c>
      <c r="E237" s="11">
        <f t="shared" si="226"/>
        <v>3.8159311423895703E-7</v>
      </c>
      <c r="F237" s="11">
        <f t="shared" si="227"/>
        <v>7.5176402296043561E-7</v>
      </c>
      <c r="G237" s="11">
        <f t="shared" si="228"/>
        <v>1.5346995110199209E-6</v>
      </c>
      <c r="H237" s="4">
        <f t="shared" si="229"/>
        <v>119207.47271753545</v>
      </c>
      <c r="I237" s="4">
        <f t="shared" si="230"/>
        <v>65829.75288563245</v>
      </c>
      <c r="J237" s="4">
        <f t="shared" si="231"/>
        <v>27503.752166631737</v>
      </c>
      <c r="K237" s="4">
        <f t="shared" si="232"/>
        <v>102289.12279860275</v>
      </c>
      <c r="L237" s="4">
        <f t="shared" si="233"/>
        <v>22208.807619516225</v>
      </c>
      <c r="M237" s="4">
        <f t="shared" si="234"/>
        <v>6294.0084786125362</v>
      </c>
      <c r="N237" s="11">
        <f t="shared" si="235"/>
        <v>-7.7328993879406394E-3</v>
      </c>
      <c r="O237" s="11">
        <f t="shared" si="236"/>
        <v>-2.1287889161961671E-3</v>
      </c>
      <c r="P237" s="11">
        <f t="shared" si="237"/>
        <v>-1.950818595908288E-4</v>
      </c>
      <c r="Q237" s="4">
        <f t="shared" si="238"/>
        <v>2377.4734992575286</v>
      </c>
      <c r="R237" s="4">
        <f t="shared" si="239"/>
        <v>4293.1456091802047</v>
      </c>
      <c r="S237" s="4">
        <f t="shared" si="240"/>
        <v>3072.4593115070015</v>
      </c>
      <c r="T237" s="4">
        <f t="shared" si="241"/>
        <v>19.943997176175365</v>
      </c>
      <c r="U237" s="4">
        <f t="shared" si="242"/>
        <v>65.215885234124841</v>
      </c>
      <c r="V237" s="4">
        <f t="shared" si="243"/>
        <v>111.71055108744721</v>
      </c>
      <c r="W237" s="11">
        <f t="shared" si="244"/>
        <v>-1.0734613539272964E-2</v>
      </c>
      <c r="X237" s="11">
        <f t="shared" si="245"/>
        <v>-1.217998157191269E-2</v>
      </c>
      <c r="Y237" s="11">
        <f t="shared" si="246"/>
        <v>-9.7425357312937999E-3</v>
      </c>
      <c r="Z237" s="4">
        <f t="shared" si="259"/>
        <v>2689.4252068781589</v>
      </c>
      <c r="AA237" s="4">
        <f t="shared" si="260"/>
        <v>13214.473458875947</v>
      </c>
      <c r="AB237" s="4">
        <f t="shared" si="261"/>
        <v>42516.609251192676</v>
      </c>
      <c r="AC237" s="12">
        <f t="shared" si="247"/>
        <v>1.1104150976529337</v>
      </c>
      <c r="AD237" s="12">
        <f t="shared" si="248"/>
        <v>3.0340790185130126</v>
      </c>
      <c r="AE237" s="12">
        <f t="shared" si="249"/>
        <v>13.700503924715985</v>
      </c>
      <c r="AF237" s="11">
        <f t="shared" si="250"/>
        <v>-4.0504037456468023E-3</v>
      </c>
      <c r="AG237" s="11">
        <f t="shared" si="251"/>
        <v>2.9673830763510267E-4</v>
      </c>
      <c r="AH237" s="11">
        <f t="shared" si="252"/>
        <v>9.7937136394747881E-3</v>
      </c>
      <c r="AI237" s="1">
        <f t="shared" si="216"/>
        <v>256207.5068392501</v>
      </c>
      <c r="AJ237" s="1">
        <f t="shared" si="217"/>
        <v>133827.74572388333</v>
      </c>
      <c r="AK237" s="1">
        <f t="shared" si="218"/>
        <v>54912.702287087814</v>
      </c>
      <c r="AL237" s="10">
        <f t="shared" si="253"/>
        <v>83.546640764715619</v>
      </c>
      <c r="AM237" s="10">
        <f t="shared" si="254"/>
        <v>19.962478511039386</v>
      </c>
      <c r="AN237" s="10">
        <f t="shared" si="255"/>
        <v>6.3213152596778732</v>
      </c>
      <c r="AO237" s="7">
        <f t="shared" si="256"/>
        <v>3.3441249170592722E-3</v>
      </c>
      <c r="AP237" s="7">
        <f t="shared" si="257"/>
        <v>4.2127153941412957E-3</v>
      </c>
      <c r="AQ237" s="7">
        <f t="shared" si="258"/>
        <v>3.8214643988429766E-3</v>
      </c>
      <c r="AR237" s="1">
        <f t="shared" si="264"/>
        <v>119207.47271753545</v>
      </c>
      <c r="AS237" s="1">
        <f t="shared" si="262"/>
        <v>65829.75288563245</v>
      </c>
      <c r="AT237" s="1">
        <f t="shared" si="263"/>
        <v>27503.752166631737</v>
      </c>
      <c r="AU237" s="1">
        <f t="shared" si="219"/>
        <v>23841.494543507091</v>
      </c>
      <c r="AV237" s="1">
        <f t="shared" si="220"/>
        <v>13165.95057712649</v>
      </c>
      <c r="AW237" s="1">
        <f t="shared" si="221"/>
        <v>5500.7504333263478</v>
      </c>
      <c r="AX237">
        <v>0</v>
      </c>
      <c r="AY237">
        <v>0</v>
      </c>
      <c r="AZ237">
        <v>0</v>
      </c>
      <c r="BA237">
        <f t="shared" si="267"/>
        <v>0</v>
      </c>
      <c r="BB237">
        <f t="shared" si="279"/>
        <v>0</v>
      </c>
      <c r="BC237">
        <f t="shared" si="268"/>
        <v>0</v>
      </c>
      <c r="BD237">
        <f t="shared" si="269"/>
        <v>0</v>
      </c>
      <c r="BE237">
        <f t="shared" si="270"/>
        <v>0</v>
      </c>
      <c r="BF237">
        <f t="shared" si="271"/>
        <v>0</v>
      </c>
      <c r="BG237">
        <f t="shared" si="272"/>
        <v>0</v>
      </c>
      <c r="BH237">
        <f t="shared" si="280"/>
        <v>0</v>
      </c>
      <c r="BI237">
        <f t="shared" si="281"/>
        <v>0</v>
      </c>
      <c r="BJ237">
        <f t="shared" si="282"/>
        <v>0</v>
      </c>
      <c r="BK237" s="7">
        <f t="shared" si="283"/>
        <v>2.4968049719543556E-2</v>
      </c>
      <c r="BL237" s="13">
        <f t="shared" si="265"/>
        <v>1.7119866062235518E-3</v>
      </c>
      <c r="BM237" s="13">
        <f t="shared" si="266"/>
        <v>1.8650194428389245E-4</v>
      </c>
      <c r="BN237" s="8">
        <f>BN$3*temperature!$I347+BN$4*temperature!$I347^2+BN$5*temperature!$I347^6</f>
        <v>-58.767181665578576</v>
      </c>
      <c r="BO237" s="8">
        <f>BO$3*temperature!$I347+BO$4*temperature!$I347^2+BO$5*temperature!$I347^6</f>
        <v>-48.385797985805965</v>
      </c>
      <c r="BP237" s="8">
        <f>BP$3*temperature!$I347+BP$4*temperature!$I347^2+BP$5*temperature!$I347^6</f>
        <v>-40.224302632002733</v>
      </c>
      <c r="BQ237" s="8">
        <f>BQ$3*temperature!$M347+BQ$4*temperature!$M347^2+BQ$5*temperature!$M347^6</f>
        <v>-58.767204351354351</v>
      </c>
      <c r="BR237" s="8">
        <f>BR$3*temperature!$M347+BR$4*temperature!$M347^2+BR$5*temperature!$M347^6</f>
        <v>-48.38581546929673</v>
      </c>
      <c r="BS237" s="8">
        <f>BS$3*temperature!$M347+BS$4*temperature!$M347^2+BS$5*temperature!$M347^6</f>
        <v>-40.224316212655943</v>
      </c>
      <c r="BT237" s="15">
        <f t="shared" si="273"/>
        <v>-2.268577577524411E-5</v>
      </c>
      <c r="BU237" s="15">
        <f t="shared" si="274"/>
        <v>-1.7483490765357601E-5</v>
      </c>
      <c r="BV237" s="15">
        <f t="shared" si="275"/>
        <v>-1.3580653209999127E-5</v>
      </c>
      <c r="BW237" s="15">
        <f t="shared" si="276"/>
        <v>-4.2287667936140548E-2</v>
      </c>
      <c r="BX237" s="15">
        <f t="shared" si="277"/>
        <v>-7.2395921115101769E-5</v>
      </c>
      <c r="BY237" s="15">
        <f t="shared" si="278"/>
        <v>-7.8867322893218293E-6</v>
      </c>
    </row>
    <row r="238" spans="1:77" x14ac:dyDescent="0.3">
      <c r="A238">
        <f t="shared" si="222"/>
        <v>2192</v>
      </c>
      <c r="B238" s="4">
        <f t="shared" si="223"/>
        <v>1165.3977731978071</v>
      </c>
      <c r="C238" s="4">
        <f t="shared" si="224"/>
        <v>2964.1303138580784</v>
      </c>
      <c r="D238" s="4">
        <f t="shared" si="225"/>
        <v>4369.8371808024613</v>
      </c>
      <c r="E238" s="11">
        <f t="shared" si="226"/>
        <v>3.6251345852700916E-7</v>
      </c>
      <c r="F238" s="11">
        <f t="shared" si="227"/>
        <v>7.141758218124138E-7</v>
      </c>
      <c r="G238" s="11">
        <f t="shared" si="228"/>
        <v>1.4579645354689247E-6</v>
      </c>
      <c r="H238" s="4">
        <f t="shared" si="229"/>
        <v>118276.88098300887</v>
      </c>
      <c r="I238" s="4">
        <f t="shared" si="230"/>
        <v>65686.693651022681</v>
      </c>
      <c r="J238" s="4">
        <f t="shared" si="231"/>
        <v>27497.537803503496</v>
      </c>
      <c r="K238" s="4">
        <f t="shared" si="232"/>
        <v>101490.56717215241</v>
      </c>
      <c r="L238" s="4">
        <f t="shared" si="233"/>
        <v>22160.528281742656</v>
      </c>
      <c r="M238" s="4">
        <f t="shared" si="234"/>
        <v>6292.5771981403541</v>
      </c>
      <c r="N238" s="11">
        <f t="shared" si="235"/>
        <v>-7.8068479287148884E-3</v>
      </c>
      <c r="O238" s="11">
        <f t="shared" si="236"/>
        <v>-2.1738824794511613E-3</v>
      </c>
      <c r="P238" s="11">
        <f t="shared" si="237"/>
        <v>-2.2740364539475255E-4</v>
      </c>
      <c r="Q238" s="4">
        <f t="shared" si="238"/>
        <v>2333.5917525276295</v>
      </c>
      <c r="R238" s="4">
        <f t="shared" si="239"/>
        <v>4231.6390761446746</v>
      </c>
      <c r="S238" s="4">
        <f t="shared" si="240"/>
        <v>3041.8383203170306</v>
      </c>
      <c r="T238" s="4">
        <f t="shared" si="241"/>
        <v>19.729906074060771</v>
      </c>
      <c r="U238" s="4">
        <f t="shared" si="242"/>
        <v>64.421556953777227</v>
      </c>
      <c r="V238" s="4">
        <f t="shared" si="243"/>
        <v>110.62220705191524</v>
      </c>
      <c r="W238" s="11">
        <f t="shared" si="244"/>
        <v>-1.0734613539272964E-2</v>
      </c>
      <c r="X238" s="11">
        <f t="shared" si="245"/>
        <v>-1.217998157191269E-2</v>
      </c>
      <c r="Y238" s="11">
        <f t="shared" si="246"/>
        <v>-9.7425357312937999E-3</v>
      </c>
      <c r="Z238" s="4">
        <f t="shared" si="259"/>
        <v>2629.2894729691079</v>
      </c>
      <c r="AA238" s="4">
        <f t="shared" si="260"/>
        <v>13029.608253173252</v>
      </c>
      <c r="AB238" s="4">
        <f t="shared" si="261"/>
        <v>42506.499796644945</v>
      </c>
      <c r="AC238" s="12">
        <f t="shared" si="247"/>
        <v>1.1059174681821775</v>
      </c>
      <c r="AD238" s="12">
        <f t="shared" si="248"/>
        <v>3.0349793459861973</v>
      </c>
      <c r="AE238" s="12">
        <f t="shared" si="249"/>
        <v>13.834682736871153</v>
      </c>
      <c r="AF238" s="11">
        <f t="shared" si="250"/>
        <v>-4.0504037456468023E-3</v>
      </c>
      <c r="AG238" s="11">
        <f t="shared" si="251"/>
        <v>2.9673830763510267E-4</v>
      </c>
      <c r="AH238" s="11">
        <f t="shared" si="252"/>
        <v>9.7937136394747881E-3</v>
      </c>
      <c r="AI238" s="1">
        <f t="shared" si="216"/>
        <v>254428.25069883218</v>
      </c>
      <c r="AJ238" s="1">
        <f t="shared" si="217"/>
        <v>133610.9217286215</v>
      </c>
      <c r="AK238" s="1">
        <f t="shared" si="218"/>
        <v>54922.182491705382</v>
      </c>
      <c r="AL238" s="10">
        <f t="shared" si="253"/>
        <v>83.823237263802326</v>
      </c>
      <c r="AM238" s="10">
        <f t="shared" si="254"/>
        <v>20.045733789162771</v>
      </c>
      <c r="AN238" s="10">
        <f t="shared" si="255"/>
        <v>6.3452303740844069</v>
      </c>
      <c r="AO238" s="7">
        <f t="shared" si="256"/>
        <v>3.3106836678886793E-3</v>
      </c>
      <c r="AP238" s="7">
        <f t="shared" si="257"/>
        <v>4.1705882401998828E-3</v>
      </c>
      <c r="AQ238" s="7">
        <f t="shared" si="258"/>
        <v>3.7832497548545467E-3</v>
      </c>
      <c r="AR238" s="1">
        <f t="shared" si="264"/>
        <v>118276.88098300887</v>
      </c>
      <c r="AS238" s="1">
        <f t="shared" si="262"/>
        <v>65686.693651022681</v>
      </c>
      <c r="AT238" s="1">
        <f t="shared" si="263"/>
        <v>27497.537803503496</v>
      </c>
      <c r="AU238" s="1">
        <f t="shared" si="219"/>
        <v>23655.376196601777</v>
      </c>
      <c r="AV238" s="1">
        <f t="shared" si="220"/>
        <v>13137.338730204538</v>
      </c>
      <c r="AW238" s="1">
        <f t="shared" si="221"/>
        <v>5499.5075607006993</v>
      </c>
      <c r="AX238">
        <v>0</v>
      </c>
      <c r="AY238">
        <v>0</v>
      </c>
      <c r="AZ238">
        <v>0</v>
      </c>
      <c r="BA238">
        <f t="shared" si="267"/>
        <v>0</v>
      </c>
      <c r="BB238">
        <f t="shared" si="279"/>
        <v>0</v>
      </c>
      <c r="BC238">
        <f t="shared" si="268"/>
        <v>0</v>
      </c>
      <c r="BD238">
        <f t="shared" si="269"/>
        <v>0</v>
      </c>
      <c r="BE238">
        <f t="shared" si="270"/>
        <v>0</v>
      </c>
      <c r="BF238">
        <f t="shared" si="271"/>
        <v>0</v>
      </c>
      <c r="BG238">
        <f t="shared" si="272"/>
        <v>0</v>
      </c>
      <c r="BH238">
        <f t="shared" si="280"/>
        <v>0</v>
      </c>
      <c r="BI238">
        <f t="shared" si="281"/>
        <v>0</v>
      </c>
      <c r="BJ238">
        <f t="shared" si="282"/>
        <v>0</v>
      </c>
      <c r="BK238" s="7">
        <f t="shared" si="283"/>
        <v>2.4918217502894552E-2</v>
      </c>
      <c r="BL238" s="13">
        <f t="shared" si="265"/>
        <v>1.6702828997372098E-3</v>
      </c>
      <c r="BM238" s="13">
        <f t="shared" si="266"/>
        <v>1.7762089931799279E-4</v>
      </c>
      <c r="BN238" s="8">
        <f>BN$3*temperature!$I348+BN$4*temperature!$I348^2+BN$5*temperature!$I348^6</f>
        <v>-59.168211407841589</v>
      </c>
      <c r="BO238" s="8">
        <f>BO$3*temperature!$I348+BO$4*temperature!$I348^2+BO$5*temperature!$I348^6</f>
        <v>-48.694843401822688</v>
      </c>
      <c r="BP238" s="8">
        <f>BP$3*temperature!$I348+BP$4*temperature!$I348^2+BP$5*temperature!$I348^6</f>
        <v>-40.464342403321382</v>
      </c>
      <c r="BQ238" s="8">
        <f>BQ$3*temperature!$M348+BQ$4*temperature!$M348^2+BQ$5*temperature!$M348^6</f>
        <v>-59.168234065379025</v>
      </c>
      <c r="BR238" s="8">
        <f>BR$3*temperature!$M348+BR$4*temperature!$M348^2+BR$5*temperature!$M348^6</f>
        <v>-48.694860861239206</v>
      </c>
      <c r="BS238" s="8">
        <f>BS$3*temperature!$M348+BS$4*temperature!$M348^2+BS$5*temperature!$M348^6</f>
        <v>-40.464355963303035</v>
      </c>
      <c r="BT238" s="15">
        <f t="shared" si="273"/>
        <v>-2.2657537435577524E-5</v>
      </c>
      <c r="BU238" s="15">
        <f t="shared" si="274"/>
        <v>-1.7459416518761373E-5</v>
      </c>
      <c r="BV238" s="15">
        <f t="shared" si="275"/>
        <v>-1.3559981653088471E-5</v>
      </c>
      <c r="BW238" s="15">
        <f t="shared" si="276"/>
        <v>-4.1995803109499678E-2</v>
      </c>
      <c r="BX238" s="15">
        <f t="shared" si="277"/>
        <v>-7.0144871794528059E-5</v>
      </c>
      <c r="BY238" s="15">
        <f t="shared" si="278"/>
        <v>-7.459332315890691E-6</v>
      </c>
    </row>
    <row r="239" spans="1:77" x14ac:dyDescent="0.3">
      <c r="A239">
        <f t="shared" si="222"/>
        <v>2193</v>
      </c>
      <c r="B239" s="4">
        <f t="shared" si="223"/>
        <v>1165.3981745465655</v>
      </c>
      <c r="C239" s="4">
        <f t="shared" si="224"/>
        <v>2964.1323249227712</v>
      </c>
      <c r="D239" s="4">
        <f t="shared" si="225"/>
        <v>4369.8432333167148</v>
      </c>
      <c r="E239" s="11">
        <f t="shared" si="226"/>
        <v>3.4438778560065868E-7</v>
      </c>
      <c r="F239" s="11">
        <f t="shared" si="227"/>
        <v>6.7846703072179308E-7</v>
      </c>
      <c r="G239" s="11">
        <f t="shared" si="228"/>
        <v>1.3850663086954785E-6</v>
      </c>
      <c r="H239" s="4">
        <f t="shared" si="229"/>
        <v>117344.86897271022</v>
      </c>
      <c r="I239" s="4">
        <f t="shared" si="230"/>
        <v>65541.038094758143</v>
      </c>
      <c r="J239" s="4">
        <f t="shared" si="231"/>
        <v>27490.452921116696</v>
      </c>
      <c r="K239" s="4">
        <f t="shared" si="232"/>
        <v>100690.79524546785</v>
      </c>
      <c r="L239" s="4">
        <f t="shared" si="233"/>
        <v>22111.373889647715</v>
      </c>
      <c r="M239" s="4">
        <f t="shared" si="234"/>
        <v>6290.9471698030266</v>
      </c>
      <c r="N239" s="11">
        <f t="shared" si="235"/>
        <v>-7.880258717324562E-3</v>
      </c>
      <c r="O239" s="11">
        <f t="shared" si="236"/>
        <v>-2.218105609668064E-3</v>
      </c>
      <c r="P239" s="11">
        <f t="shared" si="237"/>
        <v>-2.5903986331854423E-4</v>
      </c>
      <c r="Q239" s="4">
        <f t="shared" si="238"/>
        <v>2290.3504310249423</v>
      </c>
      <c r="R239" s="4">
        <f t="shared" si="239"/>
        <v>4170.8287215887503</v>
      </c>
      <c r="S239" s="4">
        <f t="shared" si="240"/>
        <v>3011.4269921330383</v>
      </c>
      <c r="T239" s="4">
        <f t="shared" si="241"/>
        <v>19.518113157189575</v>
      </c>
      <c r="U239" s="4">
        <f t="shared" si="242"/>
        <v>63.636903577246294</v>
      </c>
      <c r="V239" s="4">
        <f t="shared" si="243"/>
        <v>109.54446624703738</v>
      </c>
      <c r="W239" s="11">
        <f t="shared" si="244"/>
        <v>-1.0734613539272964E-2</v>
      </c>
      <c r="X239" s="11">
        <f t="shared" si="245"/>
        <v>-1.217998157191269E-2</v>
      </c>
      <c r="Y239" s="11">
        <f t="shared" si="246"/>
        <v>-9.7425357312937999E-3</v>
      </c>
      <c r="Z239" s="4">
        <f t="shared" si="259"/>
        <v>2570.3067632305574</v>
      </c>
      <c r="AA239" s="4">
        <f t="shared" si="260"/>
        <v>12846.748187215737</v>
      </c>
      <c r="AB239" s="4">
        <f t="shared" si="261"/>
        <v>42495.015657727112</v>
      </c>
      <c r="AC239" s="12">
        <f t="shared" si="247"/>
        <v>1.1014380559266761</v>
      </c>
      <c r="AD239" s="12">
        <f t="shared" si="248"/>
        <v>3.0358799406210326</v>
      </c>
      <c r="AE239" s="12">
        <f t="shared" si="249"/>
        <v>13.970175657889055</v>
      </c>
      <c r="AF239" s="11">
        <f t="shared" si="250"/>
        <v>-4.0504037456468023E-3</v>
      </c>
      <c r="AG239" s="11">
        <f t="shared" si="251"/>
        <v>2.9673830763510267E-4</v>
      </c>
      <c r="AH239" s="11">
        <f t="shared" si="252"/>
        <v>9.7937136394747881E-3</v>
      </c>
      <c r="AI239" s="1">
        <f t="shared" si="216"/>
        <v>252640.80182555073</v>
      </c>
      <c r="AJ239" s="1">
        <f t="shared" si="217"/>
        <v>133387.16828596388</v>
      </c>
      <c r="AK239" s="1">
        <f t="shared" si="218"/>
        <v>54929.471803235545</v>
      </c>
      <c r="AL239" s="10">
        <f t="shared" si="253"/>
        <v>84.097974364175172</v>
      </c>
      <c r="AM239" s="10">
        <f t="shared" si="254"/>
        <v>20.128500265753956</v>
      </c>
      <c r="AN239" s="10">
        <f t="shared" si="255"/>
        <v>6.368995909429084</v>
      </c>
      <c r="AO239" s="7">
        <f t="shared" si="256"/>
        <v>3.2775768312097923E-3</v>
      </c>
      <c r="AP239" s="7">
        <f t="shared" si="257"/>
        <v>4.1288823577978837E-3</v>
      </c>
      <c r="AQ239" s="7">
        <f t="shared" si="258"/>
        <v>3.7454172573060012E-3</v>
      </c>
      <c r="AR239" s="1">
        <f t="shared" si="264"/>
        <v>117344.86897271022</v>
      </c>
      <c r="AS239" s="1">
        <f t="shared" si="262"/>
        <v>65541.038094758143</v>
      </c>
      <c r="AT239" s="1">
        <f t="shared" si="263"/>
        <v>27490.452921116696</v>
      </c>
      <c r="AU239" s="1">
        <f t="shared" si="219"/>
        <v>23468.973794542046</v>
      </c>
      <c r="AV239" s="1">
        <f t="shared" si="220"/>
        <v>13108.20761895163</v>
      </c>
      <c r="AW239" s="1">
        <f t="shared" si="221"/>
        <v>5498.0905842233396</v>
      </c>
      <c r="AX239">
        <v>0</v>
      </c>
      <c r="AY239">
        <v>0</v>
      </c>
      <c r="AZ239">
        <v>0</v>
      </c>
      <c r="BA239">
        <f t="shared" si="267"/>
        <v>0</v>
      </c>
      <c r="BB239">
        <f t="shared" si="279"/>
        <v>0</v>
      </c>
      <c r="BC239">
        <f t="shared" si="268"/>
        <v>0</v>
      </c>
      <c r="BD239">
        <f t="shared" si="269"/>
        <v>0</v>
      </c>
      <c r="BE239">
        <f t="shared" si="270"/>
        <v>0</v>
      </c>
      <c r="BF239">
        <f t="shared" si="271"/>
        <v>0</v>
      </c>
      <c r="BG239">
        <f t="shared" si="272"/>
        <v>0</v>
      </c>
      <c r="BH239">
        <f t="shared" si="280"/>
        <v>0</v>
      </c>
      <c r="BI239">
        <f t="shared" si="281"/>
        <v>0</v>
      </c>
      <c r="BJ239">
        <f t="shared" si="282"/>
        <v>0</v>
      </c>
      <c r="BK239" s="7">
        <f t="shared" si="283"/>
        <v>2.4869212782454436E-2</v>
      </c>
      <c r="BL239" s="13">
        <f t="shared" si="265"/>
        <v>1.6296743205586476E-3</v>
      </c>
      <c r="BM239" s="13">
        <f t="shared" si="266"/>
        <v>1.6916276125523123E-4</v>
      </c>
      <c r="BN239" s="8">
        <f>BN$3*temperature!$I349+BN$4*temperature!$I349^2+BN$5*temperature!$I349^6</f>
        <v>-59.566339364885835</v>
      </c>
      <c r="BO239" s="8">
        <f>BO$3*temperature!$I349+BO$4*temperature!$I349^2+BO$5*temperature!$I349^6</f>
        <v>-49.001612338306884</v>
      </c>
      <c r="BP239" s="8">
        <f>BP$3*temperature!$I349+BP$4*temperature!$I349^2+BP$5*temperature!$I349^6</f>
        <v>-40.702579648428852</v>
      </c>
      <c r="BQ239" s="8">
        <f>BQ$3*temperature!$M349+BQ$4*temperature!$M349^2+BQ$5*temperature!$M349^6</f>
        <v>-59.566361994185414</v>
      </c>
      <c r="BR239" s="8">
        <f>BR$3*temperature!$M349+BR$4*temperature!$M349^2+BR$5*temperature!$M349^6</f>
        <v>-49.001629773693722</v>
      </c>
      <c r="BS239" s="8">
        <f>BS$3*temperature!$M349+BS$4*temperature!$M349^2+BS$5*temperature!$M349^6</f>
        <v>-40.70259318781126</v>
      </c>
      <c r="BT239" s="15">
        <f t="shared" si="273"/>
        <v>-2.2629299579079998E-5</v>
      </c>
      <c r="BU239" s="15">
        <f t="shared" si="274"/>
        <v>-1.7435386837405531E-5</v>
      </c>
      <c r="BV239" s="15">
        <f t="shared" si="275"/>
        <v>-1.3539382408112033E-5</v>
      </c>
      <c r="BW239" s="15">
        <f t="shared" si="276"/>
        <v>-4.1703693016297887E-2</v>
      </c>
      <c r="BX239" s="15">
        <f t="shared" si="277"/>
        <v>-6.7963437581121673E-5</v>
      </c>
      <c r="BY239" s="15">
        <f t="shared" si="278"/>
        <v>-7.0547118651774531E-6</v>
      </c>
    </row>
    <row r="240" spans="1:77" x14ac:dyDescent="0.3">
      <c r="A240">
        <f t="shared" si="222"/>
        <v>2194</v>
      </c>
      <c r="B240" s="4">
        <f t="shared" si="223"/>
        <v>1165.3985558280174</v>
      </c>
      <c r="C240" s="4">
        <f t="shared" si="224"/>
        <v>2964.1342354355252</v>
      </c>
      <c r="D240" s="4">
        <f t="shared" si="225"/>
        <v>4369.84898321322</v>
      </c>
      <c r="E240" s="11">
        <f t="shared" si="226"/>
        <v>3.2716839632062573E-7</v>
      </c>
      <c r="F240" s="11">
        <f t="shared" si="227"/>
        <v>6.4454367918570338E-7</v>
      </c>
      <c r="G240" s="11">
        <f t="shared" si="228"/>
        <v>1.3158129932607044E-6</v>
      </c>
      <c r="H240" s="4">
        <f t="shared" si="229"/>
        <v>116411.64487891208</v>
      </c>
      <c r="I240" s="4">
        <f t="shared" si="230"/>
        <v>65392.860693260722</v>
      </c>
      <c r="J240" s="4">
        <f t="shared" si="231"/>
        <v>27482.51668295297</v>
      </c>
      <c r="K240" s="4">
        <f t="shared" si="232"/>
        <v>99889.985530487829</v>
      </c>
      <c r="L240" s="4">
        <f t="shared" si="233"/>
        <v>22061.369526219325</v>
      </c>
      <c r="M240" s="4">
        <f t="shared" si="234"/>
        <v>6289.1227565362306</v>
      </c>
      <c r="N240" s="11">
        <f t="shared" si="235"/>
        <v>-7.9531571185605943E-3</v>
      </c>
      <c r="O240" s="11">
        <f t="shared" si="236"/>
        <v>-2.2614769972209015E-3</v>
      </c>
      <c r="P240" s="11">
        <f t="shared" si="237"/>
        <v>-2.9000613382246243E-4</v>
      </c>
      <c r="Q240" s="4">
        <f t="shared" si="238"/>
        <v>2247.7451593684532</v>
      </c>
      <c r="R240" s="4">
        <f t="shared" si="239"/>
        <v>4110.7134053663267</v>
      </c>
      <c r="S240" s="4">
        <f t="shared" si="240"/>
        <v>2981.227155964119</v>
      </c>
      <c r="T240" s="4">
        <f t="shared" si="241"/>
        <v>19.308593755431346</v>
      </c>
      <c r="U240" s="4">
        <f t="shared" si="242"/>
        <v>62.861807264381852</v>
      </c>
      <c r="V240" s="4">
        <f t="shared" si="243"/>
        <v>108.4772253704601</v>
      </c>
      <c r="W240" s="11">
        <f t="shared" si="244"/>
        <v>-1.0734613539272964E-2</v>
      </c>
      <c r="X240" s="11">
        <f t="shared" si="245"/>
        <v>-1.217998157191269E-2</v>
      </c>
      <c r="Y240" s="11">
        <f t="shared" si="246"/>
        <v>-9.7425357312937999E-3</v>
      </c>
      <c r="Z240" s="4">
        <f t="shared" si="259"/>
        <v>2512.4612571573589</v>
      </c>
      <c r="AA240" s="4">
        <f t="shared" si="260"/>
        <v>12665.89259222297</v>
      </c>
      <c r="AB240" s="4">
        <f t="shared" si="261"/>
        <v>42482.187200586253</v>
      </c>
      <c r="AC240" s="12">
        <f t="shared" si="247"/>
        <v>1.0969767870993528</v>
      </c>
      <c r="AD240" s="12">
        <f t="shared" si="248"/>
        <v>3.0367808024967959</v>
      </c>
      <c r="AE240" s="12">
        <f t="shared" si="249"/>
        <v>14.106995557775582</v>
      </c>
      <c r="AF240" s="11">
        <f t="shared" si="250"/>
        <v>-4.0504037456468023E-3</v>
      </c>
      <c r="AG240" s="11">
        <f t="shared" si="251"/>
        <v>2.9673830763510267E-4</v>
      </c>
      <c r="AH240" s="11">
        <f t="shared" si="252"/>
        <v>9.7937136394747881E-3</v>
      </c>
      <c r="AI240" s="1">
        <f t="shared" si="216"/>
        <v>250845.69543753771</v>
      </c>
      <c r="AJ240" s="1">
        <f t="shared" si="217"/>
        <v>133156.65907631913</v>
      </c>
      <c r="AK240" s="1">
        <f t="shared" si="218"/>
        <v>54934.615207135335</v>
      </c>
      <c r="AL240" s="10">
        <f t="shared" si="253"/>
        <v>84.370855560779589</v>
      </c>
      <c r="AM240" s="10">
        <f t="shared" si="254"/>
        <v>20.210777393293796</v>
      </c>
      <c r="AN240" s="10">
        <f t="shared" si="255"/>
        <v>6.3926119111480624</v>
      </c>
      <c r="AO240" s="7">
        <f t="shared" si="256"/>
        <v>3.2448010628976943E-3</v>
      </c>
      <c r="AP240" s="7">
        <f t="shared" si="257"/>
        <v>4.0875935342199049E-3</v>
      </c>
      <c r="AQ240" s="7">
        <f t="shared" si="258"/>
        <v>3.707963084732941E-3</v>
      </c>
      <c r="AR240" s="1">
        <f t="shared" si="264"/>
        <v>116411.64487891208</v>
      </c>
      <c r="AS240" s="1">
        <f t="shared" si="262"/>
        <v>65392.860693260722</v>
      </c>
      <c r="AT240" s="1">
        <f t="shared" si="263"/>
        <v>27482.51668295297</v>
      </c>
      <c r="AU240" s="1">
        <f t="shared" si="219"/>
        <v>23282.328975782417</v>
      </c>
      <c r="AV240" s="1">
        <f t="shared" si="220"/>
        <v>13078.572138652145</v>
      </c>
      <c r="AW240" s="1">
        <f t="shared" si="221"/>
        <v>5496.5033365905947</v>
      </c>
      <c r="AX240">
        <v>0</v>
      </c>
      <c r="AY240">
        <v>0</v>
      </c>
      <c r="AZ240">
        <v>0</v>
      </c>
      <c r="BA240">
        <f t="shared" si="267"/>
        <v>0</v>
      </c>
      <c r="BB240">
        <f t="shared" si="279"/>
        <v>0</v>
      </c>
      <c r="BC240">
        <f t="shared" si="268"/>
        <v>0</v>
      </c>
      <c r="BD240">
        <f t="shared" si="269"/>
        <v>0</v>
      </c>
      <c r="BE240">
        <f t="shared" si="270"/>
        <v>0</v>
      </c>
      <c r="BF240">
        <f t="shared" si="271"/>
        <v>0</v>
      </c>
      <c r="BG240">
        <f t="shared" si="272"/>
        <v>0</v>
      </c>
      <c r="BH240">
        <f t="shared" si="280"/>
        <v>0</v>
      </c>
      <c r="BI240">
        <f t="shared" si="281"/>
        <v>0</v>
      </c>
      <c r="BJ240">
        <f t="shared" si="282"/>
        <v>0</v>
      </c>
      <c r="BK240" s="7">
        <f t="shared" si="283"/>
        <v>2.4821016247023237E-2</v>
      </c>
      <c r="BL240" s="13">
        <f t="shared" si="265"/>
        <v>1.5901290625505141E-3</v>
      </c>
      <c r="BM240" s="13">
        <f t="shared" si="266"/>
        <v>1.611073916716488E-4</v>
      </c>
      <c r="BN240" s="8">
        <f>BN$3*temperature!$I350+BN$4*temperature!$I350^2+BN$5*temperature!$I350^6</f>
        <v>-59.961573660333073</v>
      </c>
      <c r="BO240" s="8">
        <f>BO$3*temperature!$I350+BO$4*temperature!$I350^2+BO$5*temperature!$I350^6</f>
        <v>-49.306112304892252</v>
      </c>
      <c r="BP240" s="8">
        <f>BP$3*temperature!$I350+BP$4*temperature!$I350^2+BP$5*temperature!$I350^6</f>
        <v>-40.939021265735981</v>
      </c>
      <c r="BQ240" s="8">
        <f>BQ$3*temperature!$M350+BQ$4*temperature!$M350^2+BQ$5*temperature!$M350^6</f>
        <v>-59.961596261402832</v>
      </c>
      <c r="BR240" s="8">
        <f>BR$3*temperature!$M350+BR$4*temperature!$M350^2+BR$5*temperature!$M350^6</f>
        <v>-49.306129716298798</v>
      </c>
      <c r="BS240" s="8">
        <f>BS$3*temperature!$M350+BS$4*temperature!$M350^2+BS$5*temperature!$M350^6</f>
        <v>-40.939034784594355</v>
      </c>
      <c r="BT240" s="15">
        <f t="shared" si="273"/>
        <v>-2.2601069758820813E-5</v>
      </c>
      <c r="BU240" s="15">
        <f t="shared" si="274"/>
        <v>-1.7411406545875252E-5</v>
      </c>
      <c r="BV240" s="15">
        <f t="shared" si="275"/>
        <v>-1.3518858374084175E-5</v>
      </c>
      <c r="BW240" s="15">
        <f t="shared" si="276"/>
        <v>-4.1411416401757627E-2</v>
      </c>
      <c r="BX240" s="15">
        <f t="shared" si="277"/>
        <v>-6.5849496741815839E-5</v>
      </c>
      <c r="BY240" s="15">
        <f t="shared" si="278"/>
        <v>-6.6716852819157073E-6</v>
      </c>
    </row>
    <row r="241" spans="1:77" x14ac:dyDescent="0.3">
      <c r="A241">
        <f t="shared" si="222"/>
        <v>2195</v>
      </c>
      <c r="B241" s="4">
        <f t="shared" si="223"/>
        <v>1165.3989180455151</v>
      </c>
      <c r="C241" s="4">
        <f t="shared" si="224"/>
        <v>2964.1360504238119</v>
      </c>
      <c r="D241" s="4">
        <f t="shared" si="225"/>
        <v>4369.854445622087</v>
      </c>
      <c r="E241" s="11">
        <f t="shared" si="226"/>
        <v>3.1080997650459445E-7</v>
      </c>
      <c r="F241" s="11">
        <f t="shared" si="227"/>
        <v>6.1231649522641822E-7</v>
      </c>
      <c r="G241" s="11">
        <f t="shared" si="228"/>
        <v>1.2500223435976691E-6</v>
      </c>
      <c r="H241" s="4">
        <f t="shared" si="229"/>
        <v>115477.41113857491</v>
      </c>
      <c r="I241" s="4">
        <f t="shared" si="230"/>
        <v>65242.234502556072</v>
      </c>
      <c r="J241" s="4">
        <f t="shared" si="231"/>
        <v>27473.747885465225</v>
      </c>
      <c r="K241" s="4">
        <f t="shared" si="232"/>
        <v>99088.311607703843</v>
      </c>
      <c r="L241" s="4">
        <f t="shared" si="233"/>
        <v>22010.539797330741</v>
      </c>
      <c r="M241" s="4">
        <f t="shared" si="234"/>
        <v>6287.1082383509683</v>
      </c>
      <c r="N241" s="11">
        <f t="shared" si="235"/>
        <v>-8.0255685144663413E-3</v>
      </c>
      <c r="O241" s="11">
        <f t="shared" si="236"/>
        <v>-2.3040151169297918E-3</v>
      </c>
      <c r="P241" s="11">
        <f t="shared" si="237"/>
        <v>-3.2031783497443733E-4</v>
      </c>
      <c r="Q241" s="4">
        <f t="shared" si="238"/>
        <v>2205.7713828831847</v>
      </c>
      <c r="R241" s="4">
        <f t="shared" si="239"/>
        <v>4051.2916850670695</v>
      </c>
      <c r="S241" s="4">
        <f t="shared" si="240"/>
        <v>2951.2404962971136</v>
      </c>
      <c r="T241" s="4">
        <f t="shared" si="241"/>
        <v>19.101323463479972</v>
      </c>
      <c r="U241" s="4">
        <f t="shared" si="242"/>
        <v>62.096151610324554</v>
      </c>
      <c r="V241" s="4">
        <f t="shared" si="243"/>
        <v>107.42038212625678</v>
      </c>
      <c r="W241" s="11">
        <f t="shared" si="244"/>
        <v>-1.0734613539272964E-2</v>
      </c>
      <c r="X241" s="11">
        <f t="shared" si="245"/>
        <v>-1.217998157191269E-2</v>
      </c>
      <c r="Y241" s="11">
        <f t="shared" si="246"/>
        <v>-9.7425357312937999E-3</v>
      </c>
      <c r="Z241" s="4">
        <f t="shared" si="259"/>
        <v>2455.7370843509652</v>
      </c>
      <c r="AA241" s="4">
        <f t="shared" si="260"/>
        <v>12487.039837848619</v>
      </c>
      <c r="AB241" s="4">
        <f t="shared" si="261"/>
        <v>42468.044216542599</v>
      </c>
      <c r="AC241" s="12">
        <f t="shared" si="247"/>
        <v>1.092533588211998</v>
      </c>
      <c r="AD241" s="12">
        <f t="shared" si="248"/>
        <v>3.0376819316927874</v>
      </c>
      <c r="AE241" s="12">
        <f t="shared" si="249"/>
        <v>14.245155432581779</v>
      </c>
      <c r="AF241" s="11">
        <f t="shared" si="250"/>
        <v>-4.0504037456468023E-3</v>
      </c>
      <c r="AG241" s="11">
        <f t="shared" si="251"/>
        <v>2.9673830763510267E-4</v>
      </c>
      <c r="AH241" s="11">
        <f t="shared" si="252"/>
        <v>9.7937136394747881E-3</v>
      </c>
      <c r="AI241" s="1">
        <f t="shared" si="216"/>
        <v>249043.45486956634</v>
      </c>
      <c r="AJ241" s="1">
        <f t="shared" si="217"/>
        <v>132919.56530733936</v>
      </c>
      <c r="AK241" s="1">
        <f t="shared" si="218"/>
        <v>54937.657023012391</v>
      </c>
      <c r="AL241" s="10">
        <f t="shared" si="253"/>
        <v>84.641884536162792</v>
      </c>
      <c r="AM241" s="10">
        <f t="shared" si="254"/>
        <v>20.292564701858236</v>
      </c>
      <c r="AN241" s="10">
        <f t="shared" si="255"/>
        <v>6.4160784444398082</v>
      </c>
      <c r="AO241" s="7">
        <f t="shared" si="256"/>
        <v>3.2123530522687174E-3</v>
      </c>
      <c r="AP241" s="7">
        <f t="shared" si="257"/>
        <v>4.0467175988777061E-3</v>
      </c>
      <c r="AQ241" s="7">
        <f t="shared" si="258"/>
        <v>3.6708834538856116E-3</v>
      </c>
      <c r="AR241" s="1">
        <f t="shared" si="264"/>
        <v>115477.41113857491</v>
      </c>
      <c r="AS241" s="1">
        <f t="shared" si="262"/>
        <v>65242.234502556072</v>
      </c>
      <c r="AT241" s="1">
        <f t="shared" si="263"/>
        <v>27473.747885465225</v>
      </c>
      <c r="AU241" s="1">
        <f t="shared" si="219"/>
        <v>23095.482227714983</v>
      </c>
      <c r="AV241" s="1">
        <f t="shared" si="220"/>
        <v>13048.446900511215</v>
      </c>
      <c r="AW241" s="1">
        <f t="shared" si="221"/>
        <v>5494.7495770930454</v>
      </c>
      <c r="AX241">
        <v>0</v>
      </c>
      <c r="AY241">
        <v>0</v>
      </c>
      <c r="AZ241">
        <v>0</v>
      </c>
      <c r="BA241">
        <f t="shared" si="267"/>
        <v>0</v>
      </c>
      <c r="BB241">
        <f t="shared" si="279"/>
        <v>0</v>
      </c>
      <c r="BC241">
        <f t="shared" si="268"/>
        <v>0</v>
      </c>
      <c r="BD241">
        <f t="shared" si="269"/>
        <v>0</v>
      </c>
      <c r="BE241">
        <f t="shared" si="270"/>
        <v>0</v>
      </c>
      <c r="BF241">
        <f t="shared" si="271"/>
        <v>0</v>
      </c>
      <c r="BG241">
        <f t="shared" si="272"/>
        <v>0</v>
      </c>
      <c r="BH241">
        <f t="shared" si="280"/>
        <v>0</v>
      </c>
      <c r="BI241">
        <f t="shared" si="281"/>
        <v>0</v>
      </c>
      <c r="BJ241">
        <f t="shared" si="282"/>
        <v>0</v>
      </c>
      <c r="BK241" s="7">
        <f t="shared" si="283"/>
        <v>2.4773608750948112E-2</v>
      </c>
      <c r="BL241" s="13">
        <f t="shared" si="265"/>
        <v>1.5516163674840454E-3</v>
      </c>
      <c r="BM241" s="13">
        <f t="shared" si="266"/>
        <v>1.53435611115856E-4</v>
      </c>
      <c r="BN241" s="8">
        <f>BN$3*temperature!$I351+BN$4*temperature!$I351^2+BN$5*temperature!$I351^6</f>
        <v>-60.353923262911536</v>
      </c>
      <c r="BO241" s="8">
        <f>BO$3*temperature!$I351+BO$4*temperature!$I351^2+BO$5*temperature!$I351^6</f>
        <v>-49.60835143060082</v>
      </c>
      <c r="BP241" s="8">
        <f>BP$3*temperature!$I351+BP$4*temperature!$I351^2+BP$5*temperature!$I351^6</f>
        <v>-41.173674607553529</v>
      </c>
      <c r="BQ241" s="8">
        <f>BQ$3*temperature!$M351+BQ$4*temperature!$M351^2+BQ$5*temperature!$M351^6</f>
        <v>-60.35394583576678</v>
      </c>
      <c r="BR241" s="8">
        <f>BR$3*temperature!$M351+BR$4*temperature!$M351^2+BR$5*temperature!$M351^6</f>
        <v>-49.608368818081075</v>
      </c>
      <c r="BS241" s="8">
        <f>BS$3*temperature!$M351+BS$4*temperature!$M351^2+BS$5*temperature!$M351^6</f>
        <v>-41.17368810596583</v>
      </c>
      <c r="BT241" s="15">
        <f t="shared" si="273"/>
        <v>-2.2572855243652157E-5</v>
      </c>
      <c r="BU241" s="15">
        <f t="shared" si="274"/>
        <v>-1.7387480255592891E-5</v>
      </c>
      <c r="BV241" s="15">
        <f t="shared" si="275"/>
        <v>-1.3498412300805285E-5</v>
      </c>
      <c r="BW241" s="15">
        <f t="shared" si="276"/>
        <v>-4.1119049261930989E-2</v>
      </c>
      <c r="BX241" s="15">
        <f t="shared" si="277"/>
        <v>-6.3800989850194872E-5</v>
      </c>
      <c r="BY241" s="15">
        <f t="shared" si="278"/>
        <v>-6.3091264520073684E-6</v>
      </c>
    </row>
    <row r="242" spans="1:77" x14ac:dyDescent="0.3">
      <c r="A242">
        <f t="shared" si="222"/>
        <v>2196</v>
      </c>
      <c r="B242" s="4">
        <f t="shared" si="223"/>
        <v>1165.399262152245</v>
      </c>
      <c r="C242" s="4">
        <f t="shared" si="224"/>
        <v>2964.1377746637399</v>
      </c>
      <c r="D242" s="4">
        <f t="shared" si="225"/>
        <v>4369.8596349169975</v>
      </c>
      <c r="E242" s="11">
        <f t="shared" si="226"/>
        <v>2.9526947767936471E-7</v>
      </c>
      <c r="F242" s="11">
        <f t="shared" si="227"/>
        <v>5.8170067046509729E-7</v>
      </c>
      <c r="G242" s="11">
        <f t="shared" si="228"/>
        <v>1.1875212264177856E-6</v>
      </c>
      <c r="H242" s="4">
        <f t="shared" si="229"/>
        <v>114542.36450914691</v>
      </c>
      <c r="I242" s="4">
        <f t="shared" si="230"/>
        <v>65089.231161704542</v>
      </c>
      <c r="J242" s="4">
        <f t="shared" si="231"/>
        <v>27464.164959919453</v>
      </c>
      <c r="K242" s="4">
        <f t="shared" si="232"/>
        <v>98285.942190843227</v>
      </c>
      <c r="L242" s="4">
        <f t="shared" si="233"/>
        <v>21958.908832801622</v>
      </c>
      <c r="M242" s="4">
        <f t="shared" si="234"/>
        <v>6284.9078127062348</v>
      </c>
      <c r="N242" s="11">
        <f t="shared" si="235"/>
        <v>-8.0975183030390641E-3</v>
      </c>
      <c r="O242" s="11">
        <f t="shared" si="236"/>
        <v>-2.3457382238022406E-3</v>
      </c>
      <c r="P242" s="11">
        <f t="shared" si="237"/>
        <v>-3.4999010058567315E-4</v>
      </c>
      <c r="Q242" s="4">
        <f t="shared" si="238"/>
        <v>2164.4243783502643</v>
      </c>
      <c r="R242" s="4">
        <f t="shared" si="239"/>
        <v>3992.5618293641846</v>
      </c>
      <c r="S242" s="4">
        <f t="shared" si="240"/>
        <v>2921.4685577674131</v>
      </c>
      <c r="T242" s="4">
        <f t="shared" si="241"/>
        <v>18.896278138010867</v>
      </c>
      <c r="U242" s="4">
        <f t="shared" si="242"/>
        <v>61.339821628024104</v>
      </c>
      <c r="V242" s="4">
        <f t="shared" si="243"/>
        <v>106.3738352151225</v>
      </c>
      <c r="W242" s="11">
        <f t="shared" si="244"/>
        <v>-1.0734613539272964E-2</v>
      </c>
      <c r="X242" s="11">
        <f t="shared" si="245"/>
        <v>-1.217998157191269E-2</v>
      </c>
      <c r="Y242" s="11">
        <f t="shared" si="246"/>
        <v>-9.7425357312937999E-3</v>
      </c>
      <c r="Z242" s="4">
        <f t="shared" si="259"/>
        <v>2400.118339477368</v>
      </c>
      <c r="AA242" s="4">
        <f t="shared" si="260"/>
        <v>12310.18737227794</v>
      </c>
      <c r="AB242" s="4">
        <f t="shared" si="261"/>
        <v>42452.615924525366</v>
      </c>
      <c r="AC242" s="12">
        <f t="shared" si="247"/>
        <v>1.0881083860740592</v>
      </c>
      <c r="AD242" s="12">
        <f t="shared" si="248"/>
        <v>3.0385833282883317</v>
      </c>
      <c r="AE242" s="12">
        <f t="shared" si="249"/>
        <v>14.384668405638294</v>
      </c>
      <c r="AF242" s="11">
        <f t="shared" si="250"/>
        <v>-4.0504037456468023E-3</v>
      </c>
      <c r="AG242" s="11">
        <f t="shared" si="251"/>
        <v>2.9673830763510267E-4</v>
      </c>
      <c r="AH242" s="11">
        <f t="shared" si="252"/>
        <v>9.7937136394747881E-3</v>
      </c>
      <c r="AI242" s="1">
        <f t="shared" si="216"/>
        <v>247234.59161032471</v>
      </c>
      <c r="AJ242" s="1">
        <f t="shared" si="217"/>
        <v>132676.05567711664</v>
      </c>
      <c r="AK242" s="1">
        <f t="shared" si="218"/>
        <v>54938.640897804202</v>
      </c>
      <c r="AL242" s="10">
        <f t="shared" si="253"/>
        <v>84.911065156140907</v>
      </c>
      <c r="AM242" s="10">
        <f t="shared" si="254"/>
        <v>20.373861797776556</v>
      </c>
      <c r="AN242" s="10">
        <f t="shared" si="255"/>
        <v>6.4393955938783289</v>
      </c>
      <c r="AO242" s="7">
        <f t="shared" si="256"/>
        <v>3.1802295217460302E-3</v>
      </c>
      <c r="AP242" s="7">
        <f t="shared" si="257"/>
        <v>4.006250422888929E-3</v>
      </c>
      <c r="AQ242" s="7">
        <f t="shared" si="258"/>
        <v>3.6341746193467553E-3</v>
      </c>
      <c r="AR242" s="1">
        <f t="shared" si="264"/>
        <v>114542.36450914691</v>
      </c>
      <c r="AS242" s="1">
        <f t="shared" si="262"/>
        <v>65089.231161704542</v>
      </c>
      <c r="AT242" s="1">
        <f t="shared" si="263"/>
        <v>27464.164959919453</v>
      </c>
      <c r="AU242" s="1">
        <f t="shared" si="219"/>
        <v>22908.472901829384</v>
      </c>
      <c r="AV242" s="1">
        <f t="shared" si="220"/>
        <v>13017.846232340909</v>
      </c>
      <c r="AW242" s="1">
        <f t="shared" si="221"/>
        <v>5492.8329919838907</v>
      </c>
      <c r="AX242">
        <v>0</v>
      </c>
      <c r="AY242">
        <v>0</v>
      </c>
      <c r="AZ242">
        <v>0</v>
      </c>
      <c r="BA242">
        <f t="shared" si="267"/>
        <v>0</v>
      </c>
      <c r="BB242">
        <f t="shared" si="279"/>
        <v>0</v>
      </c>
      <c r="BC242">
        <f t="shared" si="268"/>
        <v>0</v>
      </c>
      <c r="BD242">
        <f t="shared" si="269"/>
        <v>0</v>
      </c>
      <c r="BE242">
        <f t="shared" si="270"/>
        <v>0</v>
      </c>
      <c r="BF242">
        <f t="shared" si="271"/>
        <v>0</v>
      </c>
      <c r="BG242">
        <f t="shared" si="272"/>
        <v>0</v>
      </c>
      <c r="BH242">
        <f t="shared" si="280"/>
        <v>0</v>
      </c>
      <c r="BI242">
        <f t="shared" si="281"/>
        <v>0</v>
      </c>
      <c r="BJ242">
        <f t="shared" si="282"/>
        <v>0</v>
      </c>
      <c r="BK242" s="7">
        <f t="shared" si="283"/>
        <v>2.4726971319964014E-2</v>
      </c>
      <c r="BL242" s="13">
        <f t="shared" si="265"/>
        <v>1.5141064857976223E-3</v>
      </c>
      <c r="BM242" s="13">
        <f t="shared" si="266"/>
        <v>1.4612915344367237E-4</v>
      </c>
      <c r="BN242" s="8">
        <f>BN$3*temperature!$I352+BN$4*temperature!$I352^2+BN$5*temperature!$I352^6</f>
        <v>-60.743397951441302</v>
      </c>
      <c r="BO242" s="8">
        <f>BO$3*temperature!$I352+BO$4*temperature!$I352^2+BO$5*temperature!$I352^6</f>
        <v>-49.908338437434885</v>
      </c>
      <c r="BP242" s="8">
        <f>BP$3*temperature!$I352+BP$4*temperature!$I352^2+BP$5*temperature!$I352^6</f>
        <v>-41.406547460071295</v>
      </c>
      <c r="BQ242" s="8">
        <f>BQ$3*temperature!$M352+BQ$4*temperature!$M352^2+BQ$5*temperature!$M352^6</f>
        <v>-60.743420496104079</v>
      </c>
      <c r="BR242" s="8">
        <f>BR$3*temperature!$M352+BR$4*temperature!$M352^2+BR$5*temperature!$M352^6</f>
        <v>-49.908355801047122</v>
      </c>
      <c r="BS242" s="8">
        <f>BS$3*temperature!$M352+BS$4*temperature!$M352^2+BS$5*temperature!$M352^6</f>
        <v>-41.406560938117984</v>
      </c>
      <c r="BT242" s="15">
        <f t="shared" si="273"/>
        <v>-2.2544662776624591E-5</v>
      </c>
      <c r="BU242" s="15">
        <f t="shared" si="274"/>
        <v>-1.7363612236920289E-5</v>
      </c>
      <c r="BV242" s="15">
        <f t="shared" si="275"/>
        <v>-1.3478046689385792E-5</v>
      </c>
      <c r="BW242" s="15">
        <f t="shared" si="276"/>
        <v>-4.0826664498018236E-2</v>
      </c>
      <c r="BX242" s="15">
        <f t="shared" si="277"/>
        <v>-6.1815917509932942E-5</v>
      </c>
      <c r="BY242" s="15">
        <f t="shared" si="278"/>
        <v>-5.9659659210242383E-6</v>
      </c>
    </row>
    <row r="243" spans="1:77" x14ac:dyDescent="0.3">
      <c r="A243">
        <f t="shared" si="222"/>
        <v>2197</v>
      </c>
      <c r="B243" s="4">
        <f t="shared" si="223"/>
        <v>1165.3995890537349</v>
      </c>
      <c r="C243" s="4">
        <f t="shared" si="224"/>
        <v>2964.1394126926243</v>
      </c>
      <c r="D243" s="4">
        <f t="shared" si="225"/>
        <v>4369.8645647530166</v>
      </c>
      <c r="E243" s="11">
        <f t="shared" si="226"/>
        <v>2.8050600379539646E-7</v>
      </c>
      <c r="F243" s="11">
        <f t="shared" si="227"/>
        <v>5.5261563694184238E-7</v>
      </c>
      <c r="G243" s="11">
        <f t="shared" si="228"/>
        <v>1.1281451650968962E-6</v>
      </c>
      <c r="H243" s="4">
        <f t="shared" si="229"/>
        <v>113606.69614723146</v>
      </c>
      <c r="I243" s="4">
        <f t="shared" si="230"/>
        <v>64933.920897666954</v>
      </c>
      <c r="J243" s="4">
        <f t="shared" si="231"/>
        <v>27453.785974564889</v>
      </c>
      <c r="K243" s="4">
        <f t="shared" si="232"/>
        <v>97483.041194030506</v>
      </c>
      <c r="L243" s="4">
        <f t="shared" si="233"/>
        <v>21906.500287947314</v>
      </c>
      <c r="M243" s="4">
        <f t="shared" si="234"/>
        <v>6282.52559495893</v>
      </c>
      <c r="N243" s="11">
        <f t="shared" si="235"/>
        <v>-8.1690318972953424E-3</v>
      </c>
      <c r="O243" s="11">
        <f t="shared" si="236"/>
        <v>-2.386664349005474E-3</v>
      </c>
      <c r="P243" s="11">
        <f t="shared" si="237"/>
        <v>-3.7903781858006358E-4</v>
      </c>
      <c r="Q243" s="4">
        <f t="shared" si="238"/>
        <v>2123.6992644427069</v>
      </c>
      <c r="R243" s="4">
        <f t="shared" si="239"/>
        <v>3934.5218310425985</v>
      </c>
      <c r="S243" s="4">
        <f t="shared" si="240"/>
        <v>2891.9127497484205</v>
      </c>
      <c r="T243" s="4">
        <f t="shared" si="241"/>
        <v>18.693433894868708</v>
      </c>
      <c r="U243" s="4">
        <f t="shared" si="242"/>
        <v>60.592703730970356</v>
      </c>
      <c r="V243" s="4">
        <f t="shared" si="243"/>
        <v>105.3374843246644</v>
      </c>
      <c r="W243" s="11">
        <f t="shared" si="244"/>
        <v>-1.0734613539272964E-2</v>
      </c>
      <c r="X243" s="11">
        <f t="shared" si="245"/>
        <v>-1.217998157191269E-2</v>
      </c>
      <c r="Y243" s="11">
        <f t="shared" si="246"/>
        <v>-9.7425357312937999E-3</v>
      </c>
      <c r="Z243" s="4">
        <f t="shared" si="259"/>
        <v>2345.5890965489698</v>
      </c>
      <c r="AA243" s="4">
        <f t="shared" si="260"/>
        <v>12135.33176143291</v>
      </c>
      <c r="AB243" s="4">
        <f t="shared" si="261"/>
        <v>42435.930974044655</v>
      </c>
      <c r="AC243" s="12">
        <f t="shared" si="247"/>
        <v>1.0837011077914351</v>
      </c>
      <c r="AD243" s="12">
        <f t="shared" si="248"/>
        <v>3.0394849923627763</v>
      </c>
      <c r="AE243" s="12">
        <f t="shared" si="249"/>
        <v>14.525547728801916</v>
      </c>
      <c r="AF243" s="11">
        <f t="shared" si="250"/>
        <v>-4.0504037456468023E-3</v>
      </c>
      <c r="AG243" s="11">
        <f t="shared" si="251"/>
        <v>2.9673830763510267E-4</v>
      </c>
      <c r="AH243" s="11">
        <f t="shared" si="252"/>
        <v>9.7937136394747881E-3</v>
      </c>
      <c r="AI243" s="1">
        <f t="shared" si="216"/>
        <v>245419.60535112163</v>
      </c>
      <c r="AJ243" s="1">
        <f t="shared" si="217"/>
        <v>132426.29634174588</v>
      </c>
      <c r="AK243" s="1">
        <f t="shared" si="218"/>
        <v>54937.609800007674</v>
      </c>
      <c r="AL243" s="10">
        <f t="shared" si="253"/>
        <v>85.178401465512039</v>
      </c>
      <c r="AM243" s="10">
        <f t="shared" si="254"/>
        <v>20.454668362295347</v>
      </c>
      <c r="AN243" s="10">
        <f t="shared" si="255"/>
        <v>6.4625634630292224</v>
      </c>
      <c r="AO243" s="7">
        <f t="shared" si="256"/>
        <v>3.1484272265285699E-3</v>
      </c>
      <c r="AP243" s="7">
        <f t="shared" si="257"/>
        <v>3.9661879186600399E-3</v>
      </c>
      <c r="AQ243" s="7">
        <f t="shared" si="258"/>
        <v>3.5978328731532875E-3</v>
      </c>
      <c r="AR243" s="1">
        <f t="shared" si="264"/>
        <v>113606.69614723146</v>
      </c>
      <c r="AS243" s="1">
        <f t="shared" si="262"/>
        <v>64933.920897666954</v>
      </c>
      <c r="AT243" s="1">
        <f t="shared" si="263"/>
        <v>27453.785974564889</v>
      </c>
      <c r="AU243" s="1">
        <f t="shared" si="219"/>
        <v>22721.339229446294</v>
      </c>
      <c r="AV243" s="1">
        <f t="shared" si="220"/>
        <v>12986.784179533392</v>
      </c>
      <c r="AW243" s="1">
        <f t="shared" si="221"/>
        <v>5490.7571949129779</v>
      </c>
      <c r="AX243">
        <v>0</v>
      </c>
      <c r="AY243">
        <v>0</v>
      </c>
      <c r="AZ243">
        <v>0</v>
      </c>
      <c r="BA243">
        <f t="shared" si="267"/>
        <v>0</v>
      </c>
      <c r="BB243">
        <f t="shared" si="279"/>
        <v>0</v>
      </c>
      <c r="BC243">
        <f t="shared" si="268"/>
        <v>0</v>
      </c>
      <c r="BD243">
        <f t="shared" si="269"/>
        <v>0</v>
      </c>
      <c r="BE243">
        <f t="shared" si="270"/>
        <v>0</v>
      </c>
      <c r="BF243">
        <f t="shared" si="271"/>
        <v>0</v>
      </c>
      <c r="BG243">
        <f t="shared" si="272"/>
        <v>0</v>
      </c>
      <c r="BH243">
        <f t="shared" si="280"/>
        <v>0</v>
      </c>
      <c r="BI243">
        <f t="shared" si="281"/>
        <v>0</v>
      </c>
      <c r="BJ243">
        <f t="shared" si="282"/>
        <v>0</v>
      </c>
      <c r="BK243" s="7">
        <f t="shared" si="283"/>
        <v>2.4681085156791766E-2</v>
      </c>
      <c r="BL243" s="13">
        <f t="shared" si="265"/>
        <v>1.477570638984238E-3</v>
      </c>
      <c r="BM243" s="13">
        <f t="shared" si="266"/>
        <v>1.3917062232730702E-4</v>
      </c>
      <c r="BN243" s="8">
        <f>BN$3*temperature!$I353+BN$4*temperature!$I353^2+BN$5*temperature!$I353^6</f>
        <v>-61.13000828047403</v>
      </c>
      <c r="BO243" s="8">
        <f>BO$3*temperature!$I353+BO$4*temperature!$I353^2+BO$5*temperature!$I353^6</f>
        <v>-50.206082614474724</v>
      </c>
      <c r="BP243" s="8">
        <f>BP$3*temperature!$I353+BP$4*temperature!$I353^2+BP$5*temperature!$I353^6</f>
        <v>-41.637648023731323</v>
      </c>
      <c r="BQ243" s="8">
        <f>BQ$3*temperature!$M353+BQ$4*temperature!$M353^2+BQ$5*temperature!$M353^6</f>
        <v>-61.130030796972889</v>
      </c>
      <c r="BR243" s="8">
        <f>BR$3*temperature!$M353+BR$4*temperature!$M353^2+BR$5*temperature!$M353^6</f>
        <v>-50.206099954281321</v>
      </c>
      <c r="BS243" s="8">
        <f>BS$3*temperature!$M353+BS$4*temperature!$M353^2+BS$5*temperature!$M353^6</f>
        <v>-41.637661481495243</v>
      </c>
      <c r="BT243" s="15">
        <f t="shared" si="273"/>
        <v>-2.2516498859204148E-5</v>
      </c>
      <c r="BU243" s="15">
        <f t="shared" si="274"/>
        <v>-1.733980659679446E-5</v>
      </c>
      <c r="BV243" s="15">
        <f t="shared" si="275"/>
        <v>-1.3457763920143861E-5</v>
      </c>
      <c r="BW243" s="15">
        <f t="shared" si="276"/>
        <v>-4.0534332444940348E-2</v>
      </c>
      <c r="BX243" s="15">
        <f t="shared" si="277"/>
        <v>-5.989233949147004E-5</v>
      </c>
      <c r="BY243" s="15">
        <f t="shared" si="278"/>
        <v>-5.6411882719843004E-6</v>
      </c>
    </row>
    <row r="244" spans="1:77" x14ac:dyDescent="0.3">
      <c r="A244">
        <f t="shared" si="222"/>
        <v>2198</v>
      </c>
      <c r="B244" s="4">
        <f t="shared" si="223"/>
        <v>1165.3998996102373</v>
      </c>
      <c r="C244" s="4">
        <f t="shared" si="224"/>
        <v>2964.1409688209246</v>
      </c>
      <c r="D244" s="4">
        <f t="shared" si="225"/>
        <v>4369.8692481025182</v>
      </c>
      <c r="E244" s="11">
        <f t="shared" si="226"/>
        <v>2.6648070360562665E-7</v>
      </c>
      <c r="F244" s="11">
        <f t="shared" si="227"/>
        <v>5.2498485509475023E-7</v>
      </c>
      <c r="G244" s="11">
        <f t="shared" si="228"/>
        <v>1.0717379068420515E-6</v>
      </c>
      <c r="H244" s="4">
        <f t="shared" si="229"/>
        <v>112670.59168988517</v>
      </c>
      <c r="I244" s="4">
        <f t="shared" si="230"/>
        <v>64776.372531527886</v>
      </c>
      <c r="J244" s="4">
        <f t="shared" si="231"/>
        <v>27442.628637113834</v>
      </c>
      <c r="K244" s="4">
        <f t="shared" si="232"/>
        <v>96679.767801221999</v>
      </c>
      <c r="L244" s="4">
        <f t="shared" si="233"/>
        <v>21853.337345590084</v>
      </c>
      <c r="M244" s="4">
        <f t="shared" si="234"/>
        <v>6279.9656188866411</v>
      </c>
      <c r="N244" s="11">
        <f t="shared" si="235"/>
        <v>-8.24013472466123E-3</v>
      </c>
      <c r="O244" s="11">
        <f t="shared" si="236"/>
        <v>-2.4268112961192134E-3</v>
      </c>
      <c r="P244" s="11">
        <f t="shared" si="237"/>
        <v>-4.074756296007509E-4</v>
      </c>
      <c r="Q244" s="4">
        <f t="shared" si="238"/>
        <v>2083.5910118484153</v>
      </c>
      <c r="R244" s="4">
        <f t="shared" si="239"/>
        <v>3877.1694197058673</v>
      </c>
      <c r="S244" s="4">
        <f t="shared" si="240"/>
        <v>2862.5743508578312</v>
      </c>
      <c r="T244" s="4">
        <f t="shared" si="241"/>
        <v>18.492767106285346</v>
      </c>
      <c r="U244" s="4">
        <f t="shared" si="242"/>
        <v>59.854685716134775</v>
      </c>
      <c r="V244" s="4">
        <f t="shared" si="243"/>
        <v>104.31123011978676</v>
      </c>
      <c r="W244" s="11">
        <f t="shared" si="244"/>
        <v>-1.0734613539272964E-2</v>
      </c>
      <c r="X244" s="11">
        <f t="shared" si="245"/>
        <v>-1.217998157191269E-2</v>
      </c>
      <c r="Y244" s="11">
        <f t="shared" si="246"/>
        <v>-9.7425357312937999E-3</v>
      </c>
      <c r="Z244" s="4">
        <f t="shared" si="259"/>
        <v>2292.1334225456367</v>
      </c>
      <c r="AA244" s="4">
        <f t="shared" si="260"/>
        <v>11962.468727276719</v>
      </c>
      <c r="AB244" s="4">
        <f t="shared" si="261"/>
        <v>42418.017448669831</v>
      </c>
      <c r="AC244" s="12">
        <f t="shared" si="247"/>
        <v>1.0793116807652752</v>
      </c>
      <c r="AD244" s="12">
        <f t="shared" si="248"/>
        <v>3.0403869239954924</v>
      </c>
      <c r="AE244" s="12">
        <f t="shared" si="249"/>
        <v>14.667806783714326</v>
      </c>
      <c r="AF244" s="11">
        <f t="shared" si="250"/>
        <v>-4.0504037456468023E-3</v>
      </c>
      <c r="AG244" s="11">
        <f t="shared" si="251"/>
        <v>2.9673830763510267E-4</v>
      </c>
      <c r="AH244" s="11">
        <f t="shared" si="252"/>
        <v>9.7937136394747881E-3</v>
      </c>
      <c r="AI244" s="1">
        <f t="shared" si="216"/>
        <v>243598.98404545576</v>
      </c>
      <c r="AJ244" s="1">
        <f t="shared" si="217"/>
        <v>132170.45088710467</v>
      </c>
      <c r="AK244" s="1">
        <f t="shared" si="218"/>
        <v>54934.606014919889</v>
      </c>
      <c r="AL244" s="10">
        <f t="shared" si="253"/>
        <v>85.443897683815365</v>
      </c>
      <c r="AM244" s="10">
        <f t="shared" si="254"/>
        <v>20.534984150248693</v>
      </c>
      <c r="AN244" s="10">
        <f t="shared" si="255"/>
        <v>6.485582174068627</v>
      </c>
      <c r="AO244" s="7">
        <f t="shared" si="256"/>
        <v>3.116942954263284E-3</v>
      </c>
      <c r="AP244" s="7">
        <f t="shared" si="257"/>
        <v>3.9265260394734398E-3</v>
      </c>
      <c r="AQ244" s="7">
        <f t="shared" si="258"/>
        <v>3.5618545444217548E-3</v>
      </c>
      <c r="AR244" s="1">
        <f t="shared" si="264"/>
        <v>112670.59168988517</v>
      </c>
      <c r="AS244" s="1">
        <f t="shared" si="262"/>
        <v>64776.372531527886</v>
      </c>
      <c r="AT244" s="1">
        <f t="shared" si="263"/>
        <v>27442.628637113834</v>
      </c>
      <c r="AU244" s="1">
        <f t="shared" si="219"/>
        <v>22534.118337977037</v>
      </c>
      <c r="AV244" s="1">
        <f t="shared" si="220"/>
        <v>12955.274506305577</v>
      </c>
      <c r="AW244" s="1">
        <f t="shared" si="221"/>
        <v>5488.525727422767</v>
      </c>
      <c r="AX244">
        <v>0</v>
      </c>
      <c r="AY244">
        <v>0</v>
      </c>
      <c r="AZ244">
        <v>0</v>
      </c>
      <c r="BA244">
        <f t="shared" si="267"/>
        <v>0</v>
      </c>
      <c r="BB244">
        <f t="shared" si="279"/>
        <v>0</v>
      </c>
      <c r="BC244">
        <f t="shared" si="268"/>
        <v>0</v>
      </c>
      <c r="BD244">
        <f t="shared" si="269"/>
        <v>0</v>
      </c>
      <c r="BE244">
        <f t="shared" si="270"/>
        <v>0</v>
      </c>
      <c r="BF244">
        <f t="shared" si="271"/>
        <v>0</v>
      </c>
      <c r="BG244">
        <f t="shared" si="272"/>
        <v>0</v>
      </c>
      <c r="BH244">
        <f t="shared" si="280"/>
        <v>0</v>
      </c>
      <c r="BI244">
        <f t="shared" si="281"/>
        <v>0</v>
      </c>
      <c r="BJ244">
        <f t="shared" si="282"/>
        <v>0</v>
      </c>
      <c r="BK244" s="7">
        <f t="shared" si="283"/>
        <v>2.4635931646519421E-2</v>
      </c>
      <c r="BL244" s="13">
        <f t="shared" si="265"/>
        <v>1.4419809835351329E-3</v>
      </c>
      <c r="BM244" s="13">
        <f t="shared" si="266"/>
        <v>1.325434498355305E-4</v>
      </c>
      <c r="BN244" s="8">
        <f>BN$3*temperature!$I354+BN$4*temperature!$I354^2+BN$5*temperature!$I354^6</f>
        <v>-61.513765546597114</v>
      </c>
      <c r="BO244" s="8">
        <f>BO$3*temperature!$I354+BO$4*temperature!$I354^2+BO$5*temperature!$I354^6</f>
        <v>-50.501593792489004</v>
      </c>
      <c r="BP244" s="8">
        <f>BP$3*temperature!$I354+BP$4*temperature!$I354^2+BP$5*temperature!$I354^6</f>
        <v>-41.866984893999984</v>
      </c>
      <c r="BQ244" s="8">
        <f>BQ$3*temperature!$M354+BQ$4*temperature!$M354^2+BQ$5*temperature!$M354^6</f>
        <v>-61.513788034966716</v>
      </c>
      <c r="BR244" s="8">
        <f>BR$3*temperature!$M354+BR$4*temperature!$M354^2+BR$5*temperature!$M354^6</f>
        <v>-50.501611108556069</v>
      </c>
      <c r="BS244" s="8">
        <f>BS$3*temperature!$M354+BS$4*temperature!$M354^2+BS$5*temperature!$M354^6</f>
        <v>-41.866998331566123</v>
      </c>
      <c r="BT244" s="15">
        <f t="shared" si="273"/>
        <v>-2.2488369602058356E-5</v>
      </c>
      <c r="BU244" s="15">
        <f t="shared" si="274"/>
        <v>-1.7316067065564766E-5</v>
      </c>
      <c r="BV244" s="15">
        <f t="shared" si="275"/>
        <v>-1.3437566138918555E-5</v>
      </c>
      <c r="BW244" s="15">
        <f t="shared" si="276"/>
        <v>-4.0242120575616838E-2</v>
      </c>
      <c r="BX244" s="15">
        <f t="shared" si="277"/>
        <v>-5.8028372607167377E-5</v>
      </c>
      <c r="BY244" s="15">
        <f t="shared" si="278"/>
        <v>-5.3338294897896399E-6</v>
      </c>
    </row>
    <row r="245" spans="1:77" x14ac:dyDescent="0.3">
      <c r="A245">
        <f t="shared" si="222"/>
        <v>2199</v>
      </c>
      <c r="B245" s="4">
        <f t="shared" si="223"/>
        <v>1165.4001946389933</v>
      </c>
      <c r="C245" s="4">
        <f t="shared" si="224"/>
        <v>2964.1424471435857</v>
      </c>
      <c r="D245" s="4">
        <f t="shared" si="225"/>
        <v>4369.873697289313</v>
      </c>
      <c r="E245" s="11">
        <f t="shared" si="226"/>
        <v>2.5315666842534528E-7</v>
      </c>
      <c r="F245" s="11">
        <f t="shared" si="227"/>
        <v>4.9873561234001268E-7</v>
      </c>
      <c r="G245" s="11">
        <f t="shared" si="228"/>
        <v>1.0181510114999488E-6</v>
      </c>
      <c r="H245" s="4">
        <f t="shared" si="229"/>
        <v>111734.23133831004</v>
      </c>
      <c r="I245" s="4">
        <f t="shared" si="230"/>
        <v>64616.653486004448</v>
      </c>
      <c r="J245" s="4">
        <f t="shared" si="231"/>
        <v>27430.710297512538</v>
      </c>
      <c r="K245" s="4">
        <f t="shared" si="232"/>
        <v>95876.276537710743</v>
      </c>
      <c r="L245" s="4">
        <f t="shared" si="233"/>
        <v>21799.442718507908</v>
      </c>
      <c r="M245" s="4">
        <f t="shared" si="234"/>
        <v>6277.2318372789923</v>
      </c>
      <c r="N245" s="11">
        <f t="shared" si="235"/>
        <v>-8.3108522267375529E-3</v>
      </c>
      <c r="O245" s="11">
        <f t="shared" si="236"/>
        <v>-2.4661966376066102E-3</v>
      </c>
      <c r="P245" s="11">
        <f t="shared" si="237"/>
        <v>-4.3531792585405071E-4</v>
      </c>
      <c r="Q245" s="4">
        <f t="shared" si="238"/>
        <v>2044.0944530822842</v>
      </c>
      <c r="R245" s="4">
        <f t="shared" si="239"/>
        <v>3820.5020741610701</v>
      </c>
      <c r="S245" s="4">
        <f t="shared" si="240"/>
        <v>2833.4545133790957</v>
      </c>
      <c r="T245" s="4">
        <f t="shared" si="241"/>
        <v>18.294254398127592</v>
      </c>
      <c r="U245" s="4">
        <f t="shared" si="242"/>
        <v>59.125656747119628</v>
      </c>
      <c r="V245" s="4">
        <f t="shared" si="243"/>
        <v>103.29497423316953</v>
      </c>
      <c r="W245" s="11">
        <f t="shared" si="244"/>
        <v>-1.0734613539272964E-2</v>
      </c>
      <c r="X245" s="11">
        <f t="shared" si="245"/>
        <v>-1.217998157191269E-2</v>
      </c>
      <c r="Y245" s="11">
        <f t="shared" si="246"/>
        <v>-9.7425357312937999E-3</v>
      </c>
      <c r="Z245" s="4">
        <f t="shared" si="259"/>
        <v>2239.7353903905578</v>
      </c>
      <c r="AA245" s="4">
        <f t="shared" si="260"/>
        <v>11791.593185210517</v>
      </c>
      <c r="AB245" s="4">
        <f t="shared" si="261"/>
        <v>42398.902869985504</v>
      </c>
      <c r="AC245" s="12">
        <f t="shared" si="247"/>
        <v>1.0749400326907832</v>
      </c>
      <c r="AD245" s="12">
        <f t="shared" si="248"/>
        <v>3.0412891232658747</v>
      </c>
      <c r="AE245" s="12">
        <f t="shared" si="249"/>
        <v>14.811459083073169</v>
      </c>
      <c r="AF245" s="11">
        <f t="shared" si="250"/>
        <v>-4.0504037456468023E-3</v>
      </c>
      <c r="AG245" s="11">
        <f t="shared" si="251"/>
        <v>2.9673830763510267E-4</v>
      </c>
      <c r="AH245" s="11">
        <f t="shared" si="252"/>
        <v>9.7937136394747881E-3</v>
      </c>
      <c r="AI245" s="1">
        <f t="shared" si="216"/>
        <v>241773.20397888724</v>
      </c>
      <c r="AJ245" s="1">
        <f t="shared" si="217"/>
        <v>131908.68030469978</v>
      </c>
      <c r="AK245" s="1">
        <f t="shared" si="218"/>
        <v>54929.671140850674</v>
      </c>
      <c r="AL245" s="10">
        <f t="shared" si="253"/>
        <v>85.707558201137033</v>
      </c>
      <c r="AM245" s="10">
        <f t="shared" si="254"/>
        <v>20.614808988734957</v>
      </c>
      <c r="AN245" s="10">
        <f t="shared" si="255"/>
        <v>6.5084518674051557</v>
      </c>
      <c r="AO245" s="7">
        <f t="shared" si="256"/>
        <v>3.085773524720651E-3</v>
      </c>
      <c r="AP245" s="7">
        <f t="shared" si="257"/>
        <v>3.8872607790787052E-3</v>
      </c>
      <c r="AQ245" s="7">
        <f t="shared" si="258"/>
        <v>3.5262359989775374E-3</v>
      </c>
      <c r="AR245" s="1">
        <f t="shared" si="264"/>
        <v>111734.23133831004</v>
      </c>
      <c r="AS245" s="1">
        <f t="shared" si="262"/>
        <v>64616.653486004448</v>
      </c>
      <c r="AT245" s="1">
        <f t="shared" si="263"/>
        <v>27430.710297512538</v>
      </c>
      <c r="AU245" s="1">
        <f t="shared" si="219"/>
        <v>22346.846267662011</v>
      </c>
      <c r="AV245" s="1">
        <f t="shared" si="220"/>
        <v>12923.33069720089</v>
      </c>
      <c r="AW245" s="1">
        <f t="shared" si="221"/>
        <v>5486.1420595025083</v>
      </c>
      <c r="AX245">
        <v>0</v>
      </c>
      <c r="AY245">
        <v>0</v>
      </c>
      <c r="AZ245">
        <v>0</v>
      </c>
      <c r="BA245">
        <f t="shared" si="267"/>
        <v>0</v>
      </c>
      <c r="BB245">
        <f t="shared" si="279"/>
        <v>0</v>
      </c>
      <c r="BC245">
        <f t="shared" si="268"/>
        <v>0</v>
      </c>
      <c r="BD245">
        <f t="shared" si="269"/>
        <v>0</v>
      </c>
      <c r="BE245">
        <f t="shared" si="270"/>
        <v>0</v>
      </c>
      <c r="BF245">
        <f t="shared" si="271"/>
        <v>0</v>
      </c>
      <c r="BG245">
        <f t="shared" si="272"/>
        <v>0</v>
      </c>
      <c r="BH245">
        <f t="shared" si="280"/>
        <v>0</v>
      </c>
      <c r="BI245">
        <f t="shared" si="281"/>
        <v>0</v>
      </c>
      <c r="BJ245">
        <f t="shared" si="282"/>
        <v>0</v>
      </c>
      <c r="BK245" s="7">
        <f t="shared" si="283"/>
        <v>2.4591492361740824E-2</v>
      </c>
      <c r="BL245" s="13">
        <f t="shared" si="265"/>
        <v>1.4073105763702516E-3</v>
      </c>
      <c r="BM245" s="13">
        <f t="shared" si="266"/>
        <v>1.2623185698621952E-4</v>
      </c>
      <c r="BN245" s="8">
        <f>BN$3*temperature!$I355+BN$4*temperature!$I355^2+BN$5*temperature!$I355^6</f>
        <v>-61.894681755410055</v>
      </c>
      <c r="BO245" s="8">
        <f>BO$3*temperature!$I355+BO$4*temperature!$I355^2+BO$5*temperature!$I355^6</f>
        <v>-50.794882319063177</v>
      </c>
      <c r="BP245" s="8">
        <f>BP$3*temperature!$I355+BP$4*temperature!$I355^2+BP$5*temperature!$I355^6</f>
        <v>-42.09456704254238</v>
      </c>
      <c r="BQ245" s="8">
        <f>BQ$3*temperature!$M355+BQ$4*temperature!$M355^2+BQ$5*temperature!$M355^6</f>
        <v>-61.894704215690901</v>
      </c>
      <c r="BR245" s="8">
        <f>BR$3*temperature!$M355+BR$4*temperature!$M355^2+BR$5*temperature!$M355^6</f>
        <v>-50.794899611460472</v>
      </c>
      <c r="BS245" s="8">
        <f>BS$3*temperature!$M355+BS$4*temperature!$M355^2+BS$5*temperature!$M355^6</f>
        <v>-42.094580459997808</v>
      </c>
      <c r="BT245" s="15">
        <f t="shared" si="273"/>
        <v>-2.2460280845848501E-5</v>
      </c>
      <c r="BU245" s="15">
        <f t="shared" si="274"/>
        <v>-1.7292397295420869E-5</v>
      </c>
      <c r="BV245" s="15">
        <f t="shared" si="275"/>
        <v>-1.3417455427600089E-5</v>
      </c>
      <c r="BW245" s="15">
        <f t="shared" si="276"/>
        <v>-3.9950093926982656E-2</v>
      </c>
      <c r="BX245" s="15">
        <f t="shared" si="277"/>
        <v>-5.6222189710427649E-5</v>
      </c>
      <c r="BY245" s="15">
        <f t="shared" si="278"/>
        <v>-5.0429745431769116E-6</v>
      </c>
    </row>
    <row r="246" spans="1:77" x14ac:dyDescent="0.3">
      <c r="A246">
        <f t="shared" si="222"/>
        <v>2200</v>
      </c>
      <c r="B246" s="4">
        <f t="shared" si="223"/>
        <v>1165.4004749163826</v>
      </c>
      <c r="C246" s="4">
        <f t="shared" si="224"/>
        <v>2964.1438515508144</v>
      </c>
      <c r="D246" s="4">
        <f t="shared" si="225"/>
        <v>4369.8779240210715</v>
      </c>
      <c r="E246" s="11">
        <f t="shared" si="226"/>
        <v>2.4049883500407801E-7</v>
      </c>
      <c r="F246" s="11">
        <f t="shared" si="227"/>
        <v>4.7379883172301204E-7</v>
      </c>
      <c r="G246" s="11">
        <f t="shared" si="228"/>
        <v>9.6724346092495143E-7</v>
      </c>
      <c r="H246" s="4">
        <f t="shared" si="229"/>
        <v>110797.78994371509</v>
      </c>
      <c r="I246" s="4">
        <f t="shared" si="230"/>
        <v>64454.829794166515</v>
      </c>
      <c r="J246" s="4">
        <f t="shared" si="231"/>
        <v>27418.047950985121</v>
      </c>
      <c r="K246" s="4">
        <f t="shared" si="232"/>
        <v>95072.717343507888</v>
      </c>
      <c r="L246" s="4">
        <f t="shared" si="233"/>
        <v>21744.838652295606</v>
      </c>
      <c r="M246" s="4">
        <f t="shared" si="234"/>
        <v>6274.3281225933188</v>
      </c>
      <c r="N246" s="11">
        <f t="shared" si="235"/>
        <v>-8.3812098594253648E-3</v>
      </c>
      <c r="O246" s="11">
        <f t="shared" si="236"/>
        <v>-2.5048377115596265E-3</v>
      </c>
      <c r="P246" s="11">
        <f t="shared" si="237"/>
        <v>-4.6257885019140854E-4</v>
      </c>
      <c r="Q246" s="4">
        <f t="shared" si="238"/>
        <v>2005.2042919897526</v>
      </c>
      <c r="R246" s="4">
        <f t="shared" si="239"/>
        <v>3764.5170344813105</v>
      </c>
      <c r="S246" s="4">
        <f t="shared" si="240"/>
        <v>2804.5542675966753</v>
      </c>
      <c r="T246" s="4">
        <f t="shared" si="241"/>
        <v>18.097872647174547</v>
      </c>
      <c r="U246" s="4">
        <f t="shared" si="242"/>
        <v>58.405507337512475</v>
      </c>
      <c r="V246" s="4">
        <f t="shared" si="243"/>
        <v>102.28861925583981</v>
      </c>
      <c r="W246" s="11">
        <f t="shared" si="244"/>
        <v>-1.0734613539272964E-2</v>
      </c>
      <c r="X246" s="11">
        <f t="shared" si="245"/>
        <v>-1.217998157191269E-2</v>
      </c>
      <c r="Y246" s="11">
        <f t="shared" si="246"/>
        <v>-9.7425357312937999E-3</v>
      </c>
      <c r="Z246" s="4">
        <f t="shared" si="259"/>
        <v>2188.379091296717</v>
      </c>
      <c r="AA246" s="4">
        <f t="shared" si="260"/>
        <v>11622.699280558256</v>
      </c>
      <c r="AB246" s="4">
        <f t="shared" si="261"/>
        <v>42378.614201996133</v>
      </c>
      <c r="AC246" s="12">
        <f t="shared" si="247"/>
        <v>1.0705860915560268</v>
      </c>
      <c r="AD246" s="12">
        <f t="shared" si="248"/>
        <v>3.0421915902533416</v>
      </c>
      <c r="AE246" s="12">
        <f t="shared" si="249"/>
        <v>14.956518271915586</v>
      </c>
      <c r="AF246" s="11">
        <f t="shared" si="250"/>
        <v>-4.0504037456468023E-3</v>
      </c>
      <c r="AG246" s="11">
        <f t="shared" si="251"/>
        <v>2.9673830763510267E-4</v>
      </c>
      <c r="AH246" s="11">
        <f t="shared" si="252"/>
        <v>9.7937136394747881E-3</v>
      </c>
      <c r="AI246" s="1">
        <f t="shared" si="216"/>
        <v>239942.72984866053</v>
      </c>
      <c r="AJ246" s="1">
        <f t="shared" si="217"/>
        <v>131641.1429714307</v>
      </c>
      <c r="AK246" s="1">
        <f t="shared" si="218"/>
        <v>54922.84608626811</v>
      </c>
      <c r="AL246" s="10">
        <f t="shared" si="253"/>
        <v>85.969387573962905</v>
      </c>
      <c r="AM246" s="10">
        <f t="shared" si="254"/>
        <v>20.694142775800564</v>
      </c>
      <c r="AN246" s="10">
        <f t="shared" si="255"/>
        <v>6.5311727013048886</v>
      </c>
      <c r="AO246" s="7">
        <f t="shared" si="256"/>
        <v>3.0549157894734446E-3</v>
      </c>
      <c r="AP246" s="7">
        <f t="shared" si="257"/>
        <v>3.8483881712879182E-3</v>
      </c>
      <c r="AQ246" s="7">
        <f t="shared" si="258"/>
        <v>3.4909736389877621E-3</v>
      </c>
      <c r="AR246" s="1">
        <f t="shared" si="264"/>
        <v>110797.78994371509</v>
      </c>
      <c r="AS246" s="1">
        <f t="shared" si="262"/>
        <v>64454.829794166515</v>
      </c>
      <c r="AT246" s="1">
        <f t="shared" si="263"/>
        <v>27418.047950985121</v>
      </c>
      <c r="AU246" s="1">
        <f t="shared" si="219"/>
        <v>22159.557988743021</v>
      </c>
      <c r="AV246" s="1">
        <f t="shared" si="220"/>
        <v>12890.965958833303</v>
      </c>
      <c r="AW246" s="1">
        <f t="shared" si="221"/>
        <v>5483.6095901970248</v>
      </c>
      <c r="AX246">
        <v>0</v>
      </c>
      <c r="AY246">
        <v>0</v>
      </c>
      <c r="AZ246">
        <v>0</v>
      </c>
      <c r="BA246">
        <f t="shared" si="267"/>
        <v>0</v>
      </c>
      <c r="BB246">
        <f t="shared" si="279"/>
        <v>0</v>
      </c>
      <c r="BC246">
        <f t="shared" si="268"/>
        <v>0</v>
      </c>
      <c r="BD246">
        <f t="shared" si="269"/>
        <v>0</v>
      </c>
      <c r="BE246">
        <f t="shared" si="270"/>
        <v>0</v>
      </c>
      <c r="BF246">
        <f t="shared" si="271"/>
        <v>0</v>
      </c>
      <c r="BG246">
        <f t="shared" si="272"/>
        <v>0</v>
      </c>
      <c r="BH246">
        <f t="shared" si="280"/>
        <v>0</v>
      </c>
      <c r="BI246">
        <f t="shared" si="281"/>
        <v>0</v>
      </c>
      <c r="BJ246">
        <f t="shared" si="282"/>
        <v>0</v>
      </c>
      <c r="BK246" s="7">
        <f t="shared" si="283"/>
        <v>2.4547749067467567E-2</v>
      </c>
      <c r="BL246" s="13">
        <f t="shared" si="265"/>
        <v>1.373533341689498E-3</v>
      </c>
      <c r="BM246" s="13">
        <f t="shared" si="266"/>
        <v>1.2022081617735191E-4</v>
      </c>
      <c r="BN246" s="8">
        <f>BN$3*temperature!$I356+BN$4*temperature!$I356^2+BN$5*temperature!$I356^6</f>
        <v>-62.272769589180378</v>
      </c>
      <c r="BO246" s="8">
        <f>BO$3*temperature!$I356+BO$4*temperature!$I356^2+BO$5*temperature!$I356^6</f>
        <v>-51.085959034250955</v>
      </c>
      <c r="BP246" s="8">
        <f>BP$3*temperature!$I356+BP$4*temperature!$I356^2+BP$5*temperature!$I356^6</f>
        <v>-42.320403798802403</v>
      </c>
      <c r="BQ246" s="8">
        <f>BQ$3*temperature!$M356+BQ$4*temperature!$M356^2+BQ$5*temperature!$M356^6</f>
        <v>-62.27279202141839</v>
      </c>
      <c r="BR246" s="8">
        <f>BR$3*temperature!$M356+BR$4*temperature!$M356^2+BR$5*temperature!$M356^6</f>
        <v>-51.085976303051552</v>
      </c>
      <c r="BS246" s="8">
        <f>BS$3*temperature!$M356+BS$4*temperature!$M356^2+BS$5*temperature!$M356^6</f>
        <v>-42.320417196236015</v>
      </c>
      <c r="BT246" s="15">
        <f t="shared" si="273"/>
        <v>-2.2432238012015659E-5</v>
      </c>
      <c r="BU246" s="15">
        <f t="shared" si="274"/>
        <v>-1.7268800597491918E-5</v>
      </c>
      <c r="BV246" s="15">
        <f t="shared" si="275"/>
        <v>-1.3397433612283294E-5</v>
      </c>
      <c r="BW246" s="15">
        <f t="shared" si="276"/>
        <v>-3.9658314756851977E-2</v>
      </c>
      <c r="BX246" s="15">
        <f t="shared" si="277"/>
        <v>-5.4472017593752826E-5</v>
      </c>
      <c r="BY246" s="15">
        <f t="shared" si="278"/>
        <v>-4.7677549682870642E-6</v>
      </c>
    </row>
    <row r="247" spans="1:77" x14ac:dyDescent="0.3">
      <c r="A247">
        <f t="shared" si="222"/>
        <v>2201</v>
      </c>
      <c r="B247" s="4">
        <f t="shared" si="223"/>
        <v>1165.4007411799664</v>
      </c>
      <c r="C247" s="4">
        <f t="shared" si="224"/>
        <v>2964.1451857383136</v>
      </c>
      <c r="D247" s="4">
        <f t="shared" si="225"/>
        <v>4369.8819394201264</v>
      </c>
      <c r="E247" s="11">
        <f t="shared" si="226"/>
        <v>2.2847389325387411E-7</v>
      </c>
      <c r="F247" s="11">
        <f t="shared" si="227"/>
        <v>4.5010889013686141E-7</v>
      </c>
      <c r="G247" s="11">
        <f t="shared" si="228"/>
        <v>9.1888128787870382E-7</v>
      </c>
      <c r="H247" s="4">
        <f t="shared" si="229"/>
        <v>109861.43709512954</v>
      </c>
      <c r="I247" s="4">
        <f t="shared" si="230"/>
        <v>64290.966109297522</v>
      </c>
      <c r="J247" s="4">
        <f t="shared" si="231"/>
        <v>27404.658241333462</v>
      </c>
      <c r="K247" s="4">
        <f t="shared" si="232"/>
        <v>94269.235648413101</v>
      </c>
      <c r="L247" s="4">
        <f t="shared" si="233"/>
        <v>21689.546928614374</v>
      </c>
      <c r="M247" s="4">
        <f t="shared" si="234"/>
        <v>6271.2582676707279</v>
      </c>
      <c r="N247" s="11">
        <f t="shared" si="235"/>
        <v>-8.4512330934196633E-3</v>
      </c>
      <c r="O247" s="11">
        <f t="shared" si="236"/>
        <v>-2.5427516186878885E-3</v>
      </c>
      <c r="P247" s="11">
        <f t="shared" si="237"/>
        <v>-4.8927229539308392E-4</v>
      </c>
      <c r="Q247" s="4">
        <f t="shared" si="238"/>
        <v>1966.9151129445702</v>
      </c>
      <c r="R247" s="4">
        <f t="shared" si="239"/>
        <v>3709.2113137461261</v>
      </c>
      <c r="S247" s="4">
        <f t="shared" si="240"/>
        <v>2775.8745260439809</v>
      </c>
      <c r="T247" s="4">
        <f t="shared" si="241"/>
        <v>17.903598978424149</v>
      </c>
      <c r="U247" s="4">
        <f t="shared" si="242"/>
        <v>57.69412933444336</v>
      </c>
      <c r="V247" s="4">
        <f t="shared" si="243"/>
        <v>101.29206872783507</v>
      </c>
      <c r="W247" s="11">
        <f t="shared" si="244"/>
        <v>-1.0734613539272964E-2</v>
      </c>
      <c r="X247" s="11">
        <f t="shared" si="245"/>
        <v>-1.217998157191269E-2</v>
      </c>
      <c r="Y247" s="11">
        <f t="shared" si="246"/>
        <v>-9.7425357312937999E-3</v>
      </c>
      <c r="Z247" s="4">
        <f t="shared" si="259"/>
        <v>2138.0486464999876</v>
      </c>
      <c r="AA247" s="4">
        <f t="shared" si="260"/>
        <v>11455.780424136454</v>
      </c>
      <c r="AB247" s="4">
        <f t="shared" si="261"/>
        <v>42357.177855951202</v>
      </c>
      <c r="AC247" s="12">
        <f t="shared" si="247"/>
        <v>1.0662497856407509</v>
      </c>
      <c r="AD247" s="12">
        <f t="shared" si="248"/>
        <v>3.0430943250373352</v>
      </c>
      <c r="AE247" s="12">
        <f t="shared" si="249"/>
        <v>15.102998128914299</v>
      </c>
      <c r="AF247" s="11">
        <f t="shared" si="250"/>
        <v>-4.0504037456468023E-3</v>
      </c>
      <c r="AG247" s="11">
        <f t="shared" si="251"/>
        <v>2.9673830763510267E-4</v>
      </c>
      <c r="AH247" s="11">
        <f t="shared" si="252"/>
        <v>9.7937136394747881E-3</v>
      </c>
      <c r="AI247" s="1">
        <f t="shared" si="216"/>
        <v>238108.01485253748</v>
      </c>
      <c r="AJ247" s="1">
        <f t="shared" si="217"/>
        <v>131367.99463312095</v>
      </c>
      <c r="AK247" s="1">
        <f t="shared" si="218"/>
        <v>54914.171067838324</v>
      </c>
      <c r="AL247" s="10">
        <f t="shared" si="253"/>
        <v>86.229390521078869</v>
      </c>
      <c r="AM247" s="10">
        <f t="shared" si="254"/>
        <v>20.772985479131165</v>
      </c>
      <c r="AN247" s="10">
        <f t="shared" si="255"/>
        <v>6.5537448515195003</v>
      </c>
      <c r="AO247" s="7">
        <f t="shared" si="256"/>
        <v>3.02436663157871E-3</v>
      </c>
      <c r="AP247" s="7">
        <f t="shared" si="257"/>
        <v>3.8099042895750391E-3</v>
      </c>
      <c r="AQ247" s="7">
        <f t="shared" si="258"/>
        <v>3.4560639025978846E-3</v>
      </c>
      <c r="AR247" s="1">
        <f t="shared" si="264"/>
        <v>109861.43709512954</v>
      </c>
      <c r="AS247" s="1">
        <f t="shared" si="262"/>
        <v>64290.966109297522</v>
      </c>
      <c r="AT247" s="1">
        <f t="shared" si="263"/>
        <v>27404.658241333462</v>
      </c>
      <c r="AU247" s="1">
        <f t="shared" si="219"/>
        <v>21972.28741902591</v>
      </c>
      <c r="AV247" s="1">
        <f t="shared" si="220"/>
        <v>12858.193221859505</v>
      </c>
      <c r="AW247" s="1">
        <f t="shared" si="221"/>
        <v>5480.9316482666927</v>
      </c>
      <c r="AX247">
        <v>0</v>
      </c>
      <c r="AY247">
        <v>0</v>
      </c>
      <c r="AZ247">
        <v>0</v>
      </c>
      <c r="BA247">
        <f t="shared" si="267"/>
        <v>0</v>
      </c>
      <c r="BB247">
        <f t="shared" si="279"/>
        <v>0</v>
      </c>
      <c r="BC247">
        <f t="shared" si="268"/>
        <v>0</v>
      </c>
      <c r="BD247">
        <f t="shared" si="269"/>
        <v>0</v>
      </c>
      <c r="BE247">
        <f t="shared" si="270"/>
        <v>0</v>
      </c>
      <c r="BF247">
        <f t="shared" si="271"/>
        <v>0</v>
      </c>
      <c r="BG247">
        <f t="shared" si="272"/>
        <v>0</v>
      </c>
      <c r="BH247">
        <f t="shared" si="280"/>
        <v>0</v>
      </c>
      <c r="BI247">
        <f t="shared" si="281"/>
        <v>0</v>
      </c>
      <c r="BJ247">
        <f t="shared" si="282"/>
        <v>0</v>
      </c>
      <c r="BK247" s="7">
        <f t="shared" si="283"/>
        <v>2.450468372580436E-2</v>
      </c>
      <c r="BL247" s="13">
        <f t="shared" si="265"/>
        <v>1.3406240391818473E-3</v>
      </c>
      <c r="BM247" s="13">
        <f t="shared" si="266"/>
        <v>1.1449601540700182E-4</v>
      </c>
      <c r="BN247" s="8">
        <f>BN$3*temperature!$I357+BN$4*temperature!$I357^2+BN$5*temperature!$I357^6</f>
        <v>-62.648042375184197</v>
      </c>
      <c r="BO247" s="8">
        <f>BO$3*temperature!$I357+BO$4*temperature!$I357^2+BO$5*temperature!$I357^6</f>
        <v>-51.374835246752092</v>
      </c>
      <c r="BP247" s="8">
        <f>BP$3*temperature!$I357+BP$4*temperature!$I357^2+BP$5*temperature!$I357^6</f>
        <v>-42.54450483199053</v>
      </c>
      <c r="BQ247" s="8">
        <f>BQ$3*temperature!$M357+BQ$4*temperature!$M357^2+BQ$5*temperature!$M357^6</f>
        <v>-62.648064779430477</v>
      </c>
      <c r="BR247" s="8">
        <f>BR$3*temperature!$M357+BR$4*temperature!$M357^2+BR$5*temperature!$M357^6</f>
        <v>-51.374852492032204</v>
      </c>
      <c r="BS247" s="8">
        <f>BS$3*temperature!$M357+BS$4*temperature!$M357^2+BS$5*temperature!$M357^6</f>
        <v>-42.544518209492956</v>
      </c>
      <c r="BT247" s="15">
        <f t="shared" si="273"/>
        <v>-2.2404246280416373E-5</v>
      </c>
      <c r="BU247" s="15">
        <f t="shared" si="274"/>
        <v>-1.7245280112376804E-5</v>
      </c>
      <c r="BV247" s="15">
        <f t="shared" si="275"/>
        <v>-1.3377502426692445E-5</v>
      </c>
      <c r="BW247" s="15">
        <f t="shared" si="276"/>
        <v>-3.9366842947760286E-2</v>
      </c>
      <c r="BX247" s="15">
        <f t="shared" si="277"/>
        <v>-5.2776136002463819E-5</v>
      </c>
      <c r="BY247" s="15">
        <f t="shared" si="278"/>
        <v>-4.5073466566717825E-6</v>
      </c>
    </row>
    <row r="248" spans="1:77" x14ac:dyDescent="0.3">
      <c r="A248">
        <f t="shared" si="222"/>
        <v>2202</v>
      </c>
      <c r="B248" s="4">
        <f t="shared" si="223"/>
        <v>1165.4009941304287</v>
      </c>
      <c r="C248" s="4">
        <f t="shared" si="224"/>
        <v>2964.146453217008</v>
      </c>
      <c r="D248" s="4">
        <f t="shared" si="225"/>
        <v>4369.8857540527333</v>
      </c>
      <c r="E248" s="11">
        <f t="shared" si="226"/>
        <v>2.170501985911804E-7</v>
      </c>
      <c r="F248" s="11">
        <f t="shared" si="227"/>
        <v>4.2760344563001834E-7</v>
      </c>
      <c r="G248" s="11">
        <f t="shared" si="228"/>
        <v>8.7293722348476857E-7</v>
      </c>
      <c r="H248" s="4">
        <f t="shared" si="229"/>
        <v>108925.33720895901</v>
      </c>
      <c r="I248" s="4">
        <f t="shared" si="230"/>
        <v>64125.125715828879</v>
      </c>
      <c r="J248" s="4">
        <f t="shared" si="231"/>
        <v>27390.557464475751</v>
      </c>
      <c r="K248" s="4">
        <f t="shared" si="232"/>
        <v>93465.972448594257</v>
      </c>
      <c r="L248" s="4">
        <f t="shared" si="233"/>
        <v>21633.588868806884</v>
      </c>
      <c r="M248" s="4">
        <f t="shared" si="234"/>
        <v>6268.0259865084836</v>
      </c>
      <c r="N248" s="11">
        <f t="shared" si="235"/>
        <v>-8.5209474150687026E-3</v>
      </c>
      <c r="O248" s="11">
        <f t="shared" si="236"/>
        <v>-2.5799552195193698E-3</v>
      </c>
      <c r="P248" s="11">
        <f t="shared" si="237"/>
        <v>-5.1541190368564749E-4</v>
      </c>
      <c r="Q248" s="4">
        <f t="shared" si="238"/>
        <v>1929.221389743926</v>
      </c>
      <c r="R248" s="4">
        <f t="shared" si="239"/>
        <v>3654.5817094607883</v>
      </c>
      <c r="S248" s="4">
        <f t="shared" si="240"/>
        <v>2747.4160876630012</v>
      </c>
      <c r="T248" s="4">
        <f t="shared" si="241"/>
        <v>17.711410762428645</v>
      </c>
      <c r="U248" s="4">
        <f t="shared" si="242"/>
        <v>56.99141590234229</v>
      </c>
      <c r="V248" s="4">
        <f t="shared" si="243"/>
        <v>100.30522712895747</v>
      </c>
      <c r="W248" s="11">
        <f t="shared" si="244"/>
        <v>-1.0734613539272964E-2</v>
      </c>
      <c r="X248" s="11">
        <f t="shared" si="245"/>
        <v>-1.217998157191269E-2</v>
      </c>
      <c r="Y248" s="11">
        <f t="shared" si="246"/>
        <v>-9.7425357312937999E-3</v>
      </c>
      <c r="Z248" s="4">
        <f t="shared" si="259"/>
        <v>2088.7282183950379</v>
      </c>
      <c r="AA248" s="4">
        <f t="shared" si="260"/>
        <v>11290.829326907877</v>
      </c>
      <c r="AB248" s="4">
        <f t="shared" si="261"/>
        <v>42334.619695564703</v>
      </c>
      <c r="AC248" s="12">
        <f t="shared" si="247"/>
        <v>1.0619310435151965</v>
      </c>
      <c r="AD248" s="12">
        <f t="shared" si="248"/>
        <v>3.0439973276973209</v>
      </c>
      <c r="AE248" s="12">
        <f t="shared" si="249"/>
        <v>15.250912567686409</v>
      </c>
      <c r="AF248" s="11">
        <f t="shared" si="250"/>
        <v>-4.0504037456468023E-3</v>
      </c>
      <c r="AG248" s="11">
        <f t="shared" si="251"/>
        <v>2.9673830763510267E-4</v>
      </c>
      <c r="AH248" s="11">
        <f t="shared" si="252"/>
        <v>9.7937136394747881E-3</v>
      </c>
      <c r="AI248" s="1">
        <f t="shared" si="216"/>
        <v>236269.50078630965</v>
      </c>
      <c r="AJ248" s="1">
        <f t="shared" si="217"/>
        <v>131089.38839166836</v>
      </c>
      <c r="AK248" s="1">
        <f t="shared" si="218"/>
        <v>54903.685609321183</v>
      </c>
      <c r="AL248" s="10">
        <f t="shared" si="253"/>
        <v>86.487571919518672</v>
      </c>
      <c r="AM248" s="10">
        <f t="shared" si="254"/>
        <v>20.851337134750544</v>
      </c>
      <c r="AN248" s="10">
        <f t="shared" si="255"/>
        <v>6.5761685109175909</v>
      </c>
      <c r="AO248" s="7">
        <f t="shared" si="256"/>
        <v>2.9941229652629231E-3</v>
      </c>
      <c r="AP248" s="7">
        <f t="shared" si="257"/>
        <v>3.7718052466792886E-3</v>
      </c>
      <c r="AQ248" s="7">
        <f t="shared" si="258"/>
        <v>3.4215032635719058E-3</v>
      </c>
      <c r="AR248" s="1">
        <f t="shared" si="264"/>
        <v>108925.33720895901</v>
      </c>
      <c r="AS248" s="1">
        <f t="shared" si="262"/>
        <v>64125.125715828879</v>
      </c>
      <c r="AT248" s="1">
        <f t="shared" si="263"/>
        <v>27390.557464475751</v>
      </c>
      <c r="AU248" s="1">
        <f t="shared" si="219"/>
        <v>21785.067441791805</v>
      </c>
      <c r="AV248" s="1">
        <f t="shared" si="220"/>
        <v>12825.025143165776</v>
      </c>
      <c r="AW248" s="1">
        <f t="shared" si="221"/>
        <v>5478.1114928951501</v>
      </c>
      <c r="AX248">
        <v>0</v>
      </c>
      <c r="AY248">
        <v>0</v>
      </c>
      <c r="AZ248">
        <v>0</v>
      </c>
      <c r="BA248">
        <f t="shared" si="267"/>
        <v>0</v>
      </c>
      <c r="BB248">
        <f t="shared" si="279"/>
        <v>0</v>
      </c>
      <c r="BC248">
        <f t="shared" si="268"/>
        <v>0</v>
      </c>
      <c r="BD248">
        <f t="shared" si="269"/>
        <v>0</v>
      </c>
      <c r="BE248">
        <f t="shared" si="270"/>
        <v>0</v>
      </c>
      <c r="BF248">
        <f t="shared" si="271"/>
        <v>0</v>
      </c>
      <c r="BG248">
        <f t="shared" si="272"/>
        <v>0</v>
      </c>
      <c r="BH248">
        <f t="shared" si="280"/>
        <v>0</v>
      </c>
      <c r="BI248">
        <f t="shared" si="281"/>
        <v>0</v>
      </c>
      <c r="BJ248">
        <f t="shared" si="282"/>
        <v>0</v>
      </c>
      <c r="BK248" s="7">
        <f t="shared" si="283"/>
        <v>2.4462278500421902E-2</v>
      </c>
      <c r="BL248" s="13">
        <f t="shared" si="265"/>
        <v>1.3085582335323402E-3</v>
      </c>
      <c r="BM248" s="13">
        <f t="shared" si="266"/>
        <v>1.0904382419714458E-4</v>
      </c>
      <c r="BN248" s="8">
        <f>BN$3*temperature!$I358+BN$4*temperature!$I358^2+BN$5*temperature!$I358^6</f>
        <v>-63.020514054736452</v>
      </c>
      <c r="BO248" s="8">
        <f>BO$3*temperature!$I358+BO$4*temperature!$I358^2+BO$5*temperature!$I358^6</f>
        <v>-51.661522710619636</v>
      </c>
      <c r="BP248" s="8">
        <f>BP$3*temperature!$I358+BP$4*temperature!$I358^2+BP$5*temperature!$I358^6</f>
        <v>-42.766880133481251</v>
      </c>
      <c r="BQ248" s="8">
        <f>BQ$3*temperature!$M358+BQ$4*temperature!$M358^2+BQ$5*temperature!$M358^6</f>
        <v>-63.020536431046949</v>
      </c>
      <c r="BR248" s="8">
        <f>BR$3*temperature!$M358+BR$4*temperature!$M358^2+BR$5*temperature!$M358^6</f>
        <v>-51.661539932458425</v>
      </c>
      <c r="BS248" s="8">
        <f>BS$3*temperature!$M358+BS$4*temperature!$M358^2+BS$5*temperature!$M358^6</f>
        <v>-42.766893491144671</v>
      </c>
      <c r="BT248" s="15">
        <f t="shared" si="273"/>
        <v>-2.2376310496952101E-5</v>
      </c>
      <c r="BU248" s="15">
        <f t="shared" si="274"/>
        <v>-1.7221838788827881E-5</v>
      </c>
      <c r="BV248" s="15">
        <f t="shared" si="275"/>
        <v>-1.3357663419810706E-5</v>
      </c>
      <c r="BW248" s="15">
        <f t="shared" si="276"/>
        <v>-3.9075735912556538E-2</v>
      </c>
      <c r="BX248" s="15">
        <f t="shared" si="277"/>
        <v>-5.1132875959711211E-5</v>
      </c>
      <c r="BY248" s="15">
        <f t="shared" si="278"/>
        <v>-4.2609676772228644E-6</v>
      </c>
    </row>
    <row r="249" spans="1:77" x14ac:dyDescent="0.3">
      <c r="A249">
        <f t="shared" si="222"/>
        <v>2203</v>
      </c>
      <c r="B249" s="4">
        <f t="shared" si="223"/>
        <v>1165.4012344334201</v>
      </c>
      <c r="C249" s="4">
        <f t="shared" si="224"/>
        <v>2964.1476573222826</v>
      </c>
      <c r="D249" s="4">
        <f t="shared" si="225"/>
        <v>4369.8893779568734</v>
      </c>
      <c r="E249" s="11">
        <f t="shared" si="226"/>
        <v>2.0619768866162136E-7</v>
      </c>
      <c r="F249" s="11">
        <f t="shared" si="227"/>
        <v>4.0622327334851738E-7</v>
      </c>
      <c r="G249" s="11">
        <f t="shared" si="228"/>
        <v>8.2929036231053014E-7</v>
      </c>
      <c r="H249" s="4">
        <f t="shared" si="229"/>
        <v>107989.64962008112</v>
      </c>
      <c r="I249" s="4">
        <f t="shared" si="230"/>
        <v>63957.370541277895</v>
      </c>
      <c r="J249" s="4">
        <f t="shared" si="231"/>
        <v>27375.761572207015</v>
      </c>
      <c r="K249" s="4">
        <f t="shared" si="232"/>
        <v>92663.064384501151</v>
      </c>
      <c r="L249" s="4">
        <f t="shared" si="233"/>
        <v>21576.985337854243</v>
      </c>
      <c r="M249" s="4">
        <f t="shared" si="234"/>
        <v>6264.6349150848428</v>
      </c>
      <c r="N249" s="11">
        <f t="shared" si="235"/>
        <v>-8.590378327628323E-3</v>
      </c>
      <c r="O249" s="11">
        <f t="shared" si="236"/>
        <v>-2.6164651318790755E-3</v>
      </c>
      <c r="P249" s="11">
        <f t="shared" si="237"/>
        <v>-5.410110664728629E-4</v>
      </c>
      <c r="Q249" s="4">
        <f t="shared" si="238"/>
        <v>1892.1174942043765</v>
      </c>
      <c r="R249" s="4">
        <f t="shared" si="239"/>
        <v>3600.6248146556754</v>
      </c>
      <c r="S249" s="4">
        <f t="shared" si="240"/>
        <v>2719.1796418748736</v>
      </c>
      <c r="T249" s="4">
        <f t="shared" si="241"/>
        <v>17.521285612658655</v>
      </c>
      <c r="U249" s="4">
        <f t="shared" si="242"/>
        <v>56.29726150689455</v>
      </c>
      <c r="V249" s="4">
        <f t="shared" si="243"/>
        <v>99.327999869618054</v>
      </c>
      <c r="W249" s="11">
        <f t="shared" si="244"/>
        <v>-1.0734613539272964E-2</v>
      </c>
      <c r="X249" s="11">
        <f t="shared" si="245"/>
        <v>-1.217998157191269E-2</v>
      </c>
      <c r="Y249" s="11">
        <f t="shared" si="246"/>
        <v>-9.7425357312937999E-3</v>
      </c>
      <c r="Z249" s="4">
        <f t="shared" si="259"/>
        <v>2040.402021090355</v>
      </c>
      <c r="AA249" s="4">
        <f t="shared" si="260"/>
        <v>11127.838033720123</v>
      </c>
      <c r="AB249" s="4">
        <f t="shared" si="261"/>
        <v>42310.96504260174</v>
      </c>
      <c r="AC249" s="12">
        <f t="shared" si="247"/>
        <v>1.0576297940389239</v>
      </c>
      <c r="AD249" s="12">
        <f t="shared" si="248"/>
        <v>3.0449005983127875</v>
      </c>
      <c r="AE249" s="12">
        <f t="shared" si="249"/>
        <v>15.400275638114998</v>
      </c>
      <c r="AF249" s="11">
        <f t="shared" si="250"/>
        <v>-4.0504037456468023E-3</v>
      </c>
      <c r="AG249" s="11">
        <f t="shared" si="251"/>
        <v>2.9673830763510267E-4</v>
      </c>
      <c r="AH249" s="11">
        <f t="shared" si="252"/>
        <v>9.7937136394747881E-3</v>
      </c>
      <c r="AI249" s="1">
        <f t="shared" ref="AI249:AI312" si="284">(1-$AI$5)*AI248+AU248</f>
        <v>234427.61814947048</v>
      </c>
      <c r="AJ249" s="1">
        <f t="shared" ref="AJ249:AJ312" si="285">(1-$AI$5)*AJ248+AV248</f>
        <v>130805.4746956673</v>
      </c>
      <c r="AK249" s="1">
        <f t="shared" ref="AK249:AK312" si="286">(1-$AI$5)*AK248+AW248</f>
        <v>54891.428541284215</v>
      </c>
      <c r="AL249" s="10">
        <f t="shared" si="253"/>
        <v>86.743936800559794</v>
      </c>
      <c r="AM249" s="10">
        <f t="shared" si="254"/>
        <v>20.929197845727622</v>
      </c>
      <c r="AN249" s="10">
        <f t="shared" si="255"/>
        <v>6.5984438891192756</v>
      </c>
      <c r="AO249" s="7">
        <f t="shared" si="256"/>
        <v>2.9641817356102938E-3</v>
      </c>
      <c r="AP249" s="7">
        <f t="shared" si="257"/>
        <v>3.7340871942124956E-3</v>
      </c>
      <c r="AQ249" s="7">
        <f t="shared" si="258"/>
        <v>3.3872882309361869E-3</v>
      </c>
      <c r="AR249" s="1">
        <f t="shared" si="264"/>
        <v>107989.64962008112</v>
      </c>
      <c r="AS249" s="1">
        <f t="shared" si="262"/>
        <v>63957.370541277895</v>
      </c>
      <c r="AT249" s="1">
        <f t="shared" si="263"/>
        <v>27375.761572207015</v>
      </c>
      <c r="AU249" s="1">
        <f t="shared" ref="AU249:AU312" si="287">$AU$5*AR249</f>
        <v>21597.929924016225</v>
      </c>
      <c r="AV249" s="1">
        <f t="shared" ref="AV249:AV312" si="288">$AU$5*AS249</f>
        <v>12791.474108255579</v>
      </c>
      <c r="AW249" s="1">
        <f t="shared" ref="AW249:AW312" si="289">$AU$5*AT249</f>
        <v>5475.1523144414032</v>
      </c>
      <c r="AX249">
        <v>0</v>
      </c>
      <c r="AY249">
        <v>0</v>
      </c>
      <c r="AZ249">
        <v>0</v>
      </c>
      <c r="BA249">
        <f t="shared" si="267"/>
        <v>0</v>
      </c>
      <c r="BB249">
        <f t="shared" si="279"/>
        <v>0</v>
      </c>
      <c r="BC249">
        <f t="shared" si="268"/>
        <v>0</v>
      </c>
      <c r="BD249">
        <f t="shared" si="269"/>
        <v>0</v>
      </c>
      <c r="BE249">
        <f t="shared" si="270"/>
        <v>0</v>
      </c>
      <c r="BF249">
        <f t="shared" si="271"/>
        <v>0</v>
      </c>
      <c r="BG249">
        <f t="shared" si="272"/>
        <v>0</v>
      </c>
      <c r="BH249">
        <f t="shared" si="280"/>
        <v>0</v>
      </c>
      <c r="BI249">
        <f t="shared" si="281"/>
        <v>0</v>
      </c>
      <c r="BJ249">
        <f t="shared" si="282"/>
        <v>0</v>
      </c>
      <c r="BK249" s="7">
        <f t="shared" si="283"/>
        <v>2.4420515760776723E-2</v>
      </c>
      <c r="BL249" s="13">
        <f t="shared" si="265"/>
        <v>1.277312265169753E-3</v>
      </c>
      <c r="BM249" s="13">
        <f t="shared" si="266"/>
        <v>1.0385126114013769E-4</v>
      </c>
      <c r="BN249" s="8">
        <f>BN$3*temperature!$I359+BN$4*temperature!$I359^2+BN$5*temperature!$I359^6</f>
        <v>-63.390199152913979</v>
      </c>
      <c r="BO249" s="8">
        <f>BO$3*temperature!$I359+BO$4*temperature!$I359^2+BO$5*temperature!$I359^6</f>
        <v>-51.946033602498829</v>
      </c>
      <c r="BP249" s="8">
        <f>BP$3*temperature!$I359+BP$4*temperature!$I359^2+BP$5*temperature!$I359^6</f>
        <v>-42.987539999621241</v>
      </c>
      <c r="BQ249" s="8">
        <f>BQ$3*temperature!$M359+BQ$4*temperature!$M359^2+BQ$5*temperature!$M359^6</f>
        <v>-63.39022150134933</v>
      </c>
      <c r="BR249" s="8">
        <f>BR$3*temperature!$M359+BR$4*temperature!$M359^2+BR$5*temperature!$M359^6</f>
        <v>-51.946050800978206</v>
      </c>
      <c r="BS249" s="8">
        <f>BS$3*temperature!$M359+BS$4*temperature!$M359^2+BS$5*temperature!$M359^6</f>
        <v>-42.98755333753931</v>
      </c>
      <c r="BT249" s="15">
        <f t="shared" si="273"/>
        <v>-2.2348435351204898E-5</v>
      </c>
      <c r="BU249" s="15">
        <f t="shared" si="274"/>
        <v>-1.7198479376645537E-5</v>
      </c>
      <c r="BV249" s="15">
        <f t="shared" si="275"/>
        <v>-1.3337918069566967E-5</v>
      </c>
      <c r="BW249" s="15">
        <f t="shared" si="276"/>
        <v>-3.8785048863143927E-2</v>
      </c>
      <c r="BX249" s="15">
        <f t="shared" si="277"/>
        <v>-4.9540618618101924E-5</v>
      </c>
      <c r="BY249" s="15">
        <f t="shared" si="278"/>
        <v>-4.0278762378193605E-6</v>
      </c>
    </row>
    <row r="250" spans="1:77" x14ac:dyDescent="0.3">
      <c r="A250">
        <f t="shared" ref="A250:A313" si="290">1+A249</f>
        <v>2204</v>
      </c>
      <c r="B250" s="4">
        <f t="shared" ref="B250:B313" si="291">B249*(1+E250)</f>
        <v>1165.4014627213089</v>
      </c>
      <c r="C250" s="4">
        <f t="shared" ref="C250:C313" si="292">C249*(1+F250)</f>
        <v>2964.1488012227583</v>
      </c>
      <c r="D250" s="4">
        <f t="shared" ref="D250:D313" si="293">D249*(1+G250)</f>
        <v>4369.8928206686614</v>
      </c>
      <c r="E250" s="11">
        <f t="shared" ref="E250:E313" si="294">E249*$E$5</f>
        <v>1.9588780422854028E-7</v>
      </c>
      <c r="F250" s="11">
        <f t="shared" ref="F250:F313" si="295">F249*$E$5</f>
        <v>3.8591210968109148E-7</v>
      </c>
      <c r="G250" s="11">
        <f t="shared" ref="G250:G313" si="296">G249*$E$5</f>
        <v>7.8782584419500355E-7</v>
      </c>
      <c r="H250" s="4">
        <f t="shared" ref="H250:H313" si="297">AR250</f>
        <v>107054.52867428747</v>
      </c>
      <c r="I250" s="4">
        <f t="shared" ref="I250:I313" si="298">AS250</f>
        <v>63787.76116912502</v>
      </c>
      <c r="J250" s="4">
        <f t="shared" ref="J250:J313" si="299">AT250</f>
        <v>27360.286176166032</v>
      </c>
      <c r="K250" s="4">
        <f t="shared" ref="K250:K313" si="300">H250/B250*1000</f>
        <v>91860.643819947058</v>
      </c>
      <c r="L250" s="4">
        <f t="shared" ref="L250:L313" si="301">I250/C250*1000</f>
        <v>21519.756748652955</v>
      </c>
      <c r="M250" s="4">
        <f t="shared" ref="M250:M313" si="302">J250/D250*1000</f>
        <v>6261.0886122327101</v>
      </c>
      <c r="N250" s="11">
        <f t="shared" ref="N250:N313" si="303">K250/K249-1</f>
        <v>-8.6595513528937573E-3</v>
      </c>
      <c r="O250" s="11">
        <f t="shared" ref="O250:O313" si="304">L250/L249-1</f>
        <v>-2.6522977285843297E-3</v>
      </c>
      <c r="P250" s="11">
        <f t="shared" ref="P250:P313" si="305">M250/M249-1</f>
        <v>-5.6608292425686102E-4</v>
      </c>
      <c r="Q250" s="4">
        <f t="shared" ref="Q250:Q313" si="306">T250*H250/1000</f>
        <v>1855.5977044623901</v>
      </c>
      <c r="R250" s="4">
        <f t="shared" ref="R250:R313" si="307">U250*I250/1000</f>
        <v>3547.337028667635</v>
      </c>
      <c r="S250" s="4">
        <f t="shared" ref="S250:S313" si="308">V250*J250/1000</f>
        <v>2691.1657725608584</v>
      </c>
      <c r="T250" s="4">
        <f t="shared" ref="T250:T313" si="309">T249*(1+W250)</f>
        <v>17.333201382895542</v>
      </c>
      <c r="U250" s="4">
        <f t="shared" ref="U250:U313" si="310">U249*(1+X250)</f>
        <v>55.611561899191422</v>
      </c>
      <c r="V250" s="4">
        <f t="shared" ref="V250:V313" si="311">V249*(1+Y250)</f>
        <v>98.360293281770353</v>
      </c>
      <c r="W250" s="11">
        <f t="shared" ref="W250:W313" si="312">T$5-1</f>
        <v>-1.0734613539272964E-2</v>
      </c>
      <c r="X250" s="11">
        <f t="shared" ref="X250:X313" si="313">U$5-1</f>
        <v>-1.217998157191269E-2</v>
      </c>
      <c r="Y250" s="11">
        <f t="shared" ref="Y250:Y313" si="314">V$5-1</f>
        <v>-9.7425357312937999E-3</v>
      </c>
      <c r="Z250" s="4">
        <f t="shared" si="259"/>
        <v>1993.0543303986913</v>
      </c>
      <c r="AA250" s="4">
        <f t="shared" si="260"/>
        <v>10966.797956130784</v>
      </c>
      <c r="AB250" s="4">
        <f t="shared" si="261"/>
        <v>42286.238682806696</v>
      </c>
      <c r="AC250" s="12">
        <f t="shared" ref="AC250:AC313" si="315">AC249*(1+AF250)</f>
        <v>1.053345966359641</v>
      </c>
      <c r="AD250" s="12">
        <f t="shared" ref="AD250:AD313" si="316">AD249*(1+AG250)</f>
        <v>3.0458041369632478</v>
      </c>
      <c r="AE250" s="12">
        <f t="shared" ref="AE250:AE313" si="317">AE249*(1+AH250)</f>
        <v>15.551101527683675</v>
      </c>
      <c r="AF250" s="11">
        <f t="shared" ref="AF250:AF313" si="318">AC$5-1</f>
        <v>-4.0504037456468023E-3</v>
      </c>
      <c r="AG250" s="11">
        <f t="shared" ref="AG250:AG313" si="319">AD$5-1</f>
        <v>2.9673830763510267E-4</v>
      </c>
      <c r="AH250" s="11">
        <f t="shared" ref="AH250:AH313" si="320">AE$5-1</f>
        <v>9.7937136394747881E-3</v>
      </c>
      <c r="AI250" s="1">
        <f t="shared" si="284"/>
        <v>232582.78625853968</v>
      </c>
      <c r="AJ250" s="1">
        <f t="shared" si="285"/>
        <v>130516.40133435617</v>
      </c>
      <c r="AK250" s="1">
        <f t="shared" si="286"/>
        <v>54877.438001597198</v>
      </c>
      <c r="AL250" s="10">
        <f t="shared" ref="AL250:AL313" si="321">AL249*(1+AO250)</f>
        <v>86.99849034576755</v>
      </c>
      <c r="AM250" s="10">
        <f t="shared" ref="AM250:AM313" si="322">AM249*(1+AP250)</f>
        <v>21.006567780891885</v>
      </c>
      <c r="AN250" s="10">
        <f t="shared" ref="AN250:AN313" si="323">AN249*(1+AQ250)</f>
        <v>6.6205712121341005</v>
      </c>
      <c r="AO250" s="7">
        <f t="shared" ref="AO250:AO313" si="324">AO$5*AO249</f>
        <v>2.9345399182541909E-3</v>
      </c>
      <c r="AP250" s="7">
        <f t="shared" ref="AP250:AP313" si="325">AP$5*AP249</f>
        <v>3.6967463222703704E-3</v>
      </c>
      <c r="AQ250" s="7">
        <f t="shared" ref="AQ250:AQ313" si="326">AQ$5*AQ249</f>
        <v>3.3534153486268251E-3</v>
      </c>
      <c r="AR250" s="1">
        <f t="shared" si="264"/>
        <v>107054.52867428747</v>
      </c>
      <c r="AS250" s="1">
        <f t="shared" si="262"/>
        <v>63787.76116912502</v>
      </c>
      <c r="AT250" s="1">
        <f t="shared" si="263"/>
        <v>27360.286176166032</v>
      </c>
      <c r="AU250" s="1">
        <f t="shared" si="287"/>
        <v>21410.905734857497</v>
      </c>
      <c r="AV250" s="1">
        <f t="shared" si="288"/>
        <v>12757.552233825005</v>
      </c>
      <c r="AW250" s="1">
        <f t="shared" si="289"/>
        <v>5472.0572352332065</v>
      </c>
      <c r="AX250">
        <v>0</v>
      </c>
      <c r="AY250">
        <v>0</v>
      </c>
      <c r="AZ250">
        <v>0</v>
      </c>
      <c r="BA250">
        <f t="shared" si="267"/>
        <v>0</v>
      </c>
      <c r="BB250">
        <f t="shared" si="279"/>
        <v>0</v>
      </c>
      <c r="BC250">
        <f t="shared" si="268"/>
        <v>0</v>
      </c>
      <c r="BD250">
        <f t="shared" si="269"/>
        <v>0</v>
      </c>
      <c r="BE250">
        <f t="shared" si="270"/>
        <v>0</v>
      </c>
      <c r="BF250">
        <f t="shared" si="271"/>
        <v>0</v>
      </c>
      <c r="BG250">
        <f t="shared" si="272"/>
        <v>0</v>
      </c>
      <c r="BH250">
        <f t="shared" si="280"/>
        <v>0</v>
      </c>
      <c r="BI250">
        <f t="shared" si="281"/>
        <v>0</v>
      </c>
      <c r="BJ250">
        <f t="shared" si="282"/>
        <v>0</v>
      </c>
      <c r="BK250" s="7">
        <f t="shared" si="283"/>
        <v>2.4379378086127751E-2</v>
      </c>
      <c r="BL250" s="13">
        <f t="shared" si="265"/>
        <v>1.2468632222004735E-3</v>
      </c>
      <c r="BM250" s="13">
        <f t="shared" si="266"/>
        <v>9.8905962990607316E-5</v>
      </c>
      <c r="BN250" s="8">
        <f>BN$3*temperature!$I360+BN$4*temperature!$I360^2+BN$5*temperature!$I360^6</f>
        <v>-63.757112748973746</v>
      </c>
      <c r="BO250" s="8">
        <f>BO$3*temperature!$I360+BO$4*temperature!$I360^2+BO$5*temperature!$I360^6</f>
        <v>-52.228380499398519</v>
      </c>
      <c r="BP250" s="8">
        <f>BP$3*temperature!$I360+BP$4*temperature!$I360^2+BP$5*temperature!$I360^6</f>
        <v>-43.2064950149487</v>
      </c>
      <c r="BQ250" s="8">
        <f>BQ$3*temperature!$M360+BQ$4*temperature!$M360^2+BQ$5*temperature!$M360^6</f>
        <v>-63.757135069598803</v>
      </c>
      <c r="BR250" s="8">
        <f>BR$3*temperature!$M360+BR$4*temperature!$M360^2+BR$5*temperature!$M360^6</f>
        <v>-52.228397674602903</v>
      </c>
      <c r="BS250" s="8">
        <f>BS$3*temperature!$M360+BS$4*temperature!$M360^2+BS$5*temperature!$M360^6</f>
        <v>-43.206508333216348</v>
      </c>
      <c r="BT250" s="15">
        <f t="shared" si="273"/>
        <v>-2.2320625056693189E-5</v>
      </c>
      <c r="BU250" s="15">
        <f t="shared" si="274"/>
        <v>-1.7175204384045628E-5</v>
      </c>
      <c r="BV250" s="15">
        <f t="shared" si="275"/>
        <v>-1.3318267647832727E-5</v>
      </c>
      <c r="BW250" s="15">
        <f t="shared" si="276"/>
        <v>-3.8494834446556686E-2</v>
      </c>
      <c r="BX250" s="15">
        <f t="shared" si="277"/>
        <v>-4.7997793316107448E-5</v>
      </c>
      <c r="BY250" s="15">
        <f t="shared" si="278"/>
        <v>-3.8073686711006912E-6</v>
      </c>
    </row>
    <row r="251" spans="1:77" x14ac:dyDescent="0.3">
      <c r="A251">
        <f t="shared" si="290"/>
        <v>2205</v>
      </c>
      <c r="B251" s="4">
        <f t="shared" si="291"/>
        <v>1165.4016795948457</v>
      </c>
      <c r="C251" s="4">
        <f t="shared" si="292"/>
        <v>2964.1498879286301</v>
      </c>
      <c r="D251" s="4">
        <f t="shared" si="293"/>
        <v>4369.8960912474367</v>
      </c>
      <c r="E251" s="11">
        <f t="shared" si="294"/>
        <v>1.8609341401711326E-7</v>
      </c>
      <c r="F251" s="11">
        <f t="shared" si="295"/>
        <v>3.6661650419703692E-7</v>
      </c>
      <c r="G251" s="11">
        <f t="shared" si="296"/>
        <v>7.4843455198525335E-7</v>
      </c>
      <c r="H251" s="4">
        <f t="shared" si="297"/>
        <v>106120.12382188448</v>
      </c>
      <c r="I251" s="4">
        <f t="shared" si="298"/>
        <v>63616.35685256718</v>
      </c>
      <c r="J251" s="4">
        <f t="shared" si="299"/>
        <v>27344.14655199261</v>
      </c>
      <c r="K251" s="4">
        <f t="shared" si="300"/>
        <v>91058.838922196635</v>
      </c>
      <c r="L251" s="4">
        <f t="shared" si="301"/>
        <v>21461.923066590523</v>
      </c>
      <c r="M251" s="4">
        <f t="shared" si="302"/>
        <v>6257.3905605583659</v>
      </c>
      <c r="N251" s="11">
        <f t="shared" si="303"/>
        <v>-8.7284920332368898E-3</v>
      </c>
      <c r="O251" s="11">
        <f t="shared" si="304"/>
        <v>-2.6874691353586666E-3</v>
      </c>
      <c r="P251" s="11">
        <f t="shared" si="305"/>
        <v>-5.9064036677569653E-4</v>
      </c>
      <c r="Q251" s="4">
        <f t="shared" si="306"/>
        <v>1819.6562129835586</v>
      </c>
      <c r="R251" s="4">
        <f t="shared" si="307"/>
        <v>3494.7145676056343</v>
      </c>
      <c r="S251" s="4">
        <f t="shared" si="308"/>
        <v>2663.3749619533105</v>
      </c>
      <c r="T251" s="4">
        <f t="shared" si="309"/>
        <v>17.147136164651766</v>
      </c>
      <c r="U251" s="4">
        <f t="shared" si="310"/>
        <v>54.934214100073987</v>
      </c>
      <c r="V251" s="4">
        <f t="shared" si="311"/>
        <v>97.402014609932166</v>
      </c>
      <c r="W251" s="11">
        <f t="shared" si="312"/>
        <v>-1.0734613539272964E-2</v>
      </c>
      <c r="X251" s="11">
        <f t="shared" si="313"/>
        <v>-1.217998157191269E-2</v>
      </c>
      <c r="Y251" s="11">
        <f t="shared" si="314"/>
        <v>-9.7425357312937999E-3</v>
      </c>
      <c r="Z251" s="4">
        <f t="shared" si="259"/>
        <v>1946.6694932793489</v>
      </c>
      <c r="AA251" s="4">
        <f t="shared" si="260"/>
        <v>10807.699904323008</v>
      </c>
      <c r="AB251" s="4">
        <f t="shared" si="261"/>
        <v>42260.464872148514</v>
      </c>
      <c r="AC251" s="12">
        <f t="shared" si="315"/>
        <v>1.0490794899120359</v>
      </c>
      <c r="AD251" s="12">
        <f t="shared" si="316"/>
        <v>3.0467079437282383</v>
      </c>
      <c r="AE251" s="12">
        <f t="shared" si="317"/>
        <v>15.703404562824208</v>
      </c>
      <c r="AF251" s="11">
        <f t="shared" si="318"/>
        <v>-4.0504037456468023E-3</v>
      </c>
      <c r="AG251" s="11">
        <f t="shared" si="319"/>
        <v>2.9673830763510267E-4</v>
      </c>
      <c r="AH251" s="11">
        <f t="shared" si="320"/>
        <v>9.7937136394747881E-3</v>
      </c>
      <c r="AI251" s="1">
        <f t="shared" si="284"/>
        <v>230735.41336754319</v>
      </c>
      <c r="AJ251" s="1">
        <f t="shared" si="285"/>
        <v>130222.31343474555</v>
      </c>
      <c r="AK251" s="1">
        <f t="shared" si="286"/>
        <v>54861.751436670689</v>
      </c>
      <c r="AL251" s="10">
        <f t="shared" si="321"/>
        <v>87.251237883087583</v>
      </c>
      <c r="AM251" s="10">
        <f t="shared" si="322"/>
        <v>21.083447173557541</v>
      </c>
      <c r="AN251" s="10">
        <f t="shared" si="323"/>
        <v>6.642550722002353</v>
      </c>
      <c r="AO251" s="7">
        <f t="shared" si="324"/>
        <v>2.9051945190716488E-3</v>
      </c>
      <c r="AP251" s="7">
        <f t="shared" si="325"/>
        <v>3.6597788590476666E-3</v>
      </c>
      <c r="AQ251" s="7">
        <f t="shared" si="326"/>
        <v>3.3198811951405567E-3</v>
      </c>
      <c r="AR251" s="1">
        <f t="shared" si="264"/>
        <v>106120.12382188448</v>
      </c>
      <c r="AS251" s="1">
        <f t="shared" si="262"/>
        <v>63616.35685256718</v>
      </c>
      <c r="AT251" s="1">
        <f t="shared" si="263"/>
        <v>27344.14655199261</v>
      </c>
      <c r="AU251" s="1">
        <f t="shared" si="287"/>
        <v>21224.024764376896</v>
      </c>
      <c r="AV251" s="1">
        <f t="shared" si="288"/>
        <v>12723.271370513437</v>
      </c>
      <c r="AW251" s="1">
        <f t="shared" si="289"/>
        <v>5468.8293103985225</v>
      </c>
      <c r="AX251">
        <v>0</v>
      </c>
      <c r="AY251">
        <v>0</v>
      </c>
      <c r="AZ251">
        <v>0</v>
      </c>
      <c r="BA251">
        <f t="shared" si="267"/>
        <v>0</v>
      </c>
      <c r="BB251">
        <f t="shared" si="279"/>
        <v>0</v>
      </c>
      <c r="BC251">
        <f t="shared" si="268"/>
        <v>0</v>
      </c>
      <c r="BD251">
        <f t="shared" si="269"/>
        <v>0</v>
      </c>
      <c r="BE251">
        <f t="shared" si="270"/>
        <v>0</v>
      </c>
      <c r="BF251">
        <f t="shared" si="271"/>
        <v>0</v>
      </c>
      <c r="BG251">
        <f t="shared" si="272"/>
        <v>0</v>
      </c>
      <c r="BH251">
        <f t="shared" si="280"/>
        <v>0</v>
      </c>
      <c r="BI251">
        <f t="shared" si="281"/>
        <v>0</v>
      </c>
      <c r="BJ251">
        <f t="shared" si="282"/>
        <v>0</v>
      </c>
      <c r="BK251" s="7">
        <f t="shared" si="283"/>
        <v>2.433884826932517E-2</v>
      </c>
      <c r="BL251" s="13">
        <f t="shared" si="265"/>
        <v>1.2171889134765849E-3</v>
      </c>
      <c r="BM251" s="13">
        <f t="shared" si="266"/>
        <v>9.4196155229149824E-5</v>
      </c>
      <c r="BN251" s="8">
        <f>BN$3*temperature!$I361+BN$4*temperature!$I361^2+BN$5*temperature!$I361^6</f>
        <v>-64.121270447467509</v>
      </c>
      <c r="BO251" s="8">
        <f>BO$3*temperature!$I361+BO$4*temperature!$I361^2+BO$5*temperature!$I361^6</f>
        <v>-52.508576356995945</v>
      </c>
      <c r="BP251" s="8">
        <f>BP$3*temperature!$I361+BP$4*temperature!$I361^2+BP$5*temperature!$I361^6</f>
        <v>-43.423756035823935</v>
      </c>
      <c r="BQ251" s="8">
        <f>BQ$3*temperature!$M361+BQ$4*temperature!$M361^2+BQ$5*temperature!$M361^6</f>
        <v>-64.121292740351208</v>
      </c>
      <c r="BR251" s="8">
        <f>BR$3*temperature!$M361+BR$4*temperature!$M361^2+BR$5*temperature!$M361^6</f>
        <v>-52.508593509012115</v>
      </c>
      <c r="BS251" s="8">
        <f>BS$3*temperature!$M361+BS$4*temperature!$M361^2+BS$5*temperature!$M361^6</f>
        <v>-43.423769334537283</v>
      </c>
      <c r="BT251" s="15">
        <f t="shared" si="273"/>
        <v>-2.2292883699037702E-5</v>
      </c>
      <c r="BU251" s="15">
        <f t="shared" si="274"/>
        <v>-1.7152016170030038E-5</v>
      </c>
      <c r="BV251" s="15">
        <f t="shared" si="275"/>
        <v>-1.3298713348319779E-5</v>
      </c>
      <c r="BW251" s="15">
        <f t="shared" si="276"/>
        <v>-3.8205143266517812E-2</v>
      </c>
      <c r="BX251" s="15">
        <f t="shared" si="277"/>
        <v>-4.6502876821790077E-5</v>
      </c>
      <c r="BY251" s="15">
        <f t="shared" si="278"/>
        <v>-3.5987776056848199E-6</v>
      </c>
    </row>
    <row r="252" spans="1:77" x14ac:dyDescent="0.3">
      <c r="A252">
        <f t="shared" si="290"/>
        <v>2206</v>
      </c>
      <c r="B252" s="4">
        <f t="shared" si="291"/>
        <v>1165.4018856247442</v>
      </c>
      <c r="C252" s="4">
        <f t="shared" si="292"/>
        <v>2964.1509202995862</v>
      </c>
      <c r="D252" s="4">
        <f t="shared" si="293"/>
        <v>4369.8991982995985</v>
      </c>
      <c r="E252" s="11">
        <f t="shared" si="294"/>
        <v>1.7678874331625759E-7</v>
      </c>
      <c r="F252" s="11">
        <f t="shared" si="295"/>
        <v>3.4828567898718508E-7</v>
      </c>
      <c r="G252" s="11">
        <f t="shared" si="296"/>
        <v>7.1101282438599068E-7</v>
      </c>
      <c r="H252" s="4">
        <f t="shared" si="297"/>
        <v>105186.57971227514</v>
      </c>
      <c r="I252" s="4">
        <f t="shared" si="298"/>
        <v>63443.215529084133</v>
      </c>
      <c r="J252" s="4">
        <f t="shared" si="299"/>
        <v>27327.357643660391</v>
      </c>
      <c r="K252" s="4">
        <f t="shared" si="300"/>
        <v>90257.773742906822</v>
      </c>
      <c r="L252" s="4">
        <f t="shared" si="301"/>
        <v>21403.503814398202</v>
      </c>
      <c r="M252" s="4">
        <f t="shared" si="302"/>
        <v>6253.5441674018311</v>
      </c>
      <c r="N252" s="11">
        <f t="shared" si="303"/>
        <v>-8.7972259340388659E-3</v>
      </c>
      <c r="O252" s="11">
        <f t="shared" si="304"/>
        <v>-2.7219952289951888E-3</v>
      </c>
      <c r="P252" s="11">
        <f t="shared" si="305"/>
        <v>-6.146960333240914E-4</v>
      </c>
      <c r="Q252" s="4">
        <f t="shared" si="306"/>
        <v>1784.2871342848362</v>
      </c>
      <c r="R252" s="4">
        <f t="shared" si="307"/>
        <v>3442.7534745033004</v>
      </c>
      <c r="S252" s="4">
        <f t="shared" si="308"/>
        <v>2635.8075944364396</v>
      </c>
      <c r="T252" s="4">
        <f t="shared" si="309"/>
        <v>16.963068284618938</v>
      </c>
      <c r="U252" s="4">
        <f t="shared" si="310"/>
        <v>54.265116384667579</v>
      </c>
      <c r="V252" s="4">
        <f t="shared" si="311"/>
        <v>96.453072002294903</v>
      </c>
      <c r="W252" s="11">
        <f t="shared" si="312"/>
        <v>-1.0734613539272964E-2</v>
      </c>
      <c r="X252" s="11">
        <f t="shared" si="313"/>
        <v>-1.217998157191269E-2</v>
      </c>
      <c r="Y252" s="11">
        <f t="shared" si="314"/>
        <v>-9.7425357312937999E-3</v>
      </c>
      <c r="Z252" s="4">
        <f t="shared" si="259"/>
        <v>1901.2319367486343</v>
      </c>
      <c r="AA252" s="4">
        <f t="shared" si="260"/>
        <v>10650.534118116588</v>
      </c>
      <c r="AB252" s="4">
        <f t="shared" si="261"/>
        <v>42233.667343358451</v>
      </c>
      <c r="AC252" s="12">
        <f t="shared" si="315"/>
        <v>1.044830294416615</v>
      </c>
      <c r="AD252" s="12">
        <f t="shared" si="316"/>
        <v>3.0476120186873188</v>
      </c>
      <c r="AE252" s="12">
        <f t="shared" si="317"/>
        <v>15.857199210277329</v>
      </c>
      <c r="AF252" s="11">
        <f t="shared" si="318"/>
        <v>-4.0504037456468023E-3</v>
      </c>
      <c r="AG252" s="11">
        <f t="shared" si="319"/>
        <v>2.9673830763510267E-4</v>
      </c>
      <c r="AH252" s="11">
        <f t="shared" si="320"/>
        <v>9.7937136394747881E-3</v>
      </c>
      <c r="AI252" s="1">
        <f t="shared" si="284"/>
        <v>228885.89679516578</v>
      </c>
      <c r="AJ252" s="1">
        <f t="shared" si="285"/>
        <v>129923.35346178443</v>
      </c>
      <c r="AK252" s="1">
        <f t="shared" si="286"/>
        <v>54844.405603402141</v>
      </c>
      <c r="AL252" s="10">
        <f t="shared" si="321"/>
        <v>87.502184882986953</v>
      </c>
      <c r="AM252" s="10">
        <f t="shared" si="322"/>
        <v>21.159836320256758</v>
      </c>
      <c r="AN252" s="10">
        <f t="shared" si="323"/>
        <v>6.6643826764397991</v>
      </c>
      <c r="AO252" s="7">
        <f t="shared" si="324"/>
        <v>2.8761425738809323E-3</v>
      </c>
      <c r="AP252" s="7">
        <f t="shared" si="325"/>
        <v>3.6231810704571901E-3</v>
      </c>
      <c r="AQ252" s="7">
        <f t="shared" si="326"/>
        <v>3.286682383189151E-3</v>
      </c>
      <c r="AR252" s="1">
        <f t="shared" si="264"/>
        <v>105186.57971227514</v>
      </c>
      <c r="AS252" s="1">
        <f t="shared" si="262"/>
        <v>63443.215529084133</v>
      </c>
      <c r="AT252" s="1">
        <f t="shared" si="263"/>
        <v>27327.357643660391</v>
      </c>
      <c r="AU252" s="1">
        <f t="shared" si="287"/>
        <v>21037.315942455029</v>
      </c>
      <c r="AV252" s="1">
        <f t="shared" si="288"/>
        <v>12688.643105816827</v>
      </c>
      <c r="AW252" s="1">
        <f t="shared" si="289"/>
        <v>5465.4715287320787</v>
      </c>
      <c r="AX252">
        <v>0</v>
      </c>
      <c r="AY252">
        <v>0</v>
      </c>
      <c r="AZ252">
        <v>0</v>
      </c>
      <c r="BA252">
        <f t="shared" si="267"/>
        <v>0</v>
      </c>
      <c r="BB252">
        <f t="shared" si="279"/>
        <v>0</v>
      </c>
      <c r="BC252">
        <f t="shared" si="268"/>
        <v>0</v>
      </c>
      <c r="BD252">
        <f t="shared" si="269"/>
        <v>0</v>
      </c>
      <c r="BE252">
        <f t="shared" si="270"/>
        <v>0</v>
      </c>
      <c r="BF252">
        <f t="shared" si="271"/>
        <v>0</v>
      </c>
      <c r="BG252">
        <f t="shared" si="272"/>
        <v>0</v>
      </c>
      <c r="BH252">
        <f t="shared" si="280"/>
        <v>0</v>
      </c>
      <c r="BI252">
        <f t="shared" si="281"/>
        <v>0</v>
      </c>
      <c r="BJ252">
        <f t="shared" si="282"/>
        <v>0</v>
      </c>
      <c r="BK252" s="7">
        <f t="shared" si="283"/>
        <v>2.4298909320386336E-2</v>
      </c>
      <c r="BL252" s="13">
        <f t="shared" si="265"/>
        <v>1.1882678427486081E-3</v>
      </c>
      <c r="BM252" s="13">
        <f t="shared" si="266"/>
        <v>8.9710624027761735E-5</v>
      </c>
      <c r="BN252" s="8">
        <f>BN$3*temperature!$I362+BN$4*temperature!$I362^2+BN$5*temperature!$I362^6</f>
        <v>-64.482688350053252</v>
      </c>
      <c r="BO252" s="8">
        <f>BO$3*temperature!$I362+BO$4*temperature!$I362^2+BO$5*temperature!$I362^6</f>
        <v>-52.786634488474455</v>
      </c>
      <c r="BP252" s="8">
        <f>BP$3*temperature!$I362+BP$4*temperature!$I362^2+BP$5*temperature!$I362^6</f>
        <v>-43.639334174470598</v>
      </c>
      <c r="BQ252" s="8">
        <f>BQ$3*temperature!$M362+BQ$4*temperature!$M362^2+BQ$5*temperature!$M362^6</f>
        <v>-64.482710615268402</v>
      </c>
      <c r="BR252" s="8">
        <f>BR$3*temperature!$M362+BR$4*temperature!$M362^2+BR$5*temperature!$M362^6</f>
        <v>-52.786651617391399</v>
      </c>
      <c r="BS252" s="8">
        <f>BS$3*temperature!$M362+BS$4*temperature!$M362^2+BS$5*temperature!$M362^6</f>
        <v>-43.639347453726842</v>
      </c>
      <c r="BT252" s="15">
        <f t="shared" si="273"/>
        <v>-2.2265215150696349E-5</v>
      </c>
      <c r="BU252" s="15">
        <f t="shared" si="274"/>
        <v>-1.7128916944386674E-5</v>
      </c>
      <c r="BV252" s="15">
        <f t="shared" si="275"/>
        <v>-1.3279256243947657E-5</v>
      </c>
      <c r="BW252" s="15">
        <f t="shared" si="276"/>
        <v>-3.791602382362351E-2</v>
      </c>
      <c r="BX252" s="15">
        <f t="shared" si="277"/>
        <v>-4.5054391834501937E-5</v>
      </c>
      <c r="BY252" s="15">
        <f t="shared" si="278"/>
        <v>-3.4014701578687458E-6</v>
      </c>
    </row>
    <row r="253" spans="1:77" x14ac:dyDescent="0.3">
      <c r="A253">
        <f t="shared" si="290"/>
        <v>2207</v>
      </c>
      <c r="B253" s="4">
        <f t="shared" si="291"/>
        <v>1165.4020813531824</v>
      </c>
      <c r="C253" s="4">
        <f t="shared" si="292"/>
        <v>2964.1519010523361</v>
      </c>
      <c r="D253" s="4">
        <f t="shared" si="293"/>
        <v>4369.9021500012504</v>
      </c>
      <c r="E253" s="11">
        <f t="shared" si="294"/>
        <v>1.6794930615044471E-7</v>
      </c>
      <c r="F253" s="11">
        <f t="shared" si="295"/>
        <v>3.3087139503782582E-7</v>
      </c>
      <c r="G253" s="11">
        <f t="shared" si="296"/>
        <v>6.7546218316669107E-7</v>
      </c>
      <c r="H253" s="4">
        <f t="shared" si="297"/>
        <v>104254.03628935153</v>
      </c>
      <c r="I253" s="4">
        <f t="shared" si="298"/>
        <v>63268.393835757925</v>
      </c>
      <c r="J253" s="4">
        <f t="shared" si="299"/>
        <v>27309.934067970491</v>
      </c>
      <c r="K253" s="4">
        <f t="shared" si="300"/>
        <v>89457.568299774372</v>
      </c>
      <c r="L253" s="4">
        <f t="shared" si="301"/>
        <v>21344.518077260589</v>
      </c>
      <c r="M253" s="4">
        <f t="shared" si="302"/>
        <v>6249.5527658354267</v>
      </c>
      <c r="N253" s="11">
        <f t="shared" si="303"/>
        <v>-8.8657786465217159E-3</v>
      </c>
      <c r="O253" s="11">
        <f t="shared" si="304"/>
        <v>-2.7558916357391938E-3</v>
      </c>
      <c r="P253" s="11">
        <f t="shared" si="305"/>
        <v>-6.3826231326713501E-4</v>
      </c>
      <c r="Q253" s="4">
        <f t="shared" si="306"/>
        <v>1749.4845123743908</v>
      </c>
      <c r="R253" s="4">
        <f t="shared" si="307"/>
        <v>3391.4496291614132</v>
      </c>
      <c r="S253" s="4">
        <f t="shared" si="308"/>
        <v>2608.463960256795</v>
      </c>
      <c r="T253" s="4">
        <f t="shared" si="309"/>
        <v>16.780976302143255</v>
      </c>
      <c r="U253" s="4">
        <f t="shared" si="310"/>
        <v>53.604168267104633</v>
      </c>
      <c r="V253" s="4">
        <f t="shared" si="311"/>
        <v>95.513374501919486</v>
      </c>
      <c r="W253" s="11">
        <f t="shared" si="312"/>
        <v>-1.0734613539272964E-2</v>
      </c>
      <c r="X253" s="11">
        <f t="shared" si="313"/>
        <v>-1.217998157191269E-2</v>
      </c>
      <c r="Y253" s="11">
        <f t="shared" si="314"/>
        <v>-9.7425357312937999E-3</v>
      </c>
      <c r="Z253" s="4">
        <f t="shared" si="259"/>
        <v>1856.7261762748326</v>
      </c>
      <c r="AA253" s="4">
        <f t="shared" si="260"/>
        <v>10495.29029708049</v>
      </c>
      <c r="AB253" s="4">
        <f t="shared" si="261"/>
        <v>42205.869312737123</v>
      </c>
      <c r="AC253" s="12">
        <f t="shared" si="315"/>
        <v>1.0405983098785447</v>
      </c>
      <c r="AD253" s="12">
        <f t="shared" si="316"/>
        <v>3.0485163619200724</v>
      </c>
      <c r="AE253" s="12">
        <f t="shared" si="317"/>
        <v>16.012500078466893</v>
      </c>
      <c r="AF253" s="11">
        <f t="shared" si="318"/>
        <v>-4.0504037456468023E-3</v>
      </c>
      <c r="AG253" s="11">
        <f t="shared" si="319"/>
        <v>2.9673830763510267E-4</v>
      </c>
      <c r="AH253" s="11">
        <f t="shared" si="320"/>
        <v>9.7937136394747881E-3</v>
      </c>
      <c r="AI253" s="1">
        <f t="shared" si="284"/>
        <v>227034.62305810425</v>
      </c>
      <c r="AJ253" s="1">
        <f t="shared" si="285"/>
        <v>129619.66122142281</v>
      </c>
      <c r="AK253" s="1">
        <f t="shared" si="286"/>
        <v>54825.436571794009</v>
      </c>
      <c r="AL253" s="10">
        <f t="shared" si="321"/>
        <v>87.751336954644017</v>
      </c>
      <c r="AM253" s="10">
        <f t="shared" si="322"/>
        <v>21.235735579482192</v>
      </c>
      <c r="AN253" s="10">
        <f t="shared" si="323"/>
        <v>6.6860673484859108</v>
      </c>
      <c r="AO253" s="7">
        <f t="shared" si="324"/>
        <v>2.8473811481421231E-3</v>
      </c>
      <c r="AP253" s="7">
        <f t="shared" si="325"/>
        <v>3.5869492597526182E-3</v>
      </c>
      <c r="AQ253" s="7">
        <f t="shared" si="326"/>
        <v>3.2538155593572595E-3</v>
      </c>
      <c r="AR253" s="1">
        <f t="shared" si="264"/>
        <v>104254.03628935153</v>
      </c>
      <c r="AS253" s="1">
        <f t="shared" si="262"/>
        <v>63268.393835757925</v>
      </c>
      <c r="AT253" s="1">
        <f t="shared" si="263"/>
        <v>27309.934067970491</v>
      </c>
      <c r="AU253" s="1">
        <f t="shared" si="287"/>
        <v>20850.807257870307</v>
      </c>
      <c r="AV253" s="1">
        <f t="shared" si="288"/>
        <v>12653.678767151585</v>
      </c>
      <c r="AW253" s="1">
        <f t="shared" si="289"/>
        <v>5461.9868135940987</v>
      </c>
      <c r="AX253">
        <v>0</v>
      </c>
      <c r="AY253">
        <v>0</v>
      </c>
      <c r="AZ253">
        <v>0</v>
      </c>
      <c r="BA253">
        <f t="shared" si="267"/>
        <v>0</v>
      </c>
      <c r="BB253">
        <f t="shared" si="279"/>
        <v>0</v>
      </c>
      <c r="BC253">
        <f t="shared" si="268"/>
        <v>0</v>
      </c>
      <c r="BD253">
        <f t="shared" si="269"/>
        <v>0</v>
      </c>
      <c r="BE253">
        <f t="shared" si="270"/>
        <v>0</v>
      </c>
      <c r="BF253">
        <f t="shared" si="271"/>
        <v>0</v>
      </c>
      <c r="BG253">
        <f t="shared" si="272"/>
        <v>0</v>
      </c>
      <c r="BH253">
        <f t="shared" si="280"/>
        <v>0</v>
      </c>
      <c r="BI253">
        <f t="shared" si="281"/>
        <v>0</v>
      </c>
      <c r="BJ253">
        <f t="shared" si="282"/>
        <v>0</v>
      </c>
      <c r="BK253" s="7">
        <f t="shared" si="283"/>
        <v>2.4259544469855537E-2</v>
      </c>
      <c r="BL253" s="13">
        <f t="shared" si="265"/>
        <v>1.1600791838556324E-3</v>
      </c>
      <c r="BM253" s="13">
        <f t="shared" si="266"/>
        <v>8.5438689550249274E-5</v>
      </c>
      <c r="BN253" s="8">
        <f>BN$3*temperature!$I363+BN$4*temperature!$I363^2+BN$5*temperature!$I363^6</f>
        <v>-64.841383028002923</v>
      </c>
      <c r="BO253" s="8">
        <f>BO$3*temperature!$I363+BO$4*temperature!$I363^2+BO$5*temperature!$I363^6</f>
        <v>-53.062568543893448</v>
      </c>
      <c r="BP253" s="8">
        <f>BP$3*temperature!$I363+BP$4*temperature!$I363^2+BP$5*temperature!$I363^6</f>
        <v>-43.853240783426486</v>
      </c>
      <c r="BQ253" s="8">
        <f>BQ$3*temperature!$M363+BQ$4*temperature!$M363^2+BQ$5*temperature!$M363^6</f>
        <v>-64.841405265625838</v>
      </c>
      <c r="BR253" s="8">
        <f>BR$3*temperature!$M363+BR$4*temperature!$M363^2+BR$5*temperature!$M363^6</f>
        <v>-53.062585649802188</v>
      </c>
      <c r="BS253" s="8">
        <f>BS$3*temperature!$M363+BS$4*temperature!$M363^2+BS$5*temperature!$M363^6</f>
        <v>-43.853254043323744</v>
      </c>
      <c r="BT253" s="15">
        <f t="shared" si="273"/>
        <v>-2.2237622914644817E-5</v>
      </c>
      <c r="BU253" s="15">
        <f t="shared" si="274"/>
        <v>-1.7105908739267761E-5</v>
      </c>
      <c r="BV253" s="15">
        <f t="shared" si="275"/>
        <v>-1.3259897258421915E-5</v>
      </c>
      <c r="BW253" s="15">
        <f t="shared" si="276"/>
        <v>-3.7627522372423866E-2</v>
      </c>
      <c r="BX253" s="15">
        <f t="shared" si="277"/>
        <v>-4.365090544431103E-5</v>
      </c>
      <c r="BY253" s="15">
        <f t="shared" si="278"/>
        <v>-3.2148462025225819E-6</v>
      </c>
    </row>
    <row r="254" spans="1:77" x14ac:dyDescent="0.3">
      <c r="A254">
        <f t="shared" si="290"/>
        <v>2208</v>
      </c>
      <c r="B254" s="4">
        <f t="shared" si="291"/>
        <v>1165.4022672952299</v>
      </c>
      <c r="C254" s="4">
        <f t="shared" si="292"/>
        <v>2964.152832767757</v>
      </c>
      <c r="D254" s="4">
        <f t="shared" si="293"/>
        <v>4369.9049541197146</v>
      </c>
      <c r="E254" s="11">
        <f t="shared" si="294"/>
        <v>1.5955184084292248E-7</v>
      </c>
      <c r="F254" s="11">
        <f t="shared" si="295"/>
        <v>3.1432782528593453E-7</v>
      </c>
      <c r="G254" s="11">
        <f t="shared" si="296"/>
        <v>6.4168907400835651E-7</v>
      </c>
      <c r="H254" s="4">
        <f t="shared" si="297"/>
        <v>103322.62888753119</v>
      </c>
      <c r="I254" s="4">
        <f t="shared" si="298"/>
        <v>63091.947125288083</v>
      </c>
      <c r="J254" s="4">
        <f t="shared" si="299"/>
        <v>27291.890119192009</v>
      </c>
      <c r="K254" s="4">
        <f t="shared" si="300"/>
        <v>88658.33865874623</v>
      </c>
      <c r="L254" s="4">
        <f t="shared" si="301"/>
        <v>21284.98450816263</v>
      </c>
      <c r="M254" s="4">
        <f t="shared" si="302"/>
        <v>6245.4196156972839</v>
      </c>
      <c r="N254" s="11">
        <f t="shared" si="303"/>
        <v>-8.9341757910287312E-3</v>
      </c>
      <c r="O254" s="11">
        <f t="shared" si="304"/>
        <v>-2.7891737298759711E-3</v>
      </c>
      <c r="P254" s="11">
        <f t="shared" si="305"/>
        <v>-6.613513467296217E-4</v>
      </c>
      <c r="Q254" s="4">
        <f t="shared" si="306"/>
        <v>1715.2423279138141</v>
      </c>
      <c r="R254" s="4">
        <f t="shared" si="307"/>
        <v>3340.7987576838032</v>
      </c>
      <c r="S254" s="4">
        <f t="shared" si="308"/>
        <v>2581.3442591435828</v>
      </c>
      <c r="T254" s="4">
        <f t="shared" si="309"/>
        <v>16.600839006728048</v>
      </c>
      <c r="U254" s="4">
        <f t="shared" si="310"/>
        <v>52.951270485433589</v>
      </c>
      <c r="V254" s="4">
        <f t="shared" si="311"/>
        <v>94.582832038018083</v>
      </c>
      <c r="W254" s="11">
        <f t="shared" si="312"/>
        <v>-1.0734613539272964E-2</v>
      </c>
      <c r="X254" s="11">
        <f t="shared" si="313"/>
        <v>-1.217998157191269E-2</v>
      </c>
      <c r="Y254" s="11">
        <f t="shared" si="314"/>
        <v>-9.7425357312937999E-3</v>
      </c>
      <c r="Z254" s="4">
        <f t="shared" ref="Z254:Z317" si="327">Q253*AC254*(1-AX253)</f>
        <v>1813.136823673962</v>
      </c>
      <c r="AA254" s="4">
        <f t="shared" ref="AA254:AA317" si="328">R253*AD254*(1-AY253)</f>
        <v>10341.957629754321</v>
      </c>
      <c r="AB254" s="4">
        <f t="shared" ref="AB254:AB317" si="329">S253*AE254*(1-AZ253)</f>
        <v>42177.0934872082</v>
      </c>
      <c r="AC254" s="12">
        <f t="shared" si="315"/>
        <v>1.036383466586499</v>
      </c>
      <c r="AD254" s="12">
        <f t="shared" si="316"/>
        <v>3.0494209735061064</v>
      </c>
      <c r="AE254" s="12">
        <f t="shared" si="317"/>
        <v>16.169321918887466</v>
      </c>
      <c r="AF254" s="11">
        <f t="shared" si="318"/>
        <v>-4.0504037456468023E-3</v>
      </c>
      <c r="AG254" s="11">
        <f t="shared" si="319"/>
        <v>2.9673830763510267E-4</v>
      </c>
      <c r="AH254" s="11">
        <f t="shared" si="320"/>
        <v>9.7937136394747881E-3</v>
      </c>
      <c r="AI254" s="1">
        <f t="shared" si="284"/>
        <v>225181.96801016413</v>
      </c>
      <c r="AJ254" s="1">
        <f t="shared" si="285"/>
        <v>129311.37386643211</v>
      </c>
      <c r="AK254" s="1">
        <f t="shared" si="286"/>
        <v>54804.879728208711</v>
      </c>
      <c r="AL254" s="10">
        <f t="shared" si="321"/>
        <v>87.99869984218725</v>
      </c>
      <c r="AM254" s="10">
        <f t="shared" si="322"/>
        <v>21.311145370439149</v>
      </c>
      <c r="AN254" s="10">
        <f t="shared" si="323"/>
        <v>6.7076050261556306</v>
      </c>
      <c r="AO254" s="7">
        <f t="shared" si="324"/>
        <v>2.8189073366607018E-3</v>
      </c>
      <c r="AP254" s="7">
        <f t="shared" si="325"/>
        <v>3.551079767155092E-3</v>
      </c>
      <c r="AQ254" s="7">
        <f t="shared" si="326"/>
        <v>3.2212774037636868E-3</v>
      </c>
      <c r="AR254" s="1">
        <f t="shared" si="264"/>
        <v>103322.62888753119</v>
      </c>
      <c r="AS254" s="1">
        <f t="shared" ref="AS254:AS317" si="330">AM254*AJ254^$AR$5*C254^(1-$AR$5)*(1-BC253+BO253/100)</f>
        <v>63091.947125288083</v>
      </c>
      <c r="AT254" s="1">
        <f t="shared" ref="AT254:AT317" si="331">AN254*AK254^$AR$5*D254^(1-$AR$5)*(1-BD253+BP253/100)</f>
        <v>27291.890119192009</v>
      </c>
      <c r="AU254" s="1">
        <f t="shared" si="287"/>
        <v>20664.525777506238</v>
      </c>
      <c r="AV254" s="1">
        <f t="shared" si="288"/>
        <v>12618.389425057618</v>
      </c>
      <c r="AW254" s="1">
        <f t="shared" si="289"/>
        <v>5458.3780238384024</v>
      </c>
      <c r="AX254">
        <v>0</v>
      </c>
      <c r="AY254">
        <v>0</v>
      </c>
      <c r="AZ254">
        <v>0</v>
      </c>
      <c r="BA254">
        <f t="shared" si="267"/>
        <v>0</v>
      </c>
      <c r="BB254">
        <f t="shared" si="279"/>
        <v>0</v>
      </c>
      <c r="BC254">
        <f t="shared" si="268"/>
        <v>0</v>
      </c>
      <c r="BD254">
        <f t="shared" si="269"/>
        <v>0</v>
      </c>
      <c r="BE254">
        <f t="shared" si="270"/>
        <v>0</v>
      </c>
      <c r="BF254">
        <f t="shared" si="271"/>
        <v>0</v>
      </c>
      <c r="BG254">
        <f t="shared" si="272"/>
        <v>0</v>
      </c>
      <c r="BH254">
        <f t="shared" si="280"/>
        <v>0</v>
      </c>
      <c r="BI254">
        <f t="shared" si="281"/>
        <v>0</v>
      </c>
      <c r="BJ254">
        <f t="shared" si="282"/>
        <v>0</v>
      </c>
      <c r="BK254" s="7">
        <f t="shared" si="283"/>
        <v>2.422073717194892E-2</v>
      </c>
      <c r="BL254" s="13">
        <f t="shared" si="265"/>
        <v>1.132602756907748E-3</v>
      </c>
      <c r="BM254" s="13">
        <f t="shared" si="266"/>
        <v>8.1370180524046925E-5</v>
      </c>
      <c r="BN254" s="8">
        <f>BN$3*temperature!$I364+BN$4*temperature!$I364^2+BN$5*temperature!$I364^6</f>
        <v>-65.197371495404752</v>
      </c>
      <c r="BO254" s="8">
        <f>BO$3*temperature!$I364+BO$4*temperature!$I364^2+BO$5*temperature!$I364^6</f>
        <v>-53.336392490088912</v>
      </c>
      <c r="BP254" s="8">
        <f>BP$3*temperature!$I364+BP$4*temperature!$I364^2+BP$5*temperature!$I364^6</f>
        <v>-44.065487440402421</v>
      </c>
      <c r="BQ254" s="8">
        <f>BQ$3*temperature!$M364+BQ$4*temperature!$M364^2+BQ$5*temperature!$M364^6</f>
        <v>-65.197393705515111</v>
      </c>
      <c r="BR254" s="8">
        <f>BR$3*temperature!$M364+BR$4*temperature!$M364^2+BR$5*temperature!$M364^6</f>
        <v>-53.336409573082321</v>
      </c>
      <c r="BS254" s="8">
        <f>BS$3*temperature!$M364+BS$4*temperature!$M364^2+BS$5*temperature!$M364^6</f>
        <v>-44.065500681039701</v>
      </c>
      <c r="BT254" s="15">
        <f t="shared" si="273"/>
        <v>-2.2210110358855673E-5</v>
      </c>
      <c r="BU254" s="15">
        <f t="shared" si="274"/>
        <v>-1.7082993409189839E-5</v>
      </c>
      <c r="BV254" s="15">
        <f t="shared" si="275"/>
        <v>-1.3240637279920975E-5</v>
      </c>
      <c r="BW254" s="15">
        <f t="shared" si="276"/>
        <v>-3.7339683248250877E-2</v>
      </c>
      <c r="BX254" s="15">
        <f t="shared" si="277"/>
        <v>-4.2291028189030996E-5</v>
      </c>
      <c r="BY254" s="15">
        <f t="shared" si="278"/>
        <v>-3.0383367666209047E-6</v>
      </c>
    </row>
    <row r="255" spans="1:77" x14ac:dyDescent="0.3">
      <c r="A255">
        <f t="shared" si="290"/>
        <v>2209</v>
      </c>
      <c r="B255" s="4">
        <f t="shared" si="291"/>
        <v>1165.4024439402031</v>
      </c>
      <c r="C255" s="4">
        <f t="shared" si="292"/>
        <v>2964.1537178976851</v>
      </c>
      <c r="D255" s="4">
        <f t="shared" si="293"/>
        <v>4369.9076180339653</v>
      </c>
      <c r="E255" s="11">
        <f t="shared" si="294"/>
        <v>1.5157424880077635E-7</v>
      </c>
      <c r="F255" s="11">
        <f t="shared" si="295"/>
        <v>2.9861143402163779E-7</v>
      </c>
      <c r="G255" s="11">
        <f t="shared" si="296"/>
        <v>6.0960462030793871E-7</v>
      </c>
      <c r="H255" s="4">
        <f t="shared" si="297"/>
        <v>102392.48832828597</v>
      </c>
      <c r="I255" s="4">
        <f t="shared" si="298"/>
        <v>62913.929482645224</v>
      </c>
      <c r="J255" s="4">
        <f t="shared" si="299"/>
        <v>27273.239773835609</v>
      </c>
      <c r="K255" s="4">
        <f t="shared" si="300"/>
        <v>87860.197016662278</v>
      </c>
      <c r="L255" s="4">
        <f t="shared" si="301"/>
        <v>21224.92133345456</v>
      </c>
      <c r="M255" s="4">
        <f t="shared" si="302"/>
        <v>6241.1479046566028</v>
      </c>
      <c r="N255" s="11">
        <f t="shared" si="303"/>
        <v>-9.0024430206849804E-3</v>
      </c>
      <c r="O255" s="11">
        <f t="shared" si="304"/>
        <v>-2.8218566325494132E-3</v>
      </c>
      <c r="P255" s="11">
        <f t="shared" si="305"/>
        <v>-6.8397502546424516E-4</v>
      </c>
      <c r="Q255" s="4">
        <f t="shared" si="306"/>
        <v>1681.554505107744</v>
      </c>
      <c r="R255" s="4">
        <f t="shared" si="307"/>
        <v>3290.7964417103003</v>
      </c>
      <c r="S255" s="4">
        <f t="shared" si="308"/>
        <v>2554.4486038390251</v>
      </c>
      <c r="T255" s="4">
        <f t="shared" si="309"/>
        <v>16.422635415563136</v>
      </c>
      <c r="U255" s="4">
        <f t="shared" si="310"/>
        <v>52.306324986711644</v>
      </c>
      <c r="V255" s="4">
        <f t="shared" si="311"/>
        <v>93.661355417320735</v>
      </c>
      <c r="W255" s="11">
        <f t="shared" si="312"/>
        <v>-1.0734613539272964E-2</v>
      </c>
      <c r="X255" s="11">
        <f t="shared" si="313"/>
        <v>-1.217998157191269E-2</v>
      </c>
      <c r="Y255" s="11">
        <f t="shared" si="314"/>
        <v>-9.7425357312937999E-3</v>
      </c>
      <c r="Z255" s="4">
        <f t="shared" si="327"/>
        <v>1770.448594522406</v>
      </c>
      <c r="AA255" s="4">
        <f t="shared" si="328"/>
        <v>10190.524821987279</v>
      </c>
      <c r="AB255" s="4">
        <f t="shared" si="329"/>
        <v>42147.362071597039</v>
      </c>
      <c r="AC255" s="12">
        <f t="shared" si="315"/>
        <v>1.0321856951115107</v>
      </c>
      <c r="AD255" s="12">
        <f t="shared" si="316"/>
        <v>3.0503258535250515</v>
      </c>
      <c r="AE255" s="12">
        <f t="shared" si="317"/>
        <v>16.327679627505532</v>
      </c>
      <c r="AF255" s="11">
        <f t="shared" si="318"/>
        <v>-4.0504037456468023E-3</v>
      </c>
      <c r="AG255" s="11">
        <f t="shared" si="319"/>
        <v>2.9673830763510267E-4</v>
      </c>
      <c r="AH255" s="11">
        <f t="shared" si="320"/>
        <v>9.7937136394747881E-3</v>
      </c>
      <c r="AI255" s="1">
        <f t="shared" si="284"/>
        <v>223328.29698665396</v>
      </c>
      <c r="AJ255" s="1">
        <f t="shared" si="285"/>
        <v>128998.62590484651</v>
      </c>
      <c r="AK255" s="1">
        <f t="shared" si="286"/>
        <v>54782.769779226248</v>
      </c>
      <c r="AL255" s="10">
        <f t="shared" si="321"/>
        <v>88.244279420982977</v>
      </c>
      <c r="AM255" s="10">
        <f t="shared" si="322"/>
        <v>21.386066171807617</v>
      </c>
      <c r="AN255" s="10">
        <f t="shared" si="323"/>
        <v>6.7289960120947168</v>
      </c>
      <c r="AO255" s="7">
        <f t="shared" si="324"/>
        <v>2.7907182632940946E-3</v>
      </c>
      <c r="AP255" s="7">
        <f t="shared" si="325"/>
        <v>3.5155689694835409E-3</v>
      </c>
      <c r="AQ255" s="7">
        <f t="shared" si="326"/>
        <v>3.1890646297260501E-3</v>
      </c>
      <c r="AR255" s="1">
        <f t="shared" ref="AR255:AR318" si="332">AL255*AI255^$AR$5*B255^(1-$AR$5)*(1-BB254+BN254/100)</f>
        <v>102392.48832828597</v>
      </c>
      <c r="AS255" s="1">
        <f t="shared" si="330"/>
        <v>62913.929482645224</v>
      </c>
      <c r="AT255" s="1">
        <f t="shared" si="331"/>
        <v>27273.239773835609</v>
      </c>
      <c r="AU255" s="1">
        <f t="shared" si="287"/>
        <v>20478.497665657196</v>
      </c>
      <c r="AV255" s="1">
        <f t="shared" si="288"/>
        <v>12582.785896529045</v>
      </c>
      <c r="AW255" s="1">
        <f t="shared" si="289"/>
        <v>5454.6479547671224</v>
      </c>
      <c r="AX255">
        <v>0</v>
      </c>
      <c r="AY255">
        <v>0</v>
      </c>
      <c r="AZ255">
        <v>0</v>
      </c>
      <c r="BA255">
        <f t="shared" si="267"/>
        <v>0</v>
      </c>
      <c r="BB255">
        <f t="shared" si="279"/>
        <v>0</v>
      </c>
      <c r="BC255">
        <f t="shared" si="268"/>
        <v>0</v>
      </c>
      <c r="BD255">
        <f t="shared" si="269"/>
        <v>0</v>
      </c>
      <c r="BE255">
        <f t="shared" si="270"/>
        <v>0</v>
      </c>
      <c r="BF255">
        <f t="shared" si="271"/>
        <v>0</v>
      </c>
      <c r="BG255">
        <f t="shared" si="272"/>
        <v>0</v>
      </c>
      <c r="BH255">
        <f t="shared" si="280"/>
        <v>0</v>
      </c>
      <c r="BI255">
        <f t="shared" si="281"/>
        <v>0</v>
      </c>
      <c r="BJ255">
        <f t="shared" si="282"/>
        <v>0</v>
      </c>
      <c r="BK255" s="7">
        <f t="shared" si="283"/>
        <v>2.4182471107503017E-2</v>
      </c>
      <c r="BL255" s="13">
        <f t="shared" ref="BL255:BL318" si="333">BL254/(1+BK254)</f>
        <v>1.1058190054177781E-3</v>
      </c>
      <c r="BM255" s="13">
        <f t="shared" ref="BM255:BM318" si="334">BM254/(1+BM$5)</f>
        <v>7.7495410022901837E-5</v>
      </c>
      <c r="BN255" s="8">
        <f>BN$3*temperature!$I365+BN$4*temperature!$I365^2+BN$5*temperature!$I365^6</f>
        <v>-65.550671183058228</v>
      </c>
      <c r="BO255" s="8">
        <f>BO$3*temperature!$I365+BO$4*temperature!$I365^2+BO$5*temperature!$I365^6</f>
        <v>-53.608120591102463</v>
      </c>
      <c r="BP255" s="8">
        <f>BP$3*temperature!$I365+BP$4*temperature!$I365^2+BP$5*temperature!$I365^6</f>
        <v>-44.276085933547392</v>
      </c>
      <c r="BQ255" s="8">
        <f>BQ$3*temperature!$M365+BQ$4*temperature!$M365^2+BQ$5*temperature!$M365^6</f>
        <v>-65.550693365738823</v>
      </c>
      <c r="BR255" s="8">
        <f>BR$3*temperature!$M365+BR$4*temperature!$M365^2+BR$5*temperature!$M365^6</f>
        <v>-53.608137651275086</v>
      </c>
      <c r="BS255" s="8">
        <f>BS$3*temperature!$M365+BS$4*temperature!$M365^2+BS$5*temperature!$M365^6</f>
        <v>-44.276099155024362</v>
      </c>
      <c r="BT255" s="15">
        <f t="shared" si="273"/>
        <v>-2.2182680595506099E-5</v>
      </c>
      <c r="BU255" s="15">
        <f t="shared" si="274"/>
        <v>-1.7060172623928338E-5</v>
      </c>
      <c r="BV255" s="15">
        <f t="shared" si="275"/>
        <v>-1.3221476969249579E-5</v>
      </c>
      <c r="BW255" s="15">
        <f t="shared" si="276"/>
        <v>-3.7052548729356247E-2</v>
      </c>
      <c r="BX255" s="15">
        <f t="shared" si="277"/>
        <v>-4.0973412584090484E-5</v>
      </c>
      <c r="BY255" s="15">
        <f t="shared" si="278"/>
        <v>-2.8714024561750128E-6</v>
      </c>
    </row>
    <row r="256" spans="1:77" x14ac:dyDescent="0.3">
      <c r="A256">
        <f t="shared" si="290"/>
        <v>2210</v>
      </c>
      <c r="B256" s="4">
        <f t="shared" si="291"/>
        <v>1165.4026117529531</v>
      </c>
      <c r="C256" s="4">
        <f t="shared" si="292"/>
        <v>2964.1545587713681</v>
      </c>
      <c r="D256" s="4">
        <f t="shared" si="293"/>
        <v>4369.9101487540456</v>
      </c>
      <c r="E256" s="11">
        <f t="shared" si="294"/>
        <v>1.4399553636073751E-7</v>
      </c>
      <c r="F256" s="11">
        <f t="shared" si="295"/>
        <v>2.8368086232055587E-7</v>
      </c>
      <c r="G256" s="11">
        <f t="shared" si="296"/>
        <v>5.7912438929254173E-7</v>
      </c>
      <c r="H256" s="4">
        <f t="shared" si="297"/>
        <v>101463.74101700945</v>
      </c>
      <c r="I256" s="4">
        <f t="shared" si="298"/>
        <v>62734.393742309432</v>
      </c>
      <c r="J256" s="4">
        <f t="shared" si="299"/>
        <v>27253.996695546972</v>
      </c>
      <c r="K256" s="4">
        <f t="shared" si="300"/>
        <v>87063.251784198132</v>
      </c>
      <c r="L256" s="4">
        <f t="shared" si="301"/>
        <v>21164.346358616545</v>
      </c>
      <c r="M256" s="4">
        <f t="shared" si="302"/>
        <v>6236.7407493075498</v>
      </c>
      <c r="N256" s="11">
        <f t="shared" si="303"/>
        <v>-9.0706060255363319E-3</v>
      </c>
      <c r="O256" s="11">
        <f t="shared" si="304"/>
        <v>-2.8539552107803567E-3</v>
      </c>
      <c r="P256" s="11">
        <f t="shared" si="305"/>
        <v>-7.0614499389842766E-4</v>
      </c>
      <c r="Q256" s="4">
        <f t="shared" si="306"/>
        <v>1648.4149183259765</v>
      </c>
      <c r="R256" s="4">
        <f t="shared" si="307"/>
        <v>3241.4381273507934</v>
      </c>
      <c r="S256" s="4">
        <f t="shared" si="308"/>
        <v>2527.7770235391085</v>
      </c>
      <c r="T256" s="4">
        <f t="shared" si="309"/>
        <v>16.246344771080686</v>
      </c>
      <c r="U256" s="4">
        <f t="shared" si="310"/>
        <v>51.669234912279023</v>
      </c>
      <c r="V256" s="4">
        <f t="shared" si="311"/>
        <v>92.748856315526083</v>
      </c>
      <c r="W256" s="11">
        <f t="shared" si="312"/>
        <v>-1.0734613539272964E-2</v>
      </c>
      <c r="X256" s="11">
        <f t="shared" si="313"/>
        <v>-1.217998157191269E-2</v>
      </c>
      <c r="Y256" s="11">
        <f t="shared" si="314"/>
        <v>-9.7425357312937999E-3</v>
      </c>
      <c r="Z256" s="4">
        <f t="shared" si="327"/>
        <v>1728.6463151025193</v>
      </c>
      <c r="AA256" s="4">
        <f t="shared" si="328"/>
        <v>10040.980124403888</v>
      </c>
      <c r="AB256" s="4">
        <f t="shared" si="329"/>
        <v>42116.696776112934</v>
      </c>
      <c r="AC256" s="12">
        <f t="shared" si="315"/>
        <v>1.028004926305828</v>
      </c>
      <c r="AD256" s="12">
        <f t="shared" si="316"/>
        <v>3.0512310020565621</v>
      </c>
      <c r="AE256" s="12">
        <f t="shared" si="317"/>
        <v>16.487588246174408</v>
      </c>
      <c r="AF256" s="11">
        <f t="shared" si="318"/>
        <v>-4.0504037456468023E-3</v>
      </c>
      <c r="AG256" s="11">
        <f t="shared" si="319"/>
        <v>2.9673830763510267E-4</v>
      </c>
      <c r="AH256" s="11">
        <f t="shared" si="320"/>
        <v>9.7937136394747881E-3</v>
      </c>
      <c r="AI256" s="1">
        <f t="shared" si="284"/>
        <v>221473.96495364577</v>
      </c>
      <c r="AJ256" s="1">
        <f t="shared" si="285"/>
        <v>128681.54921089091</v>
      </c>
      <c r="AK256" s="1">
        <f t="shared" si="286"/>
        <v>54759.140756070745</v>
      </c>
      <c r="AL256" s="10">
        <f t="shared" si="321"/>
        <v>88.488081693972234</v>
      </c>
      <c r="AM256" s="10">
        <f t="shared" si="322"/>
        <v>21.460498520514417</v>
      </c>
      <c r="AN256" s="10">
        <f t="shared" si="323"/>
        <v>6.7502406232386987</v>
      </c>
      <c r="AO256" s="7">
        <f t="shared" si="324"/>
        <v>2.7628110806611535E-3</v>
      </c>
      <c r="AP256" s="7">
        <f t="shared" si="325"/>
        <v>3.4804132797887056E-3</v>
      </c>
      <c r="AQ256" s="7">
        <f t="shared" si="326"/>
        <v>3.1571739834287895E-3</v>
      </c>
      <c r="AR256" s="1">
        <f t="shared" si="332"/>
        <v>101463.74101700945</v>
      </c>
      <c r="AS256" s="1">
        <f t="shared" si="330"/>
        <v>62734.393742309432</v>
      </c>
      <c r="AT256" s="1">
        <f t="shared" si="331"/>
        <v>27253.996695546972</v>
      </c>
      <c r="AU256" s="1">
        <f t="shared" si="287"/>
        <v>20292.74820340189</v>
      </c>
      <c r="AV256" s="1">
        <f t="shared" si="288"/>
        <v>12546.878748461888</v>
      </c>
      <c r="AW256" s="1">
        <f t="shared" si="289"/>
        <v>5450.7993391093951</v>
      </c>
      <c r="AX256">
        <v>0</v>
      </c>
      <c r="AY256">
        <v>0</v>
      </c>
      <c r="AZ256">
        <v>0</v>
      </c>
      <c r="BA256">
        <f t="shared" si="267"/>
        <v>0</v>
      </c>
      <c r="BB256">
        <f t="shared" si="279"/>
        <v>0</v>
      </c>
      <c r="BC256">
        <f t="shared" si="268"/>
        <v>0</v>
      </c>
      <c r="BD256">
        <f t="shared" si="269"/>
        <v>0</v>
      </c>
      <c r="BE256">
        <f t="shared" si="270"/>
        <v>0</v>
      </c>
      <c r="BF256">
        <f t="shared" si="271"/>
        <v>0</v>
      </c>
      <c r="BG256">
        <f t="shared" si="272"/>
        <v>0</v>
      </c>
      <c r="BH256">
        <f t="shared" si="280"/>
        <v>0</v>
      </c>
      <c r="BI256">
        <f t="shared" si="281"/>
        <v>0</v>
      </c>
      <c r="BJ256">
        <f t="shared" si="282"/>
        <v>0</v>
      </c>
      <c r="BK256" s="7">
        <f t="shared" si="283"/>
        <v>2.4144730186701352E-2</v>
      </c>
      <c r="BL256" s="13">
        <f t="shared" si="333"/>
        <v>1.0797089743412589E-3</v>
      </c>
      <c r="BM256" s="13">
        <f t="shared" si="334"/>
        <v>7.3805152402763656E-5</v>
      </c>
      <c r="BN256" s="8">
        <f>BN$3*temperature!$I366+BN$4*temperature!$I366^2+BN$5*temperature!$I366^6</f>
        <v>-65.901299913058324</v>
      </c>
      <c r="BO256" s="8">
        <f>BO$3*temperature!$I366+BO$4*temperature!$I366^2+BO$5*temperature!$I366^6</f>
        <v>-53.877767389136174</v>
      </c>
      <c r="BP256" s="8">
        <f>BP$3*temperature!$I366+BP$4*temperature!$I366^2+BP$5*temperature!$I366^6</f>
        <v>-44.485048247117149</v>
      </c>
      <c r="BQ256" s="8">
        <f>BQ$3*temperature!$M366+BQ$4*temperature!$M366^2+BQ$5*temperature!$M366^6</f>
        <v>-65.901322068394876</v>
      </c>
      <c r="BR256" s="8">
        <f>BR$3*temperature!$M366+BR$4*temperature!$M366^2+BR$5*temperature!$M366^6</f>
        <v>-53.877784426584199</v>
      </c>
      <c r="BS256" s="8">
        <f>BS$3*temperature!$M366+BS$4*temperature!$M366^2+BS$5*temperature!$M366^6</f>
        <v>-44.485061449534186</v>
      </c>
      <c r="BT256" s="15">
        <f t="shared" si="273"/>
        <v>-2.2155336552032168E-5</v>
      </c>
      <c r="BU256" s="15">
        <f t="shared" si="274"/>
        <v>-1.7037448024836976E-5</v>
      </c>
      <c r="BV256" s="15">
        <f t="shared" si="275"/>
        <v>-1.3202417036950465E-5</v>
      </c>
      <c r="BW256" s="15">
        <f t="shared" si="276"/>
        <v>-3.6766159331126112E-2</v>
      </c>
      <c r="BX256" s="15">
        <f t="shared" si="277"/>
        <v>-3.969675218187748E-5</v>
      </c>
      <c r="BY256" s="15">
        <f t="shared" si="278"/>
        <v>-2.7135319926980538E-6</v>
      </c>
    </row>
    <row r="257" spans="1:77" x14ac:dyDescent="0.3">
      <c r="A257">
        <f t="shared" si="290"/>
        <v>2211</v>
      </c>
      <c r="B257" s="4">
        <f t="shared" si="291"/>
        <v>1165.4027711750887</v>
      </c>
      <c r="C257" s="4">
        <f t="shared" si="292"/>
        <v>2964.1553576015936</v>
      </c>
      <c r="D257" s="4">
        <f t="shared" si="293"/>
        <v>4369.9125529395151</v>
      </c>
      <c r="E257" s="11">
        <f t="shared" si="294"/>
        <v>1.3679575954270063E-7</v>
      </c>
      <c r="F257" s="11">
        <f t="shared" si="295"/>
        <v>2.6949681920452804E-7</v>
      </c>
      <c r="G257" s="11">
        <f t="shared" si="296"/>
        <v>5.5016816982791466E-7</v>
      </c>
      <c r="H257" s="4">
        <f t="shared" si="297"/>
        <v>100536.50904008529</v>
      </c>
      <c r="I257" s="4">
        <f t="shared" si="298"/>
        <v>62553.391506039683</v>
      </c>
      <c r="J257" s="4">
        <f t="shared" si="299"/>
        <v>27234.174240107968</v>
      </c>
      <c r="K257" s="4">
        <f t="shared" si="300"/>
        <v>86267.607668989163</v>
      </c>
      <c r="L257" s="4">
        <f t="shared" si="301"/>
        <v>21103.276974204859</v>
      </c>
      <c r="M257" s="4">
        <f t="shared" si="302"/>
        <v>6232.201196289001</v>
      </c>
      <c r="N257" s="11">
        <f t="shared" si="303"/>
        <v>-9.138690537094929E-3</v>
      </c>
      <c r="O257" s="11">
        <f t="shared" si="304"/>
        <v>-2.8854840767064127E-3</v>
      </c>
      <c r="P257" s="11">
        <f t="shared" si="305"/>
        <v>-7.2787265031859505E-4</v>
      </c>
      <c r="Q257" s="4">
        <f t="shared" si="306"/>
        <v>1615.8173984634275</v>
      </c>
      <c r="R257" s="4">
        <f t="shared" si="307"/>
        <v>3192.7191338246093</v>
      </c>
      <c r="S257" s="4">
        <f t="shared" si="308"/>
        <v>2501.3294672452648</v>
      </c>
      <c r="T257" s="4">
        <f t="shared" si="309"/>
        <v>16.071946538537347</v>
      </c>
      <c r="U257" s="4">
        <f t="shared" si="310"/>
        <v>51.039904583212639</v>
      </c>
      <c r="V257" s="4">
        <f t="shared" si="311"/>
        <v>91.845247268835436</v>
      </c>
      <c r="W257" s="11">
        <f t="shared" si="312"/>
        <v>-1.0734613539272964E-2</v>
      </c>
      <c r="X257" s="11">
        <f t="shared" si="313"/>
        <v>-1.217998157191269E-2</v>
      </c>
      <c r="Y257" s="11">
        <f t="shared" si="314"/>
        <v>-9.7425357312937999E-3</v>
      </c>
      <c r="Z257" s="4">
        <f t="shared" si="327"/>
        <v>1687.7149288969949</v>
      </c>
      <c r="AA257" s="4">
        <f t="shared" si="328"/>
        <v>9893.3113590070006</v>
      </c>
      <c r="AB257" s="4">
        <f t="shared" si="329"/>
        <v>42085.118824014404</v>
      </c>
      <c r="AC257" s="12">
        <f t="shared" si="315"/>
        <v>1.0238410913017755</v>
      </c>
      <c r="AD257" s="12">
        <f t="shared" si="316"/>
        <v>3.0521364191803162</v>
      </c>
      <c r="AE257" s="12">
        <f t="shared" si="317"/>
        <v>16.64906296406301</v>
      </c>
      <c r="AF257" s="11">
        <f t="shared" si="318"/>
        <v>-4.0504037456468023E-3</v>
      </c>
      <c r="AG257" s="11">
        <f t="shared" si="319"/>
        <v>2.9673830763510267E-4</v>
      </c>
      <c r="AH257" s="11">
        <f t="shared" si="320"/>
        <v>9.7937136394747881E-3</v>
      </c>
      <c r="AI257" s="1">
        <f t="shared" si="284"/>
        <v>219619.31666168309</v>
      </c>
      <c r="AJ257" s="1">
        <f t="shared" si="285"/>
        <v>128360.27303826369</v>
      </c>
      <c r="AK257" s="1">
        <f t="shared" si="286"/>
        <v>54734.026019573066</v>
      </c>
      <c r="AL257" s="10">
        <f t="shared" si="321"/>
        <v>88.730112788056687</v>
      </c>
      <c r="AM257" s="10">
        <f t="shared" si="322"/>
        <v>21.534443010515684</v>
      </c>
      <c r="AN257" s="10">
        <f t="shared" si="323"/>
        <v>6.7713391904754969</v>
      </c>
      <c r="AO257" s="7">
        <f t="shared" si="324"/>
        <v>2.7351829698545418E-3</v>
      </c>
      <c r="AP257" s="7">
        <f t="shared" si="325"/>
        <v>3.4456091469908185E-3</v>
      </c>
      <c r="AQ257" s="7">
        <f t="shared" si="326"/>
        <v>3.1256022435945017E-3</v>
      </c>
      <c r="AR257" s="1">
        <f t="shared" si="332"/>
        <v>100536.50904008529</v>
      </c>
      <c r="AS257" s="1">
        <f t="shared" si="330"/>
        <v>62553.391506039683</v>
      </c>
      <c r="AT257" s="1">
        <f t="shared" si="331"/>
        <v>27234.174240107968</v>
      </c>
      <c r="AU257" s="1">
        <f t="shared" si="287"/>
        <v>20107.301808017059</v>
      </c>
      <c r="AV257" s="1">
        <f t="shared" si="288"/>
        <v>12510.678301207938</v>
      </c>
      <c r="AW257" s="1">
        <f t="shared" si="289"/>
        <v>5446.8348480215936</v>
      </c>
      <c r="AX257">
        <v>0</v>
      </c>
      <c r="AY257">
        <v>0</v>
      </c>
      <c r="AZ257">
        <v>0</v>
      </c>
      <c r="BA257">
        <f t="shared" si="267"/>
        <v>0</v>
      </c>
      <c r="BB257">
        <f t="shared" si="279"/>
        <v>0</v>
      </c>
      <c r="BC257">
        <f t="shared" si="268"/>
        <v>0</v>
      </c>
      <c r="BD257">
        <f t="shared" si="269"/>
        <v>0</v>
      </c>
      <c r="BE257">
        <f t="shared" si="270"/>
        <v>0</v>
      </c>
      <c r="BF257">
        <f t="shared" si="271"/>
        <v>0</v>
      </c>
      <c r="BG257">
        <f t="shared" si="272"/>
        <v>0</v>
      </c>
      <c r="BH257">
        <f t="shared" si="280"/>
        <v>0</v>
      </c>
      <c r="BI257">
        <f t="shared" si="281"/>
        <v>0</v>
      </c>
      <c r="BJ257">
        <f t="shared" si="282"/>
        <v>0</v>
      </c>
      <c r="BK257" s="7">
        <f t="shared" si="283"/>
        <v>2.4107498551613621E-2</v>
      </c>
      <c r="BL257" s="13">
        <f t="shared" si="333"/>
        <v>1.0542542889855307E-3</v>
      </c>
      <c r="BM257" s="13">
        <f t="shared" si="334"/>
        <v>7.0290621335965378E-5</v>
      </c>
      <c r="BN257" s="8">
        <f>BN$3*temperature!$I367+BN$4*temperature!$I367^2+BN$5*temperature!$I367^6</f>
        <v>-66.249275874065603</v>
      </c>
      <c r="BO257" s="8">
        <f>BO$3*temperature!$I367+BO$4*temperature!$I367^2+BO$5*temperature!$I367^6</f>
        <v>-54.145347686030149</v>
      </c>
      <c r="BP257" s="8">
        <f>BP$3*temperature!$I367+BP$4*temperature!$I367^2+BP$5*temperature!$I367^6</f>
        <v>-44.692386547544132</v>
      </c>
      <c r="BQ257" s="8">
        <f>BQ$3*temperature!$M367+BQ$4*temperature!$M367^2+BQ$5*temperature!$M367^6</f>
        <v>-66.249298002146531</v>
      </c>
      <c r="BR257" s="8">
        <f>BR$3*temperature!$M367+BR$4*temperature!$M367^2+BR$5*temperature!$M367^6</f>
        <v>-54.145364700851161</v>
      </c>
      <c r="BS257" s="8">
        <f>BS$3*temperature!$M367+BS$4*temperature!$M367^2+BS$5*temperature!$M367^6</f>
        <v>-44.692399731002126</v>
      </c>
      <c r="BT257" s="15">
        <f t="shared" si="273"/>
        <v>-2.2128080928496274E-5</v>
      </c>
      <c r="BU257" s="15">
        <f t="shared" si="274"/>
        <v>-1.7014821011684944E-5</v>
      </c>
      <c r="BV257" s="15">
        <f t="shared" si="275"/>
        <v>-1.31834579946144E-5</v>
      </c>
      <c r="BW257" s="15">
        <f t="shared" si="276"/>
        <v>-3.6480553605690962E-2</v>
      </c>
      <c r="BX257" s="15">
        <f t="shared" si="277"/>
        <v>-3.8459780103366262E-5</v>
      </c>
      <c r="BY257" s="15">
        <f t="shared" si="278"/>
        <v>-2.5642407796240098E-6</v>
      </c>
    </row>
    <row r="258" spans="1:77" x14ac:dyDescent="0.3">
      <c r="A258">
        <f t="shared" si="290"/>
        <v>2212</v>
      </c>
      <c r="B258" s="4">
        <f t="shared" si="291"/>
        <v>1165.402922626138</v>
      </c>
      <c r="C258" s="4">
        <f t="shared" si="292"/>
        <v>2964.156116490512</v>
      </c>
      <c r="D258" s="4">
        <f t="shared" si="293"/>
        <v>4369.914836916967</v>
      </c>
      <c r="E258" s="11">
        <f t="shared" si="294"/>
        <v>1.299559715655656E-7</v>
      </c>
      <c r="F258" s="11">
        <f t="shared" si="295"/>
        <v>2.5602197824430163E-7</v>
      </c>
      <c r="G258" s="11">
        <f t="shared" si="296"/>
        <v>5.2265976133651891E-7</v>
      </c>
      <c r="H258" s="4">
        <f t="shared" si="297"/>
        <v>99610.910262018602</v>
      </c>
      <c r="I258" s="4">
        <f t="shared" si="298"/>
        <v>62370.973161125738</v>
      </c>
      <c r="J258" s="4">
        <f t="shared" si="299"/>
        <v>27213.785460532785</v>
      </c>
      <c r="K258" s="4">
        <f t="shared" si="300"/>
        <v>85473.365758817352</v>
      </c>
      <c r="L258" s="4">
        <f t="shared" si="301"/>
        <v>21041.730161963074</v>
      </c>
      <c r="M258" s="4">
        <f t="shared" si="302"/>
        <v>6227.5322234271434</v>
      </c>
      <c r="N258" s="11">
        <f t="shared" si="303"/>
        <v>-9.2067223333621717E-3</v>
      </c>
      <c r="O258" s="11">
        <f t="shared" si="304"/>
        <v>-2.9164575869906617E-3</v>
      </c>
      <c r="P258" s="11">
        <f t="shared" si="305"/>
        <v>-7.4916914823575098E-4</v>
      </c>
      <c r="Q258" s="4">
        <f t="shared" si="306"/>
        <v>1583.7557390433278</v>
      </c>
      <c r="R258" s="4">
        <f t="shared" si="307"/>
        <v>3144.6346618098291</v>
      </c>
      <c r="S258" s="4">
        <f t="shared" si="308"/>
        <v>2475.1058070275049</v>
      </c>
      <c r="T258" s="4">
        <f t="shared" si="309"/>
        <v>15.899420403622292</v>
      </c>
      <c r="U258" s="4">
        <f t="shared" si="310"/>
        <v>50.418239485956924</v>
      </c>
      <c r="V258" s="4">
        <f t="shared" si="311"/>
        <v>90.950441665569286</v>
      </c>
      <c r="W258" s="11">
        <f t="shared" si="312"/>
        <v>-1.0734613539272964E-2</v>
      </c>
      <c r="X258" s="11">
        <f t="shared" si="313"/>
        <v>-1.217998157191269E-2</v>
      </c>
      <c r="Y258" s="11">
        <f t="shared" si="314"/>
        <v>-9.7425357312937999E-3</v>
      </c>
      <c r="Z258" s="4">
        <f t="shared" si="327"/>
        <v>1647.6395026477396</v>
      </c>
      <c r="AA258" s="4">
        <f t="shared" si="328"/>
        <v>9747.5059449290839</v>
      </c>
      <c r="AB258" s="4">
        <f t="shared" si="329"/>
        <v>42052.648959438906</v>
      </c>
      <c r="AC258" s="12">
        <f t="shared" si="315"/>
        <v>1.0196941215106197</v>
      </c>
      <c r="AD258" s="12">
        <f t="shared" si="316"/>
        <v>3.053042104976015</v>
      </c>
      <c r="AE258" s="12">
        <f t="shared" si="317"/>
        <v>16.812119119098629</v>
      </c>
      <c r="AF258" s="11">
        <f t="shared" si="318"/>
        <v>-4.0504037456468023E-3</v>
      </c>
      <c r="AG258" s="11">
        <f t="shared" si="319"/>
        <v>2.9673830763510267E-4</v>
      </c>
      <c r="AH258" s="11">
        <f t="shared" si="320"/>
        <v>9.7937136394747881E-3</v>
      </c>
      <c r="AI258" s="1">
        <f t="shared" si="284"/>
        <v>217764.68680353183</v>
      </c>
      <c r="AJ258" s="1">
        <f t="shared" si="285"/>
        <v>128034.92403564526</v>
      </c>
      <c r="AK258" s="1">
        <f t="shared" si="286"/>
        <v>54707.458265637353</v>
      </c>
      <c r="AL258" s="10">
        <f t="shared" si="321"/>
        <v>88.970378950533743</v>
      </c>
      <c r="AM258" s="10">
        <f t="shared" si="322"/>
        <v>21.607900291589946</v>
      </c>
      <c r="AN258" s="10">
        <f t="shared" si="323"/>
        <v>6.7922920583117277</v>
      </c>
      <c r="AO258" s="7">
        <f t="shared" si="324"/>
        <v>2.7078311401559961E-3</v>
      </c>
      <c r="AP258" s="7">
        <f t="shared" si="325"/>
        <v>3.4111530555209105E-3</v>
      </c>
      <c r="AQ258" s="7">
        <f t="shared" si="326"/>
        <v>3.0943462211585567E-3</v>
      </c>
      <c r="AR258" s="1">
        <f t="shared" si="332"/>
        <v>99610.910262018602</v>
      </c>
      <c r="AS258" s="1">
        <f t="shared" si="330"/>
        <v>62370.973161125738</v>
      </c>
      <c r="AT258" s="1">
        <f t="shared" si="331"/>
        <v>27213.785460532785</v>
      </c>
      <c r="AU258" s="1">
        <f t="shared" si="287"/>
        <v>19922.182052403721</v>
      </c>
      <c r="AV258" s="1">
        <f t="shared" si="288"/>
        <v>12474.194632225148</v>
      </c>
      <c r="AW258" s="1">
        <f t="shared" si="289"/>
        <v>5442.7570921065571</v>
      </c>
      <c r="AX258">
        <v>0</v>
      </c>
      <c r="AY258">
        <v>0</v>
      </c>
      <c r="AZ258">
        <v>0</v>
      </c>
      <c r="BA258">
        <f t="shared" si="267"/>
        <v>0</v>
      </c>
      <c r="BB258">
        <f t="shared" si="279"/>
        <v>0</v>
      </c>
      <c r="BC258">
        <f t="shared" si="268"/>
        <v>0</v>
      </c>
      <c r="BD258">
        <f t="shared" si="269"/>
        <v>0</v>
      </c>
      <c r="BE258">
        <f t="shared" si="270"/>
        <v>0</v>
      </c>
      <c r="BF258">
        <f t="shared" si="271"/>
        <v>0</v>
      </c>
      <c r="BG258">
        <f t="shared" si="272"/>
        <v>0</v>
      </c>
      <c r="BH258">
        <f t="shared" si="280"/>
        <v>0</v>
      </c>
      <c r="BI258">
        <f t="shared" si="281"/>
        <v>0</v>
      </c>
      <c r="BJ258">
        <f t="shared" si="282"/>
        <v>0</v>
      </c>
      <c r="BK258" s="7">
        <f t="shared" si="283"/>
        <v>2.4070760578531497E-2</v>
      </c>
      <c r="BL258" s="13">
        <f t="shared" si="333"/>
        <v>1.0294371347505545E-3</v>
      </c>
      <c r="BM258" s="13">
        <f t="shared" si="334"/>
        <v>6.6943448891395598E-5</v>
      </c>
      <c r="BN258" s="8">
        <f>BN$3*temperature!$I368+BN$4*temperature!$I368^2+BN$5*temperature!$I368^6</f>
        <v>-66.594617597257269</v>
      </c>
      <c r="BO258" s="8">
        <f>BO$3*temperature!$I368+BO$4*temperature!$I368^2+BO$5*temperature!$I368^6</f>
        <v>-54.410876525258786</v>
      </c>
      <c r="BP258" s="8">
        <f>BP$3*temperature!$I368+BP$4*temperature!$I368^2+BP$5*temperature!$I368^6</f>
        <v>-44.898113169904917</v>
      </c>
      <c r="BQ258" s="8">
        <f>BQ$3*temperature!$M368+BQ$4*temperature!$M368^2+BQ$5*temperature!$M368^6</f>
        <v>-66.594639698173538</v>
      </c>
      <c r="BR258" s="8">
        <f>BR$3*temperature!$M368+BR$4*temperature!$M368^2+BR$5*temperature!$M368^6</f>
        <v>-54.410893517551628</v>
      </c>
      <c r="BS258" s="8">
        <f>BS$3*temperature!$M368+BS$4*temperature!$M368^2+BS$5*temperature!$M368^6</f>
        <v>-44.898126334505214</v>
      </c>
      <c r="BT258" s="15">
        <f t="shared" si="273"/>
        <v>-2.2100916268641413E-5</v>
      </c>
      <c r="BU258" s="15">
        <f t="shared" si="274"/>
        <v>-1.6992292842132883E-5</v>
      </c>
      <c r="BV258" s="15">
        <f t="shared" si="275"/>
        <v>-1.3164600296988738E-5</v>
      </c>
      <c r="BW258" s="15">
        <f t="shared" si="276"/>
        <v>-3.6195768361026032E-2</v>
      </c>
      <c r="BX258" s="15">
        <f t="shared" si="277"/>
        <v>-3.726126807166941E-5</v>
      </c>
      <c r="BY258" s="15">
        <f t="shared" si="278"/>
        <v>-2.4230695693611399E-6</v>
      </c>
    </row>
    <row r="259" spans="1:77" x14ac:dyDescent="0.3">
      <c r="A259">
        <f t="shared" si="290"/>
        <v>2213</v>
      </c>
      <c r="B259" s="4">
        <f t="shared" si="291"/>
        <v>1165.4030665046537</v>
      </c>
      <c r="C259" s="4">
        <f t="shared" si="292"/>
        <v>2964.1568374351696</v>
      </c>
      <c r="D259" s="4">
        <f t="shared" si="293"/>
        <v>4369.9170066966808</v>
      </c>
      <c r="E259" s="11">
        <f t="shared" si="294"/>
        <v>1.2345817298728732E-7</v>
      </c>
      <c r="F259" s="11">
        <f t="shared" si="295"/>
        <v>2.4322087933208651E-7</v>
      </c>
      <c r="G259" s="11">
        <f t="shared" si="296"/>
        <v>4.9652677326969291E-7</v>
      </c>
      <c r="H259" s="4">
        <f t="shared" si="297"/>
        <v>98687.058422506409</v>
      </c>
      <c r="I259" s="4">
        <f t="shared" si="298"/>
        <v>62187.187899070603</v>
      </c>
      <c r="J259" s="4">
        <f t="shared" si="299"/>
        <v>27192.843112247803</v>
      </c>
      <c r="K259" s="4">
        <f t="shared" si="300"/>
        <v>84680.623604753782</v>
      </c>
      <c r="L259" s="4">
        <f t="shared" si="301"/>
        <v>20979.722501080621</v>
      </c>
      <c r="M259" s="4">
        <f t="shared" si="302"/>
        <v>6222.73674089831</v>
      </c>
      <c r="N259" s="11">
        <f t="shared" si="303"/>
        <v>-9.2747272442794682E-3</v>
      </c>
      <c r="O259" s="11">
        <f t="shared" si="304"/>
        <v>-2.9468898424780399E-3</v>
      </c>
      <c r="P259" s="11">
        <f t="shared" si="305"/>
        <v>-7.7004539788549931E-4</v>
      </c>
      <c r="Q259" s="4">
        <f t="shared" si="306"/>
        <v>1552.2237020692478</v>
      </c>
      <c r="R259" s="4">
        <f t="shared" si="307"/>
        <v>3097.1798015071049</v>
      </c>
      <c r="S259" s="4">
        <f t="shared" si="308"/>
        <v>2449.1058411997665</v>
      </c>
      <c r="T259" s="4">
        <f t="shared" si="309"/>
        <v>15.728746270090975</v>
      </c>
      <c r="U259" s="4">
        <f t="shared" si="310"/>
        <v>49.804146258129691</v>
      </c>
      <c r="V259" s="4">
        <f t="shared" si="311"/>
        <v>90.064353737865531</v>
      </c>
      <c r="W259" s="11">
        <f t="shared" si="312"/>
        <v>-1.0734613539272964E-2</v>
      </c>
      <c r="X259" s="11">
        <f t="shared" si="313"/>
        <v>-1.217998157191269E-2</v>
      </c>
      <c r="Y259" s="11">
        <f t="shared" si="314"/>
        <v>-9.7425357312937999E-3</v>
      </c>
      <c r="Z259" s="4">
        <f t="shared" si="327"/>
        <v>1608.4052319947073</v>
      </c>
      <c r="AA259" s="4">
        <f t="shared" si="328"/>
        <v>9603.5509233441007</v>
      </c>
      <c r="AB259" s="4">
        <f t="shared" si="329"/>
        <v>42019.307455377006</v>
      </c>
      <c r="AC259" s="12">
        <f t="shared" si="315"/>
        <v>1.0155639486214389</v>
      </c>
      <c r="AD259" s="12">
        <f t="shared" si="316"/>
        <v>3.0539480595233841</v>
      </c>
      <c r="AE259" s="12">
        <f t="shared" si="317"/>
        <v>16.97677219942382</v>
      </c>
      <c r="AF259" s="11">
        <f t="shared" si="318"/>
        <v>-4.0504037456468023E-3</v>
      </c>
      <c r="AG259" s="11">
        <f t="shared" si="319"/>
        <v>2.9673830763510267E-4</v>
      </c>
      <c r="AH259" s="11">
        <f t="shared" si="320"/>
        <v>9.7937136394747881E-3</v>
      </c>
      <c r="AI259" s="1">
        <f t="shared" si="284"/>
        <v>215910.40017558238</v>
      </c>
      <c r="AJ259" s="1">
        <f t="shared" si="285"/>
        <v>127705.62626430589</v>
      </c>
      <c r="AK259" s="1">
        <f t="shared" si="286"/>
        <v>54679.469531180177</v>
      </c>
      <c r="AL259" s="10">
        <f t="shared" si="321"/>
        <v>89.208886545580739</v>
      </c>
      <c r="AM259" s="10">
        <f t="shared" si="322"/>
        <v>21.680871068141961</v>
      </c>
      <c r="AN259" s="10">
        <f t="shared" si="323"/>
        <v>6.8130995845427327</v>
      </c>
      <c r="AO259" s="7">
        <f t="shared" si="324"/>
        <v>2.680752828754436E-3</v>
      </c>
      <c r="AP259" s="7">
        <f t="shared" si="325"/>
        <v>3.3770415249657014E-3</v>
      </c>
      <c r="AQ259" s="7">
        <f t="shared" si="326"/>
        <v>3.063402758946971E-3</v>
      </c>
      <c r="AR259" s="1">
        <f t="shared" si="332"/>
        <v>98687.058422506409</v>
      </c>
      <c r="AS259" s="1">
        <f t="shared" si="330"/>
        <v>62187.187899070603</v>
      </c>
      <c r="AT259" s="1">
        <f t="shared" si="331"/>
        <v>27192.843112247803</v>
      </c>
      <c r="AU259" s="1">
        <f t="shared" si="287"/>
        <v>19737.411684501283</v>
      </c>
      <c r="AV259" s="1">
        <f t="shared" si="288"/>
        <v>12437.437579814121</v>
      </c>
      <c r="AW259" s="1">
        <f t="shared" si="289"/>
        <v>5438.5686224495612</v>
      </c>
      <c r="AX259">
        <v>0</v>
      </c>
      <c r="AY259">
        <v>0</v>
      </c>
      <c r="AZ259">
        <v>0</v>
      </c>
      <c r="BA259">
        <f t="shared" si="267"/>
        <v>0</v>
      </c>
      <c r="BB259">
        <f t="shared" si="279"/>
        <v>0</v>
      </c>
      <c r="BC259">
        <f t="shared" si="268"/>
        <v>0</v>
      </c>
      <c r="BD259">
        <f t="shared" si="269"/>
        <v>0</v>
      </c>
      <c r="BE259">
        <f t="shared" si="270"/>
        <v>0</v>
      </c>
      <c r="BF259">
        <f t="shared" si="271"/>
        <v>0</v>
      </c>
      <c r="BG259">
        <f t="shared" si="272"/>
        <v>0</v>
      </c>
      <c r="BH259">
        <f t="shared" si="280"/>
        <v>0</v>
      </c>
      <c r="BI259">
        <f t="shared" si="281"/>
        <v>0</v>
      </c>
      <c r="BJ259">
        <f t="shared" si="282"/>
        <v>0</v>
      </c>
      <c r="BK259" s="7">
        <f t="shared" si="283"/>
        <v>2.4034500880113691E-2</v>
      </c>
      <c r="BL259" s="13">
        <f t="shared" si="333"/>
        <v>1.0052402376657949E-3</v>
      </c>
      <c r="BM259" s="13">
        <f t="shared" si="334"/>
        <v>6.3755665610852949E-5</v>
      </c>
      <c r="BN259" s="8">
        <f>BN$3*temperature!$I369+BN$4*temperature!$I369^2+BN$5*temperature!$I369^6</f>
        <v>-66.937343932954619</v>
      </c>
      <c r="BO259" s="8">
        <f>BO$3*temperature!$I369+BO$4*temperature!$I369^2+BO$5*temperature!$I369^6</f>
        <v>-54.674369174441864</v>
      </c>
      <c r="BP259" s="8">
        <f>BP$3*temperature!$I369+BP$4*temperature!$I369^2+BP$5*temperature!$I369^6</f>
        <v>-45.102240604782281</v>
      </c>
      <c r="BQ259" s="8">
        <f>BQ$3*temperature!$M369+BQ$4*temperature!$M369^2+BQ$5*temperature!$M369^6</f>
        <v>-66.93736600679955</v>
      </c>
      <c r="BR259" s="8">
        <f>BR$3*temperature!$M369+BR$4*temperature!$M369^2+BR$5*temperature!$M369^6</f>
        <v>-54.674386144306638</v>
      </c>
      <c r="BS259" s="8">
        <f>BS$3*temperature!$M369+BS$4*temperature!$M369^2+BS$5*temperature!$M369^6</f>
        <v>-45.102253750626623</v>
      </c>
      <c r="BT259" s="15">
        <f t="shared" si="273"/>
        <v>-2.2073844931469466E-5</v>
      </c>
      <c r="BU259" s="15">
        <f t="shared" si="274"/>
        <v>-1.6969864773841437E-5</v>
      </c>
      <c r="BV259" s="15">
        <f t="shared" si="275"/>
        <v>-1.3145844341977408E-5</v>
      </c>
      <c r="BW259" s="15">
        <f t="shared" si="276"/>
        <v>-3.5911838764433927E-2</v>
      </c>
      <c r="BX259" s="15">
        <f t="shared" si="277"/>
        <v>-3.6100025334575268E-5</v>
      </c>
      <c r="BY259" s="15">
        <f t="shared" si="278"/>
        <v>-2.2895831837361158E-6</v>
      </c>
    </row>
    <row r="260" spans="1:77" x14ac:dyDescent="0.3">
      <c r="A260">
        <f t="shared" si="290"/>
        <v>2214</v>
      </c>
      <c r="B260" s="4">
        <f t="shared" si="291"/>
        <v>1165.4032031892605</v>
      </c>
      <c r="C260" s="4">
        <f t="shared" si="292"/>
        <v>2964.15752233276</v>
      </c>
      <c r="D260" s="4">
        <f t="shared" si="293"/>
        <v>4369.9190679884323</v>
      </c>
      <c r="E260" s="11">
        <f t="shared" si="294"/>
        <v>1.1728526433792295E-7</v>
      </c>
      <c r="F260" s="11">
        <f t="shared" si="295"/>
        <v>2.3105983536548216E-7</v>
      </c>
      <c r="G260" s="11">
        <f t="shared" si="296"/>
        <v>4.7170043460620825E-7</v>
      </c>
      <c r="H260" s="4">
        <f t="shared" si="297"/>
        <v>97765.06323332082</v>
      </c>
      <c r="I260" s="4">
        <f t="shared" si="298"/>
        <v>62002.083734659718</v>
      </c>
      <c r="J260" s="4">
        <f t="shared" si="299"/>
        <v>27171.359658343546</v>
      </c>
      <c r="K260" s="4">
        <f t="shared" si="300"/>
        <v>83889.47530414832</v>
      </c>
      <c r="L260" s="4">
        <f t="shared" si="301"/>
        <v>20917.270174583959</v>
      </c>
      <c r="M260" s="4">
        <f t="shared" si="302"/>
        <v>6217.8175924093503</v>
      </c>
      <c r="N260" s="11">
        <f t="shared" si="303"/>
        <v>-9.3427311576983474E-3</v>
      </c>
      <c r="O260" s="11">
        <f t="shared" si="304"/>
        <v>-2.9767946879871721E-3</v>
      </c>
      <c r="P260" s="11">
        <f t="shared" si="305"/>
        <v>-7.9051206788638417E-4</v>
      </c>
      <c r="Q260" s="4">
        <f t="shared" si="306"/>
        <v>1521.2150236315013</v>
      </c>
      <c r="R260" s="4">
        <f t="shared" si="307"/>
        <v>3050.349540423058</v>
      </c>
      <c r="S260" s="4">
        <f t="shared" si="308"/>
        <v>2423.3292974082206</v>
      </c>
      <c r="T260" s="4">
        <f t="shared" si="309"/>
        <v>15.559904257424266</v>
      </c>
      <c r="U260" s="4">
        <f t="shared" si="310"/>
        <v>49.197532674500827</v>
      </c>
      <c r="V260" s="4">
        <f t="shared" si="311"/>
        <v>89.186898553458491</v>
      </c>
      <c r="W260" s="11">
        <f t="shared" si="312"/>
        <v>-1.0734613539272964E-2</v>
      </c>
      <c r="X260" s="11">
        <f t="shared" si="313"/>
        <v>-1.217998157191269E-2</v>
      </c>
      <c r="Y260" s="11">
        <f t="shared" si="314"/>
        <v>-9.7425357312937999E-3</v>
      </c>
      <c r="Z260" s="4">
        <f t="shared" si="327"/>
        <v>1569.9974467100189</v>
      </c>
      <c r="AA260" s="4">
        <f t="shared" si="328"/>
        <v>9461.4329815520796</v>
      </c>
      <c r="AB260" s="4">
        <f t="shared" si="329"/>
        <v>41985.114121773833</v>
      </c>
      <c r="AC260" s="12">
        <f t="shared" si="315"/>
        <v>1.0114505045999989</v>
      </c>
      <c r="AD260" s="12">
        <f t="shared" si="316"/>
        <v>3.0548542829021725</v>
      </c>
      <c r="AE260" s="12">
        <f t="shared" si="317"/>
        <v>17.143037844867575</v>
      </c>
      <c r="AF260" s="11">
        <f t="shared" si="318"/>
        <v>-4.0504037456468023E-3</v>
      </c>
      <c r="AG260" s="11">
        <f t="shared" si="319"/>
        <v>2.9673830763510267E-4</v>
      </c>
      <c r="AH260" s="11">
        <f t="shared" si="320"/>
        <v>9.7937136394747881E-3</v>
      </c>
      <c r="AI260" s="1">
        <f t="shared" si="284"/>
        <v>214056.77184252543</v>
      </c>
      <c r="AJ260" s="1">
        <f t="shared" si="285"/>
        <v>127372.50121768942</v>
      </c>
      <c r="AK260" s="1">
        <f t="shared" si="286"/>
        <v>54650.091200511721</v>
      </c>
      <c r="AL260" s="10">
        <f t="shared" si="321"/>
        <v>89.445642050788265</v>
      </c>
      <c r="AM260" s="10">
        <f t="shared" si="322"/>
        <v>21.753356098017559</v>
      </c>
      <c r="AN260" s="10">
        <f t="shared" si="323"/>
        <v>6.8337621399263595</v>
      </c>
      <c r="AO260" s="7">
        <f t="shared" si="324"/>
        <v>2.6539453004668914E-3</v>
      </c>
      <c r="AP260" s="7">
        <f t="shared" si="325"/>
        <v>3.3432711097160445E-3</v>
      </c>
      <c r="AQ260" s="7">
        <f t="shared" si="326"/>
        <v>3.0327687313575014E-3</v>
      </c>
      <c r="AR260" s="1">
        <f t="shared" si="332"/>
        <v>97765.06323332082</v>
      </c>
      <c r="AS260" s="1">
        <f t="shared" si="330"/>
        <v>62002.083734659718</v>
      </c>
      <c r="AT260" s="1">
        <f t="shared" si="331"/>
        <v>27171.359658343546</v>
      </c>
      <c r="AU260" s="1">
        <f t="shared" si="287"/>
        <v>19553.012646664163</v>
      </c>
      <c r="AV260" s="1">
        <f t="shared" si="288"/>
        <v>12400.416746931944</v>
      </c>
      <c r="AW260" s="1">
        <f t="shared" si="289"/>
        <v>5434.2719316687098</v>
      </c>
      <c r="AX260">
        <v>0</v>
      </c>
      <c r="AY260">
        <v>0</v>
      </c>
      <c r="AZ260">
        <v>0</v>
      </c>
      <c r="BA260">
        <f t="shared" si="267"/>
        <v>0</v>
      </c>
      <c r="BB260">
        <f t="shared" si="279"/>
        <v>0</v>
      </c>
      <c r="BC260">
        <f t="shared" si="268"/>
        <v>0</v>
      </c>
      <c r="BD260">
        <f t="shared" si="269"/>
        <v>0</v>
      </c>
      <c r="BE260">
        <f t="shared" si="270"/>
        <v>0</v>
      </c>
      <c r="BF260">
        <f t="shared" si="271"/>
        <v>0</v>
      </c>
      <c r="BG260">
        <f t="shared" si="272"/>
        <v>0</v>
      </c>
      <c r="BH260">
        <f t="shared" si="280"/>
        <v>0</v>
      </c>
      <c r="BI260">
        <f t="shared" si="281"/>
        <v>0</v>
      </c>
      <c r="BJ260">
        <f t="shared" si="282"/>
        <v>0</v>
      </c>
      <c r="BK260" s="7">
        <f t="shared" si="283"/>
        <v>2.3998704307331725E-2</v>
      </c>
      <c r="BL260" s="13">
        <f t="shared" si="333"/>
        <v>9.8164684568911886E-4</v>
      </c>
      <c r="BM260" s="13">
        <f t="shared" si="334"/>
        <v>6.071968153414566E-5</v>
      </c>
      <c r="BN260" s="8">
        <f>BN$3*temperature!$I370+BN$4*temperature!$I370^2+BN$5*temperature!$I370^6</f>
        <v>-67.277474027920718</v>
      </c>
      <c r="BO260" s="8">
        <f>BO$3*temperature!$I370+BO$4*temperature!$I370^2+BO$5*temperature!$I370^6</f>
        <v>-54.935841108365736</v>
      </c>
      <c r="BP260" s="8">
        <f>BP$3*temperature!$I370+BP$4*temperature!$I370^2+BP$5*temperature!$I370^6</f>
        <v>-45.304781485517637</v>
      </c>
      <c r="BQ260" s="8">
        <f>BQ$3*temperature!$M370+BQ$4*temperature!$M370^2+BQ$5*temperature!$M370^6</f>
        <v>-67.277496074789724</v>
      </c>
      <c r="BR260" s="8">
        <f>BR$3*temperature!$M370+BR$4*temperature!$M370^2+BR$5*temperature!$M370^6</f>
        <v>-54.935858055903495</v>
      </c>
      <c r="BS260" s="8">
        <f>BS$3*temperature!$M370+BS$4*temperature!$M370^2+BS$5*temperature!$M370^6</f>
        <v>-45.304794612708015</v>
      </c>
      <c r="BT260" s="15">
        <f t="shared" si="273"/>
        <v>-2.2046869005976077E-5</v>
      </c>
      <c r="BU260" s="15">
        <f t="shared" si="274"/>
        <v>-1.694753775893787E-5</v>
      </c>
      <c r="BV260" s="15">
        <f t="shared" si="275"/>
        <v>-1.312719037827037E-5</v>
      </c>
      <c r="BW260" s="15">
        <f t="shared" si="276"/>
        <v>-3.5628798087634965E-2</v>
      </c>
      <c r="BX260" s="15">
        <f t="shared" si="277"/>
        <v>-3.4974897258421371E-5</v>
      </c>
      <c r="BY260" s="15">
        <f t="shared" si="278"/>
        <v>-2.1633692733255729E-6</v>
      </c>
    </row>
    <row r="261" spans="1:77" x14ac:dyDescent="0.3">
      <c r="A261">
        <f t="shared" si="290"/>
        <v>2215</v>
      </c>
      <c r="B261" s="4">
        <f t="shared" si="291"/>
        <v>1165.4033330396521</v>
      </c>
      <c r="C261" s="4">
        <f t="shared" si="292"/>
        <v>2964.1581729856216</v>
      </c>
      <c r="D261" s="4">
        <f t="shared" si="293"/>
        <v>4369.9210262165188</v>
      </c>
      <c r="E261" s="11">
        <f t="shared" si="294"/>
        <v>1.114210011210268E-7</v>
      </c>
      <c r="F261" s="11">
        <f t="shared" si="295"/>
        <v>2.1950684359720804E-7</v>
      </c>
      <c r="G261" s="11">
        <f t="shared" si="296"/>
        <v>4.4811541287589782E-7</v>
      </c>
      <c r="H261" s="4">
        <f t="shared" si="297"/>
        <v>96845.030474896237</v>
      </c>
      <c r="I261" s="4">
        <f t="shared" si="298"/>
        <v>61815.707525369369</v>
      </c>
      <c r="J261" s="4">
        <f t="shared" si="299"/>
        <v>27149.347274888518</v>
      </c>
      <c r="K261" s="4">
        <f t="shared" si="300"/>
        <v>83100.011583372689</v>
      </c>
      <c r="L261" s="4">
        <f t="shared" si="301"/>
        <v>20854.388975844042</v>
      </c>
      <c r="M261" s="4">
        <f t="shared" si="302"/>
        <v>6212.7775563931518</v>
      </c>
      <c r="N261" s="11">
        <f t="shared" si="303"/>
        <v>-9.4107600257763435E-3</v>
      </c>
      <c r="O261" s="11">
        <f t="shared" si="304"/>
        <v>-3.0061857123364621E-3</v>
      </c>
      <c r="P261" s="11">
        <f t="shared" si="305"/>
        <v>-8.1057958701635791E-4</v>
      </c>
      <c r="Q261" s="4">
        <f t="shared" si="306"/>
        <v>1490.7234192737246</v>
      </c>
      <c r="R261" s="4">
        <f t="shared" si="307"/>
        <v>3004.1387708782213</v>
      </c>
      <c r="S261" s="4">
        <f t="shared" si="308"/>
        <v>2397.7758356334821</v>
      </c>
      <c r="T261" s="4">
        <f t="shared" si="309"/>
        <v>15.392874698512729</v>
      </c>
      <c r="U261" s="4">
        <f t="shared" si="310"/>
        <v>48.598307633141836</v>
      </c>
      <c r="V261" s="4">
        <f t="shared" si="311"/>
        <v>88.317992007538152</v>
      </c>
      <c r="W261" s="11">
        <f t="shared" si="312"/>
        <v>-1.0734613539272964E-2</v>
      </c>
      <c r="X261" s="11">
        <f t="shared" si="313"/>
        <v>-1.217998157191269E-2</v>
      </c>
      <c r="Y261" s="11">
        <f t="shared" si="314"/>
        <v>-9.7425357312937999E-3</v>
      </c>
      <c r="Z261" s="4">
        <f t="shared" si="327"/>
        <v>1532.4016155423299</v>
      </c>
      <c r="AA261" s="4">
        <f t="shared" si="328"/>
        <v>9321.1384762501912</v>
      </c>
      <c r="AB261" s="4">
        <f t="shared" si="329"/>
        <v>41950.088313739609</v>
      </c>
      <c r="AC261" s="12">
        <f t="shared" si="315"/>
        <v>1.0073537216876307</v>
      </c>
      <c r="AD261" s="12">
        <f t="shared" si="316"/>
        <v>3.0557607751921529</v>
      </c>
      <c r="AE261" s="12">
        <f t="shared" si="317"/>
        <v>17.310931848430887</v>
      </c>
      <c r="AF261" s="11">
        <f t="shared" si="318"/>
        <v>-4.0504037456468023E-3</v>
      </c>
      <c r="AG261" s="11">
        <f t="shared" si="319"/>
        <v>2.9673830763510267E-4</v>
      </c>
      <c r="AH261" s="11">
        <f t="shared" si="320"/>
        <v>9.7937136394747881E-3</v>
      </c>
      <c r="AI261" s="1">
        <f t="shared" si="284"/>
        <v>212204.10730493706</v>
      </c>
      <c r="AJ261" s="1">
        <f t="shared" si="285"/>
        <v>127035.66784285242</v>
      </c>
      <c r="AK261" s="1">
        <f t="shared" si="286"/>
        <v>54619.354012129254</v>
      </c>
      <c r="AL261" s="10">
        <f t="shared" si="321"/>
        <v>89.68065205374252</v>
      </c>
      <c r="AM261" s="10">
        <f t="shared" si="322"/>
        <v>21.825356191329611</v>
      </c>
      <c r="AN261" s="10">
        <f t="shared" si="323"/>
        <v>6.8542801078605073</v>
      </c>
      <c r="AO261" s="7">
        <f t="shared" si="324"/>
        <v>2.6274058474622226E-3</v>
      </c>
      <c r="AP261" s="7">
        <f t="shared" si="325"/>
        <v>3.3098383986188838E-3</v>
      </c>
      <c r="AQ261" s="7">
        <f t="shared" si="326"/>
        <v>3.0024410440439263E-3</v>
      </c>
      <c r="AR261" s="1">
        <f t="shared" si="332"/>
        <v>96845.030474896237</v>
      </c>
      <c r="AS261" s="1">
        <f t="shared" si="330"/>
        <v>61815.707525369369</v>
      </c>
      <c r="AT261" s="1">
        <f t="shared" si="331"/>
        <v>27149.347274888518</v>
      </c>
      <c r="AU261" s="1">
        <f t="shared" si="287"/>
        <v>19369.00609497925</v>
      </c>
      <c r="AV261" s="1">
        <f t="shared" si="288"/>
        <v>12363.141505073874</v>
      </c>
      <c r="AW261" s="1">
        <f t="shared" si="289"/>
        <v>5429.8694549777038</v>
      </c>
      <c r="AX261">
        <v>0</v>
      </c>
      <c r="AY261">
        <v>0</v>
      </c>
      <c r="AZ261">
        <v>0</v>
      </c>
      <c r="BA261">
        <f t="shared" si="267"/>
        <v>0</v>
      </c>
      <c r="BB261">
        <f t="shared" si="279"/>
        <v>0</v>
      </c>
      <c r="BC261">
        <f t="shared" si="268"/>
        <v>0</v>
      </c>
      <c r="BD261">
        <f t="shared" si="269"/>
        <v>0</v>
      </c>
      <c r="BE261">
        <f t="shared" si="270"/>
        <v>0</v>
      </c>
      <c r="BF261">
        <f t="shared" si="271"/>
        <v>0</v>
      </c>
      <c r="BG261">
        <f t="shared" si="272"/>
        <v>0</v>
      </c>
      <c r="BH261">
        <f t="shared" si="280"/>
        <v>0</v>
      </c>
      <c r="BI261">
        <f t="shared" si="281"/>
        <v>0</v>
      </c>
      <c r="BJ261">
        <f t="shared" si="282"/>
        <v>0</v>
      </c>
      <c r="BK261" s="7">
        <f t="shared" si="283"/>
        <v>2.3963355951242188E-2</v>
      </c>
      <c r="BL261" s="13">
        <f t="shared" si="333"/>
        <v>9.5864071073521414E-4</v>
      </c>
      <c r="BM261" s="13">
        <f t="shared" si="334"/>
        <v>5.7828268127757772E-5</v>
      </c>
      <c r="BN261" s="8">
        <f>BN$3*temperature!$I371+BN$4*temperature!$I371^2+BN$5*temperature!$I371^6</f>
        <v>-67.615027303322336</v>
      </c>
      <c r="BO261" s="8">
        <f>BO$3*temperature!$I371+BO$4*temperature!$I371^2+BO$5*temperature!$I371^6</f>
        <v>-55.195307992509314</v>
      </c>
      <c r="BP261" s="8">
        <f>BP$3*temperature!$I371+BP$4*temperature!$I371^2+BP$5*temperature!$I371^6</f>
        <v>-45.505748575850028</v>
      </c>
      <c r="BQ261" s="8">
        <f>BQ$3*temperature!$M371+BQ$4*temperature!$M371^2+BQ$5*temperature!$M371^6</f>
        <v>-67.615049323312803</v>
      </c>
      <c r="BR261" s="8">
        <f>BR$3*temperature!$M371+BR$4*temperature!$M371^2+BR$5*temperature!$M371^6</f>
        <v>-55.195324917822077</v>
      </c>
      <c r="BS261" s="8">
        <f>BS$3*temperature!$M371+BS$4*temperature!$M371^2+BS$5*temperature!$M371^6</f>
        <v>-45.505761684488661</v>
      </c>
      <c r="BT261" s="15">
        <f t="shared" si="273"/>
        <v>-2.2019990467470052E-5</v>
      </c>
      <c r="BU261" s="15">
        <f t="shared" si="274"/>
        <v>-1.6925312763760303E-5</v>
      </c>
      <c r="BV261" s="15">
        <f t="shared" si="275"/>
        <v>-1.3108638633241299E-5</v>
      </c>
      <c r="BW261" s="15">
        <f t="shared" si="276"/>
        <v>-3.534667814013958E-2</v>
      </c>
      <c r="BX261" s="15">
        <f t="shared" si="277"/>
        <v>-3.3884764654392264E-5</v>
      </c>
      <c r="BY261" s="15">
        <f t="shared" si="278"/>
        <v>-2.0440371809135462E-6</v>
      </c>
    </row>
    <row r="262" spans="1:77" x14ac:dyDescent="0.3">
      <c r="A262">
        <f t="shared" si="290"/>
        <v>2216</v>
      </c>
      <c r="B262" s="4">
        <f t="shared" si="291"/>
        <v>1165.4034563975379</v>
      </c>
      <c r="C262" s="4">
        <f t="shared" si="292"/>
        <v>2964.158791105976</v>
      </c>
      <c r="D262" s="4">
        <f t="shared" si="293"/>
        <v>4369.9228865340356</v>
      </c>
      <c r="E262" s="11">
        <f t="shared" si="294"/>
        <v>1.0584995106497545E-7</v>
      </c>
      <c r="F262" s="11">
        <f t="shared" si="295"/>
        <v>2.0853150141734763E-7</v>
      </c>
      <c r="G262" s="11">
        <f t="shared" si="296"/>
        <v>4.257096422321029E-7</v>
      </c>
      <c r="H262" s="4">
        <f t="shared" si="297"/>
        <v>95927.06209250883</v>
      </c>
      <c r="I262" s="4">
        <f t="shared" si="298"/>
        <v>61628.104991072702</v>
      </c>
      <c r="J262" s="4">
        <f t="shared" si="299"/>
        <v>27126.817856294438</v>
      </c>
      <c r="K262" s="4">
        <f t="shared" si="300"/>
        <v>82312.319880220573</v>
      </c>
      <c r="L262" s="4">
        <f t="shared" si="301"/>
        <v>20791.094315186216</v>
      </c>
      <c r="M262" s="4">
        <f t="shared" si="302"/>
        <v>6207.6193472168625</v>
      </c>
      <c r="N262" s="11">
        <f t="shared" si="303"/>
        <v>-9.478839871903455E-3</v>
      </c>
      <c r="O262" s="11">
        <f t="shared" si="304"/>
        <v>-3.0350762485125138E-3</v>
      </c>
      <c r="P262" s="11">
        <f t="shared" si="305"/>
        <v>-8.3025814613002513E-4</v>
      </c>
      <c r="Q262" s="4">
        <f t="shared" si="306"/>
        <v>1460.7425891253392</v>
      </c>
      <c r="R262" s="4">
        <f t="shared" si="307"/>
        <v>2958.5422972448532</v>
      </c>
      <c r="S262" s="4">
        <f t="shared" si="308"/>
        <v>2372.4450511076725</v>
      </c>
      <c r="T262" s="4">
        <f t="shared" si="309"/>
        <v>15.227638137365743</v>
      </c>
      <c r="U262" s="4">
        <f t="shared" si="310"/>
        <v>48.006381141744022</v>
      </c>
      <c r="V262" s="4">
        <f t="shared" si="311"/>
        <v>87.457550814688588</v>
      </c>
      <c r="W262" s="11">
        <f t="shared" si="312"/>
        <v>-1.0734613539272964E-2</v>
      </c>
      <c r="X262" s="11">
        <f t="shared" si="313"/>
        <v>-1.217998157191269E-2</v>
      </c>
      <c r="Y262" s="11">
        <f t="shared" si="314"/>
        <v>-9.7425357312937999E-3</v>
      </c>
      <c r="Z262" s="4">
        <f t="shared" si="327"/>
        <v>1495.6033506863287</v>
      </c>
      <c r="AA262" s="4">
        <f t="shared" si="328"/>
        <v>9182.6534560037217</v>
      </c>
      <c r="AB262" s="4">
        <f t="shared" si="329"/>
        <v>41914.248939853591</v>
      </c>
      <c r="AC262" s="12">
        <f t="shared" si="315"/>
        <v>1.0032735324001159</v>
      </c>
      <c r="AD262" s="12">
        <f t="shared" si="316"/>
        <v>3.0566675364731211</v>
      </c>
      <c r="AE262" s="12">
        <f t="shared" si="317"/>
        <v>17.480470157786883</v>
      </c>
      <c r="AF262" s="11">
        <f t="shared" si="318"/>
        <v>-4.0504037456468023E-3</v>
      </c>
      <c r="AG262" s="11">
        <f t="shared" si="319"/>
        <v>2.9673830763510267E-4</v>
      </c>
      <c r="AH262" s="11">
        <f t="shared" si="320"/>
        <v>9.7937136394747881E-3</v>
      </c>
      <c r="AI262" s="1">
        <f t="shared" si="284"/>
        <v>210352.70266942261</v>
      </c>
      <c r="AJ262" s="1">
        <f t="shared" si="285"/>
        <v>126695.24256364105</v>
      </c>
      <c r="AK262" s="1">
        <f t="shared" si="286"/>
        <v>54587.288065894034</v>
      </c>
      <c r="AL262" s="10">
        <f t="shared" si="321"/>
        <v>89.913923248656644</v>
      </c>
      <c r="AM262" s="10">
        <f t="shared" si="322"/>
        <v>21.896872209295353</v>
      </c>
      <c r="AN262" s="10">
        <f t="shared" si="323"/>
        <v>6.8746538840644904</v>
      </c>
      <c r="AO262" s="7">
        <f t="shared" si="324"/>
        <v>2.6011317889876001E-3</v>
      </c>
      <c r="AP262" s="7">
        <f t="shared" si="325"/>
        <v>3.276740014632695E-3</v>
      </c>
      <c r="AQ262" s="7">
        <f t="shared" si="326"/>
        <v>2.9724166336034868E-3</v>
      </c>
      <c r="AR262" s="1">
        <f t="shared" si="332"/>
        <v>95927.06209250883</v>
      </c>
      <c r="AS262" s="1">
        <f t="shared" si="330"/>
        <v>61628.104991072702</v>
      </c>
      <c r="AT262" s="1">
        <f t="shared" si="331"/>
        <v>27126.817856294438</v>
      </c>
      <c r="AU262" s="1">
        <f t="shared" si="287"/>
        <v>19185.412418501768</v>
      </c>
      <c r="AV262" s="1">
        <f t="shared" si="288"/>
        <v>12325.620998214541</v>
      </c>
      <c r="AW262" s="1">
        <f t="shared" si="289"/>
        <v>5425.3635712588875</v>
      </c>
      <c r="AX262">
        <v>0</v>
      </c>
      <c r="AY262">
        <v>0</v>
      </c>
      <c r="AZ262">
        <v>0</v>
      </c>
      <c r="BA262">
        <f t="shared" ref="BA262:BA325" si="335">(AX262*Z262+AY262*AA262+AZ262*AB262)/(Z262+AA262+AB262)</f>
        <v>0</v>
      </c>
      <c r="BB262">
        <f t="shared" si="279"/>
        <v>0</v>
      </c>
      <c r="BC262">
        <f t="shared" ref="BC262:BC325" si="336">BC$5*AY262^2</f>
        <v>0</v>
      </c>
      <c r="BD262">
        <f t="shared" ref="BD262:BD325" si="337">BD$5*AZ262^2</f>
        <v>0</v>
      </c>
      <c r="BE262">
        <f t="shared" ref="BE262:BE325" si="338">BB262*AR262</f>
        <v>0</v>
      </c>
      <c r="BF262">
        <f t="shared" ref="BF262:BF325" si="339">BC262*AS262</f>
        <v>0</v>
      </c>
      <c r="BG262">
        <f t="shared" ref="BG262:BG325" si="340">BD262*AT262</f>
        <v>0</v>
      </c>
      <c r="BH262">
        <f t="shared" si="280"/>
        <v>0</v>
      </c>
      <c r="BI262">
        <f t="shared" si="281"/>
        <v>0</v>
      </c>
      <c r="BJ262">
        <f t="shared" si="282"/>
        <v>0</v>
      </c>
      <c r="BK262" s="7">
        <f t="shared" si="283"/>
        <v>2.3928441144575346E-2</v>
      </c>
      <c r="BL262" s="13">
        <f t="shared" si="333"/>
        <v>9.3620607140248242E-4</v>
      </c>
      <c r="BM262" s="13">
        <f t="shared" si="334"/>
        <v>5.5074541074055021E-5</v>
      </c>
      <c r="BN262" s="8">
        <f>BN$3*temperature!$I372+BN$4*temperature!$I372^2+BN$5*temperature!$I372^6</f>
        <v>-67.950023433349173</v>
      </c>
      <c r="BO262" s="8">
        <f>BO$3*temperature!$I372+BO$4*temperature!$I372^2+BO$5*temperature!$I372^6</f>
        <v>-55.452785667069989</v>
      </c>
      <c r="BP262" s="8">
        <f>BP$3*temperature!$I372+BP$4*temperature!$I372^2+BP$5*temperature!$I372^6</f>
        <v>-45.70515475793718</v>
      </c>
      <c r="BQ262" s="8">
        <f>BQ$3*temperature!$M372+BQ$4*temperature!$M372^2+BQ$5*temperature!$M372^6</f>
        <v>-67.950045426560351</v>
      </c>
      <c r="BR262" s="8">
        <f>BR$3*temperature!$M372+BR$4*temperature!$M372^2+BR$5*temperature!$M372^6</f>
        <v>-55.452802570260538</v>
      </c>
      <c r="BS262" s="8">
        <f>BS$3*temperature!$M372+BS$4*temperature!$M372^2+BS$5*temperature!$M372^6</f>
        <v>-45.705167848126401</v>
      </c>
      <c r="BT262" s="15">
        <f t="shared" ref="BT262:BT325" si="341">BQ262-BN262</f>
        <v>-2.1993211177573357E-5</v>
      </c>
      <c r="BU262" s="15">
        <f t="shared" ref="BU262:BU325" si="342">BR262-BO262</f>
        <v>-1.6903190548589464E-5</v>
      </c>
      <c r="BV262" s="15">
        <f t="shared" ref="BV262:BV325" si="343">BS262-BP262</f>
        <v>-1.3090189220577031E-5</v>
      </c>
      <c r="BW262" s="15">
        <f t="shared" ref="BW262:BW325" si="344">SUMPRODUCT(BT262:BV262,AR262:AT262)/100</f>
        <v>-3.5065509147483395E-2</v>
      </c>
      <c r="BX262" s="15">
        <f t="shared" ref="BX262:BX325" si="345">BW262*BL262</f>
        <v>-3.2828542560693243E-5</v>
      </c>
      <c r="BY262" s="15">
        <f t="shared" ref="BY262:BY325" si="346">BW262*BM262</f>
        <v>-1.9312168238257262E-6</v>
      </c>
    </row>
    <row r="263" spans="1:77" x14ac:dyDescent="0.3">
      <c r="A263">
        <f t="shared" si="290"/>
        <v>2217</v>
      </c>
      <c r="B263" s="4">
        <f t="shared" si="291"/>
        <v>1165.4035735875418</v>
      </c>
      <c r="C263" s="4">
        <f t="shared" si="292"/>
        <v>2964.1593783204348</v>
      </c>
      <c r="D263" s="4">
        <f t="shared" si="293"/>
        <v>4369.9246538364287</v>
      </c>
      <c r="E263" s="11">
        <f t="shared" si="294"/>
        <v>1.0055745351172668E-7</v>
      </c>
      <c r="F263" s="11">
        <f t="shared" si="295"/>
        <v>1.9810492634648024E-7</v>
      </c>
      <c r="G263" s="11">
        <f t="shared" si="296"/>
        <v>4.0442416012049771E-7</v>
      </c>
      <c r="H263" s="4">
        <f t="shared" si="297"/>
        <v>95011.256291947968</v>
      </c>
      <c r="I263" s="4">
        <f t="shared" si="298"/>
        <v>61439.320734000597</v>
      </c>
      <c r="J263" s="4">
        <f t="shared" si="299"/>
        <v>27103.783020722505</v>
      </c>
      <c r="K263" s="4">
        <f t="shared" si="300"/>
        <v>81526.484425878574</v>
      </c>
      <c r="L263" s="4">
        <f t="shared" si="301"/>
        <v>20727.401226587761</v>
      </c>
      <c r="M263" s="4">
        <f t="shared" si="302"/>
        <v>6202.3456164004228</v>
      </c>
      <c r="N263" s="11">
        <f t="shared" si="303"/>
        <v>-9.5469967981164361E-3</v>
      </c>
      <c r="O263" s="11">
        <f t="shared" si="304"/>
        <v>-3.0634793740477173E-3</v>
      </c>
      <c r="P263" s="11">
        <f t="shared" si="305"/>
        <v>-8.4955770021633015E-4</v>
      </c>
      <c r="Q263" s="4">
        <f t="shared" si="306"/>
        <v>1431.2662228057311</v>
      </c>
      <c r="R263" s="4">
        <f t="shared" si="307"/>
        <v>2913.5548429199139</v>
      </c>
      <c r="S263" s="4">
        <f t="shared" si="308"/>
        <v>2347.3364771473402</v>
      </c>
      <c r="T263" s="4">
        <f t="shared" si="309"/>
        <v>15.064175326845227</v>
      </c>
      <c r="U263" s="4">
        <f t="shared" si="310"/>
        <v>47.421664304103366</v>
      </c>
      <c r="V263" s="4">
        <f t="shared" si="311"/>
        <v>86.605492500905044</v>
      </c>
      <c r="W263" s="11">
        <f t="shared" si="312"/>
        <v>-1.0734613539272964E-2</v>
      </c>
      <c r="X263" s="11">
        <f t="shared" si="313"/>
        <v>-1.217998157191269E-2</v>
      </c>
      <c r="Y263" s="11">
        <f t="shared" si="314"/>
        <v>-9.7425357312937999E-3</v>
      </c>
      <c r="Z263" s="4">
        <f t="shared" si="327"/>
        <v>1459.5884118918402</v>
      </c>
      <c r="AA263" s="4">
        <f t="shared" si="328"/>
        <v>9045.9636829315677</v>
      </c>
      <c r="AB263" s="4">
        <f t="shared" si="329"/>
        <v>41877.61447054513</v>
      </c>
      <c r="AC263" s="12">
        <f t="shared" si="315"/>
        <v>0.99920986952657409</v>
      </c>
      <c r="AD263" s="12">
        <f t="shared" si="316"/>
        <v>3.057574566824897</v>
      </c>
      <c r="AE263" s="12">
        <f t="shared" si="317"/>
        <v>17.651668876795632</v>
      </c>
      <c r="AF263" s="11">
        <f t="shared" si="318"/>
        <v>-4.0504037456468023E-3</v>
      </c>
      <c r="AG263" s="11">
        <f t="shared" si="319"/>
        <v>2.9673830763510267E-4</v>
      </c>
      <c r="AH263" s="11">
        <f t="shared" si="320"/>
        <v>9.7937136394747881E-3</v>
      </c>
      <c r="AI263" s="1">
        <f t="shared" si="284"/>
        <v>208502.84482098214</v>
      </c>
      <c r="AJ263" s="1">
        <f t="shared" si="285"/>
        <v>126351.33930549148</v>
      </c>
      <c r="AK263" s="1">
        <f t="shared" si="286"/>
        <v>54553.922830563519</v>
      </c>
      <c r="AL263" s="10">
        <f t="shared" si="321"/>
        <v>90.145462433050966</v>
      </c>
      <c r="AM263" s="10">
        <f t="shared" si="322"/>
        <v>21.967905063085215</v>
      </c>
      <c r="AN263" s="10">
        <f t="shared" si="323"/>
        <v>6.8948838762641982</v>
      </c>
      <c r="AO263" s="7">
        <f t="shared" si="324"/>
        <v>2.575120471097724E-3</v>
      </c>
      <c r="AP263" s="7">
        <f t="shared" si="325"/>
        <v>3.243972614486368E-3</v>
      </c>
      <c r="AQ263" s="7">
        <f t="shared" si="326"/>
        <v>2.942692467267452E-3</v>
      </c>
      <c r="AR263" s="1">
        <f t="shared" si="332"/>
        <v>95011.256291947968</v>
      </c>
      <c r="AS263" s="1">
        <f t="shared" si="330"/>
        <v>61439.320734000597</v>
      </c>
      <c r="AT263" s="1">
        <f t="shared" si="331"/>
        <v>27103.783020722505</v>
      </c>
      <c r="AU263" s="1">
        <f t="shared" si="287"/>
        <v>19002.251258389595</v>
      </c>
      <c r="AV263" s="1">
        <f t="shared" si="288"/>
        <v>12287.864146800121</v>
      </c>
      <c r="AW263" s="1">
        <f t="shared" si="289"/>
        <v>5420.7566041445016</v>
      </c>
      <c r="AX263">
        <v>0</v>
      </c>
      <c r="AY263">
        <v>0</v>
      </c>
      <c r="AZ263">
        <v>0</v>
      </c>
      <c r="BA263">
        <f t="shared" si="335"/>
        <v>0</v>
      </c>
      <c r="BB263">
        <f t="shared" ref="BB263:BB326" si="347">BB$5*AX263^2</f>
        <v>0</v>
      </c>
      <c r="BC263">
        <f t="shared" si="336"/>
        <v>0</v>
      </c>
      <c r="BD263">
        <f t="shared" si="337"/>
        <v>0</v>
      </c>
      <c r="BE263">
        <f t="shared" si="338"/>
        <v>0</v>
      </c>
      <c r="BF263">
        <f t="shared" si="339"/>
        <v>0</v>
      </c>
      <c r="BG263">
        <f t="shared" si="340"/>
        <v>0</v>
      </c>
      <c r="BH263">
        <f t="shared" ref="BH263:BH326" si="348">2*BB$5*AX263*AR263/Z263*1000</f>
        <v>0</v>
      </c>
      <c r="BI263">
        <f t="shared" ref="BI263:BI326" si="349">2*BC$5*AY263*AS263/AA263*1000</f>
        <v>0</v>
      </c>
      <c r="BJ263">
        <f t="shared" ref="BJ263:BJ326" si="350">2*BD$5*AZ263*AT263/AB263*1000</f>
        <v>0</v>
      </c>
      <c r="BK263" s="7">
        <f t="shared" ref="BK263:BK326" si="351">SUM(H263:J263)*SUM(B262:D262)/SUM(H262:J262)/SUM(B263:D263)-1+BK$5</f>
        <v>2.3893945463136362E-2</v>
      </c>
      <c r="BL263" s="13">
        <f t="shared" si="333"/>
        <v>9.1432763636877358E-4</v>
      </c>
      <c r="BM263" s="13">
        <f t="shared" si="334"/>
        <v>5.2451943880052402E-5</v>
      </c>
      <c r="BN263" s="8">
        <f>BN$3*temperature!$I373+BN$4*temperature!$I373^2+BN$5*temperature!$I373^6</f>
        <v>-68.282482324483439</v>
      </c>
      <c r="BO263" s="8">
        <f>BO$3*temperature!$I373+BO$4*temperature!$I373^2+BO$5*temperature!$I373^6</f>
        <v>-55.708290131483089</v>
      </c>
      <c r="BP263" s="8">
        <f>BP$3*temperature!$I373+BP$4*temperature!$I373^2+BP$5*temperature!$I373^6</f>
        <v>-45.903013020754003</v>
      </c>
      <c r="BQ263" s="8">
        <f>BQ$3*temperature!$M373+BQ$4*temperature!$M373^2+BQ$5*temperature!$M373^6</f>
        <v>-68.282504291016252</v>
      </c>
      <c r="BR263" s="8">
        <f>BR$3*temperature!$M373+BR$4*temperature!$M373^2+BR$5*temperature!$M373^6</f>
        <v>-55.708307012655027</v>
      </c>
      <c r="BS263" s="8">
        <f>BS$3*temperature!$M373+BS$4*temperature!$M373^2+BS$5*temperature!$M373^6</f>
        <v>-45.903026092596249</v>
      </c>
      <c r="BT263" s="15">
        <f t="shared" si="341"/>
        <v>-2.196653281316685E-5</v>
      </c>
      <c r="BU263" s="15">
        <f t="shared" si="342"/>
        <v>-1.6881171937654926E-5</v>
      </c>
      <c r="BV263" s="15">
        <f t="shared" si="343"/>
        <v>-1.3071842246858978E-5</v>
      </c>
      <c r="BW263" s="15">
        <f t="shared" si="344"/>
        <v>-3.4785319919406511E-2</v>
      </c>
      <c r="BX263" s="15">
        <f t="shared" si="345"/>
        <v>-3.1805179342242572E-5</v>
      </c>
      <c r="BY263" s="15">
        <f t="shared" si="346"/>
        <v>-1.8245576482623792E-6</v>
      </c>
    </row>
    <row r="264" spans="1:77" x14ac:dyDescent="0.3">
      <c r="A264">
        <f t="shared" si="290"/>
        <v>2218</v>
      </c>
      <c r="B264" s="4">
        <f t="shared" si="291"/>
        <v>1165.4036849180568</v>
      </c>
      <c r="C264" s="4">
        <f t="shared" si="292"/>
        <v>2964.1599361742815</v>
      </c>
      <c r="D264" s="4">
        <f t="shared" si="293"/>
        <v>4369.9263327743811</v>
      </c>
      <c r="E264" s="11">
        <f t="shared" si="294"/>
        <v>9.5529580836140336E-8</v>
      </c>
      <c r="F264" s="11">
        <f t="shared" si="295"/>
        <v>1.8819968002915621E-7</v>
      </c>
      <c r="G264" s="11">
        <f t="shared" si="296"/>
        <v>3.8420295211447282E-7</v>
      </c>
      <c r="H264" s="4">
        <f t="shared" si="297"/>
        <v>94097.707634584061</v>
      </c>
      <c r="I264" s="4">
        <f t="shared" si="298"/>
        <v>61249.398258918467</v>
      </c>
      <c r="J264" s="4">
        <f t="shared" si="299"/>
        <v>27080.254115522352</v>
      </c>
      <c r="K264" s="4">
        <f t="shared" si="300"/>
        <v>80742.586326385572</v>
      </c>
      <c r="L264" s="4">
        <f t="shared" si="301"/>
        <v>20663.324374450094</v>
      </c>
      <c r="M264" s="4">
        <f t="shared" si="302"/>
        <v>6196.958953843422</v>
      </c>
      <c r="N264" s="11">
        <f t="shared" si="303"/>
        <v>-9.6152569930290088E-3</v>
      </c>
      <c r="O264" s="11">
        <f t="shared" si="304"/>
        <v>-3.0914079115462734E-3</v>
      </c>
      <c r="P264" s="11">
        <f t="shared" si="305"/>
        <v>-8.6848797054417393E-4</v>
      </c>
      <c r="Q264" s="4">
        <f t="shared" si="306"/>
        <v>1402.2880041059875</v>
      </c>
      <c r="R264" s="4">
        <f t="shared" si="307"/>
        <v>2869.1710570387318</v>
      </c>
      <c r="S264" s="4">
        <f t="shared" si="308"/>
        <v>2322.4495879034371</v>
      </c>
      <c r="T264" s="4">
        <f t="shared" si="309"/>
        <v>14.902467226423692</v>
      </c>
      <c r="U264" s="4">
        <f t="shared" si="310"/>
        <v>46.84406930676996</v>
      </c>
      <c r="V264" s="4">
        <f t="shared" si="311"/>
        <v>85.761735395688675</v>
      </c>
      <c r="W264" s="11">
        <f t="shared" si="312"/>
        <v>-1.0734613539272964E-2</v>
      </c>
      <c r="X264" s="11">
        <f t="shared" si="313"/>
        <v>-1.217998157191269E-2</v>
      </c>
      <c r="Y264" s="11">
        <f t="shared" si="314"/>
        <v>-9.7425357312937999E-3</v>
      </c>
      <c r="Z264" s="4">
        <f t="shared" si="327"/>
        <v>1424.3427102268136</v>
      </c>
      <c r="AA264" s="4">
        <f t="shared" si="328"/>
        <v>8911.0546536207148</v>
      </c>
      <c r="AB264" s="4">
        <f t="shared" si="329"/>
        <v>41840.20294653593</v>
      </c>
      <c r="AC264" s="12">
        <f t="shared" si="315"/>
        <v>0.99516266612835635</v>
      </c>
      <c r="AD264" s="12">
        <f t="shared" si="316"/>
        <v>3.058481866327325</v>
      </c>
      <c r="AE264" s="12">
        <f t="shared" si="317"/>
        <v>17.824544267033797</v>
      </c>
      <c r="AF264" s="11">
        <f t="shared" si="318"/>
        <v>-4.0504037456468023E-3</v>
      </c>
      <c r="AG264" s="11">
        <f t="shared" si="319"/>
        <v>2.9673830763510267E-4</v>
      </c>
      <c r="AH264" s="11">
        <f t="shared" si="320"/>
        <v>9.7937136394747881E-3</v>
      </c>
      <c r="AI264" s="1">
        <f t="shared" si="284"/>
        <v>206654.81159727351</v>
      </c>
      <c r="AJ264" s="1">
        <f t="shared" si="285"/>
        <v>126004.06952174245</v>
      </c>
      <c r="AK264" s="1">
        <f t="shared" si="286"/>
        <v>54519.287151651668</v>
      </c>
      <c r="AL264" s="10">
        <f t="shared" si="321"/>
        <v>90.375276504482002</v>
      </c>
      <c r="AM264" s="10">
        <f t="shared" si="322"/>
        <v>22.038455712683277</v>
      </c>
      <c r="AN264" s="10">
        <f t="shared" si="323"/>
        <v>6.9149705038811105</v>
      </c>
      <c r="AO264" s="7">
        <f t="shared" si="324"/>
        <v>2.5493692663867465E-3</v>
      </c>
      <c r="AP264" s="7">
        <f t="shared" si="325"/>
        <v>3.2115328883415041E-3</v>
      </c>
      <c r="AQ264" s="7">
        <f t="shared" si="326"/>
        <v>2.9132655425947772E-3</v>
      </c>
      <c r="AR264" s="1">
        <f t="shared" si="332"/>
        <v>94097.707634584061</v>
      </c>
      <c r="AS264" s="1">
        <f t="shared" si="330"/>
        <v>61249.398258918467</v>
      </c>
      <c r="AT264" s="1">
        <f t="shared" si="331"/>
        <v>27080.254115522352</v>
      </c>
      <c r="AU264" s="1">
        <f t="shared" si="287"/>
        <v>18819.541526916812</v>
      </c>
      <c r="AV264" s="1">
        <f t="shared" si="288"/>
        <v>12249.879651783694</v>
      </c>
      <c r="AW264" s="1">
        <f t="shared" si="289"/>
        <v>5416.0508231044705</v>
      </c>
      <c r="AX264">
        <v>0</v>
      </c>
      <c r="AY264">
        <v>0</v>
      </c>
      <c r="AZ264">
        <v>0</v>
      </c>
      <c r="BA264">
        <f t="shared" si="335"/>
        <v>0</v>
      </c>
      <c r="BB264">
        <f t="shared" si="347"/>
        <v>0</v>
      </c>
      <c r="BC264">
        <f t="shared" si="336"/>
        <v>0</v>
      </c>
      <c r="BD264">
        <f t="shared" si="337"/>
        <v>0</v>
      </c>
      <c r="BE264">
        <f t="shared" si="338"/>
        <v>0</v>
      </c>
      <c r="BF264">
        <f t="shared" si="339"/>
        <v>0</v>
      </c>
      <c r="BG264">
        <f t="shared" si="340"/>
        <v>0</v>
      </c>
      <c r="BH264">
        <f t="shared" si="348"/>
        <v>0</v>
      </c>
      <c r="BI264">
        <f t="shared" si="349"/>
        <v>0</v>
      </c>
      <c r="BJ264">
        <f t="shared" si="350"/>
        <v>0</v>
      </c>
      <c r="BK264" s="7">
        <f t="shared" si="351"/>
        <v>2.3859854727044633E-2</v>
      </c>
      <c r="BL264" s="13">
        <f t="shared" si="333"/>
        <v>8.9299056842766776E-4</v>
      </c>
      <c r="BM264" s="13">
        <f t="shared" si="334"/>
        <v>4.9954232266716571E-5</v>
      </c>
      <c r="BN264" s="8">
        <f>BN$3*temperature!$I374+BN$4*temperature!$I374^2+BN$5*temperature!$I374^6</f>
        <v>-68.612424095411768</v>
      </c>
      <c r="BO264" s="8">
        <f>BO$3*temperature!$I374+BO$4*temperature!$I374^2+BO$5*temperature!$I374^6</f>
        <v>-55.961837529429424</v>
      </c>
      <c r="BP264" s="8">
        <f>BP$3*temperature!$I374+BP$4*temperature!$I374^2+BP$5*temperature!$I374^6</f>
        <v>-46.099336448863724</v>
      </c>
      <c r="BQ264" s="8">
        <f>BQ$3*temperature!$M374+BQ$4*temperature!$M374^2+BQ$5*temperature!$M374^6</f>
        <v>-68.612446035368663</v>
      </c>
      <c r="BR264" s="8">
        <f>BR$3*temperature!$M374+BR$4*temperature!$M374^2+BR$5*temperature!$M374^6</f>
        <v>-55.961854388686938</v>
      </c>
      <c r="BS264" s="8">
        <f>BS$3*temperature!$M374+BS$4*temperature!$M374^2+BS$5*temperature!$M374^6</f>
        <v>-46.099349502461429</v>
      </c>
      <c r="BT264" s="15">
        <f t="shared" si="341"/>
        <v>-2.1939956894811985E-5</v>
      </c>
      <c r="BU264" s="15">
        <f t="shared" si="342"/>
        <v>-1.6859257513601733E-5</v>
      </c>
      <c r="BV264" s="15">
        <f t="shared" si="343"/>
        <v>-1.3053597704981712E-5</v>
      </c>
      <c r="BW264" s="15">
        <f t="shared" si="344"/>
        <v>-3.4506137701763556E-2</v>
      </c>
      <c r="BX264" s="15">
        <f t="shared" si="345"/>
        <v>-3.0813655520541214E-5</v>
      </c>
      <c r="BY264" s="15">
        <f t="shared" si="346"/>
        <v>-1.7237276173812023E-6</v>
      </c>
    </row>
    <row r="265" spans="1:77" x14ac:dyDescent="0.3">
      <c r="A265">
        <f t="shared" si="290"/>
        <v>2219</v>
      </c>
      <c r="B265" s="4">
        <f t="shared" si="291"/>
        <v>1165.4037906820558</v>
      </c>
      <c r="C265" s="4">
        <f t="shared" si="292"/>
        <v>2964.160466135535</v>
      </c>
      <c r="D265" s="4">
        <f t="shared" si="293"/>
        <v>4369.927927766048</v>
      </c>
      <c r="E265" s="11">
        <f t="shared" si="294"/>
        <v>9.0753101794333311E-8</v>
      </c>
      <c r="F265" s="11">
        <f t="shared" si="295"/>
        <v>1.7878969602769838E-7</v>
      </c>
      <c r="G265" s="11">
        <f t="shared" si="296"/>
        <v>3.6499280450874916E-7</v>
      </c>
      <c r="H265" s="4">
        <f t="shared" si="297"/>
        <v>93186.507131742721</v>
      </c>
      <c r="I265" s="4">
        <f t="shared" si="298"/>
        <v>61058.379993480034</v>
      </c>
      <c r="J265" s="4">
        <f t="shared" si="299"/>
        <v>27056.242222694098</v>
      </c>
      <c r="K265" s="4">
        <f t="shared" si="300"/>
        <v>79960.703643502871</v>
      </c>
      <c r="L265" s="4">
        <f t="shared" si="301"/>
        <v>20598.878060432296</v>
      </c>
      <c r="M265" s="4">
        <f t="shared" si="302"/>
        <v>6191.4618890580941</v>
      </c>
      <c r="N265" s="11">
        <f t="shared" si="303"/>
        <v>-9.6836467402975357E-3</v>
      </c>
      <c r="O265" s="11">
        <f t="shared" si="304"/>
        <v>-3.118874429396512E-3</v>
      </c>
      <c r="P265" s="11">
        <f t="shared" si="305"/>
        <v>-8.8705844693692804E-4</v>
      </c>
      <c r="Q265" s="4">
        <f t="shared" si="306"/>
        <v>1373.8016154540458</v>
      </c>
      <c r="R265" s="4">
        <f t="shared" si="307"/>
        <v>2825.385520934879</v>
      </c>
      <c r="S265" s="4">
        <f t="shared" si="308"/>
        <v>2297.7838010294836</v>
      </c>
      <c r="T265" s="4">
        <f t="shared" si="309"/>
        <v>14.742494999966352</v>
      </c>
      <c r="U265" s="4">
        <f t="shared" si="310"/>
        <v>46.273509405860104</v>
      </c>
      <c r="V265" s="4">
        <f t="shared" si="311"/>
        <v>84.926198624218415</v>
      </c>
      <c r="W265" s="11">
        <f t="shared" si="312"/>
        <v>-1.0734613539272964E-2</v>
      </c>
      <c r="X265" s="11">
        <f t="shared" si="313"/>
        <v>-1.217998157191269E-2</v>
      </c>
      <c r="Y265" s="11">
        <f t="shared" si="314"/>
        <v>-9.7425357312937999E-3</v>
      </c>
      <c r="Z265" s="4">
        <f t="shared" si="327"/>
        <v>1389.852311508165</v>
      </c>
      <c r="AA265" s="4">
        <f t="shared" si="328"/>
        <v>8777.9116192850088</v>
      </c>
      <c r="AB265" s="4">
        <f t="shared" si="329"/>
        <v>41802.031987330483</v>
      </c>
      <c r="AC265" s="12">
        <f t="shared" si="315"/>
        <v>0.99113185553794225</v>
      </c>
      <c r="AD265" s="12">
        <f t="shared" si="316"/>
        <v>3.0593894350602717</v>
      </c>
      <c r="AE265" s="12">
        <f t="shared" si="317"/>
        <v>17.999112749339268</v>
      </c>
      <c r="AF265" s="11">
        <f t="shared" si="318"/>
        <v>-4.0504037456468023E-3</v>
      </c>
      <c r="AG265" s="11">
        <f t="shared" si="319"/>
        <v>2.9673830763510267E-4</v>
      </c>
      <c r="AH265" s="11">
        <f t="shared" si="320"/>
        <v>9.7937136394747881E-3</v>
      </c>
      <c r="AI265" s="1">
        <f t="shared" si="284"/>
        <v>204808.87196446297</v>
      </c>
      <c r="AJ265" s="1">
        <f t="shared" si="285"/>
        <v>125653.54222135189</v>
      </c>
      <c r="AK265" s="1">
        <f t="shared" si="286"/>
        <v>54483.409259590975</v>
      </c>
      <c r="AL265" s="10">
        <f t="shared" si="321"/>
        <v>90.60337245732012</v>
      </c>
      <c r="AM265" s="10">
        <f t="shared" si="322"/>
        <v>22.108525165759524</v>
      </c>
      <c r="AN265" s="10">
        <f t="shared" si="323"/>
        <v>6.9349141977251572</v>
      </c>
      <c r="AO265" s="7">
        <f t="shared" si="324"/>
        <v>2.5238755737228792E-3</v>
      </c>
      <c r="AP265" s="7">
        <f t="shared" si="325"/>
        <v>3.1794175594580892E-3</v>
      </c>
      <c r="AQ265" s="7">
        <f t="shared" si="326"/>
        <v>2.8841328871688295E-3</v>
      </c>
      <c r="AR265" s="1">
        <f t="shared" si="332"/>
        <v>93186.507131742721</v>
      </c>
      <c r="AS265" s="1">
        <f t="shared" si="330"/>
        <v>61058.379993480034</v>
      </c>
      <c r="AT265" s="1">
        <f t="shared" si="331"/>
        <v>27056.242222694098</v>
      </c>
      <c r="AU265" s="1">
        <f t="shared" si="287"/>
        <v>18637.301426348546</v>
      </c>
      <c r="AV265" s="1">
        <f t="shared" si="288"/>
        <v>12211.675998696008</v>
      </c>
      <c r="AW265" s="1">
        <f t="shared" si="289"/>
        <v>5411.24844453882</v>
      </c>
      <c r="AX265">
        <v>0</v>
      </c>
      <c r="AY265">
        <v>0</v>
      </c>
      <c r="AZ265">
        <v>0</v>
      </c>
      <c r="BA265">
        <f t="shared" si="335"/>
        <v>0</v>
      </c>
      <c r="BB265">
        <f t="shared" si="347"/>
        <v>0</v>
      </c>
      <c r="BC265">
        <f t="shared" si="336"/>
        <v>0</v>
      </c>
      <c r="BD265">
        <f t="shared" si="337"/>
        <v>0</v>
      </c>
      <c r="BE265">
        <f t="shared" si="338"/>
        <v>0</v>
      </c>
      <c r="BF265">
        <f t="shared" si="339"/>
        <v>0</v>
      </c>
      <c r="BG265">
        <f t="shared" si="340"/>
        <v>0</v>
      </c>
      <c r="BH265">
        <f t="shared" si="348"/>
        <v>0</v>
      </c>
      <c r="BI265">
        <f t="shared" si="349"/>
        <v>0</v>
      </c>
      <c r="BJ265">
        <f t="shared" si="350"/>
        <v>0</v>
      </c>
      <c r="BK265" s="7">
        <f t="shared" si="351"/>
        <v>2.382615500179816E-2</v>
      </c>
      <c r="BL265" s="13">
        <f t="shared" si="333"/>
        <v>8.7218046913826325E-4</v>
      </c>
      <c r="BM265" s="13">
        <f t="shared" si="334"/>
        <v>4.7575459301634829E-5</v>
      </c>
      <c r="BN265" s="8">
        <f>BN$3*temperature!$I375+BN$4*temperature!$I375^2+BN$5*temperature!$I375^6</f>
        <v>-68.939869057571428</v>
      </c>
      <c r="BO265" s="8">
        <f>BO$3*temperature!$I375+BO$4*temperature!$I375^2+BO$5*temperature!$I375^6</f>
        <v>-56.213444134323915</v>
      </c>
      <c r="BP265" s="8">
        <f>BP$3*temperature!$I375+BP$4*temperature!$I375^2+BP$5*temperature!$I375^6</f>
        <v>-46.294138211556493</v>
      </c>
      <c r="BQ265" s="8">
        <f>BQ$3*temperature!$M375+BQ$4*temperature!$M375^2+BQ$5*temperature!$M375^6</f>
        <v>-68.939890971056229</v>
      </c>
      <c r="BR265" s="8">
        <f>BR$3*temperature!$M375+BR$4*temperature!$M375^2+BR$5*temperature!$M375^6</f>
        <v>-56.213460971771667</v>
      </c>
      <c r="BS265" s="8">
        <f>BS$3*temperature!$M375+BS$4*temperature!$M375^2+BS$5*temperature!$M375^6</f>
        <v>-46.294151247012024</v>
      </c>
      <c r="BT265" s="15">
        <f t="shared" si="341"/>
        <v>-2.1913484800961669E-5</v>
      </c>
      <c r="BU265" s="15">
        <f t="shared" si="342"/>
        <v>-1.6837447752493517E-5</v>
      </c>
      <c r="BV265" s="15">
        <f t="shared" si="343"/>
        <v>-1.3035455530996387E-5</v>
      </c>
      <c r="BW265" s="15">
        <f t="shared" si="344"/>
        <v>-3.4227988330080616E-2</v>
      </c>
      <c r="BX265" s="15">
        <f t="shared" si="345"/>
        <v>-2.9852982919388712E-5</v>
      </c>
      <c r="BY265" s="15">
        <f t="shared" si="346"/>
        <v>-1.6284122657745823E-6</v>
      </c>
    </row>
    <row r="266" spans="1:77" x14ac:dyDescent="0.3">
      <c r="A266">
        <f t="shared" si="290"/>
        <v>2220</v>
      </c>
      <c r="B266" s="4">
        <f t="shared" si="291"/>
        <v>1165.4038911578643</v>
      </c>
      <c r="C266" s="4">
        <f t="shared" si="292"/>
        <v>2964.1609695988163</v>
      </c>
      <c r="D266" s="4">
        <f t="shared" si="293"/>
        <v>4369.9294430086848</v>
      </c>
      <c r="E266" s="11">
        <f t="shared" si="294"/>
        <v>8.6215446704616637E-8</v>
      </c>
      <c r="F266" s="11">
        <f t="shared" si="295"/>
        <v>1.6985021122631347E-7</v>
      </c>
      <c r="G266" s="11">
        <f t="shared" si="296"/>
        <v>3.467431642833117E-7</v>
      </c>
      <c r="H266" s="4">
        <f t="shared" si="297"/>
        <v>92277.742338302676</v>
      </c>
      <c r="I266" s="4">
        <f t="shared" si="298"/>
        <v>60866.307308723808</v>
      </c>
      <c r="J266" s="4">
        <f t="shared" si="299"/>
        <v>27031.758164364699</v>
      </c>
      <c r="K266" s="4">
        <f t="shared" si="300"/>
        <v>79180.91147492388</v>
      </c>
      <c r="L266" s="4">
        <f t="shared" si="301"/>
        <v>20534.076230334329</v>
      </c>
      <c r="M266" s="4">
        <f t="shared" si="302"/>
        <v>6185.8568924063466</v>
      </c>
      <c r="N266" s="11">
        <f t="shared" si="303"/>
        <v>-9.7521924276157135E-3</v>
      </c>
      <c r="O266" s="11">
        <f t="shared" si="304"/>
        <v>-3.145891242612997E-3</v>
      </c>
      <c r="P266" s="11">
        <f t="shared" si="305"/>
        <v>-9.0527839017362499E-4</v>
      </c>
      <c r="Q266" s="4">
        <f t="shared" si="306"/>
        <v>1345.8007421691359</v>
      </c>
      <c r="R266" s="4">
        <f t="shared" si="307"/>
        <v>2782.1927543519896</v>
      </c>
      <c r="S266" s="4">
        <f t="shared" si="308"/>
        <v>2273.3384802691266</v>
      </c>
      <c r="T266" s="4">
        <f t="shared" si="309"/>
        <v>14.58424001353705</v>
      </c>
      <c r="U266" s="4">
        <f t="shared" si="310"/>
        <v>45.709898914028997</v>
      </c>
      <c r="V266" s="4">
        <f t="shared" si="311"/>
        <v>84.098802099599013</v>
      </c>
      <c r="W266" s="11">
        <f t="shared" si="312"/>
        <v>-1.0734613539272964E-2</v>
      </c>
      <c r="X266" s="11">
        <f t="shared" si="313"/>
        <v>-1.217998157191269E-2</v>
      </c>
      <c r="Y266" s="11">
        <f t="shared" si="314"/>
        <v>-9.7425357312937999E-3</v>
      </c>
      <c r="Z266" s="4">
        <f t="shared" si="327"/>
        <v>1356.1034394141539</v>
      </c>
      <c r="AA266" s="4">
        <f t="shared" si="328"/>
        <v>8646.5196051834846</v>
      </c>
      <c r="AB266" s="4">
        <f t="shared" si="329"/>
        <v>41763.118799739896</v>
      </c>
      <c r="AC266" s="12">
        <f t="shared" si="315"/>
        <v>0.9871173713578415</v>
      </c>
      <c r="AD266" s="12">
        <f t="shared" si="316"/>
        <v>3.0602972731036284</v>
      </c>
      <c r="AE266" s="12">
        <f t="shared" si="317"/>
        <v>18.175390905370918</v>
      </c>
      <c r="AF266" s="11">
        <f t="shared" si="318"/>
        <v>-4.0504037456468023E-3</v>
      </c>
      <c r="AG266" s="11">
        <f t="shared" si="319"/>
        <v>2.9673830763510267E-4</v>
      </c>
      <c r="AH266" s="11">
        <f t="shared" si="320"/>
        <v>9.7937136394747881E-3</v>
      </c>
      <c r="AI266" s="1">
        <f t="shared" si="284"/>
        <v>202965.28619436521</v>
      </c>
      <c r="AJ266" s="1">
        <f t="shared" si="285"/>
        <v>125299.86399791272</v>
      </c>
      <c r="AK266" s="1">
        <f t="shared" si="286"/>
        <v>54446.316778170694</v>
      </c>
      <c r="AL266" s="10">
        <f t="shared" si="321"/>
        <v>90.829757379575639</v>
      </c>
      <c r="AM266" s="10">
        <f t="shared" si="322"/>
        <v>22.178114476554001</v>
      </c>
      <c r="AN266" s="10">
        <f t="shared" si="323"/>
        <v>6.9547153996914366</v>
      </c>
      <c r="AO266" s="7">
        <f t="shared" si="324"/>
        <v>2.4986368179856504E-3</v>
      </c>
      <c r="AP266" s="7">
        <f t="shared" si="325"/>
        <v>3.1476233838635083E-3</v>
      </c>
      <c r="AQ266" s="7">
        <f t="shared" si="326"/>
        <v>2.855291558297141E-3</v>
      </c>
      <c r="AR266" s="1">
        <f t="shared" si="332"/>
        <v>92277.742338302676</v>
      </c>
      <c r="AS266" s="1">
        <f t="shared" si="330"/>
        <v>60866.307308723808</v>
      </c>
      <c r="AT266" s="1">
        <f t="shared" si="331"/>
        <v>27031.758164364699</v>
      </c>
      <c r="AU266" s="1">
        <f t="shared" si="287"/>
        <v>18455.548467660537</v>
      </c>
      <c r="AV266" s="1">
        <f t="shared" si="288"/>
        <v>12173.261461744762</v>
      </c>
      <c r="AW266" s="1">
        <f t="shared" si="289"/>
        <v>5406.3516328729402</v>
      </c>
      <c r="AX266">
        <v>0</v>
      </c>
      <c r="AY266">
        <v>0</v>
      </c>
      <c r="AZ266">
        <v>0</v>
      </c>
      <c r="BA266">
        <f t="shared" si="335"/>
        <v>0</v>
      </c>
      <c r="BB266">
        <f t="shared" si="347"/>
        <v>0</v>
      </c>
      <c r="BC266">
        <f t="shared" si="336"/>
        <v>0</v>
      </c>
      <c r="BD266">
        <f t="shared" si="337"/>
        <v>0</v>
      </c>
      <c r="BE266">
        <f t="shared" si="338"/>
        <v>0</v>
      </c>
      <c r="BF266">
        <f t="shared" si="339"/>
        <v>0</v>
      </c>
      <c r="BG266">
        <f t="shared" si="340"/>
        <v>0</v>
      </c>
      <c r="BH266">
        <f t="shared" si="348"/>
        <v>0</v>
      </c>
      <c r="BI266">
        <f t="shared" si="349"/>
        <v>0</v>
      </c>
      <c r="BJ266">
        <f t="shared" si="350"/>
        <v>0</v>
      </c>
      <c r="BK266" s="7">
        <f t="shared" si="351"/>
        <v>2.3792832599184716E-2</v>
      </c>
      <c r="BL266" s="13">
        <f t="shared" si="333"/>
        <v>8.5188336406265318E-4</v>
      </c>
      <c r="BM266" s="13">
        <f t="shared" si="334"/>
        <v>4.5309961239652216E-5</v>
      </c>
      <c r="BN266" s="8">
        <f>BN$3*temperature!$I376+BN$4*temperature!$I376^2+BN$5*temperature!$I376^6</f>
        <v>-69.264837696322488</v>
      </c>
      <c r="BO266" s="8">
        <f>BO$3*temperature!$I376+BO$4*temperature!$I376^2+BO$5*temperature!$I376^6</f>
        <v>-56.463126335279028</v>
      </c>
      <c r="BP266" s="8">
        <f>BP$3*temperature!$I376+BP$4*temperature!$I376^2+BP$5*temperature!$I376^6</f>
        <v>-46.487431552350223</v>
      </c>
      <c r="BQ266" s="8">
        <f>BQ$3*temperature!$M376+BQ$4*temperature!$M376^2+BQ$5*temperature!$M376^6</f>
        <v>-69.26485958344027</v>
      </c>
      <c r="BR266" s="8">
        <f>BR$3*temperature!$M376+BR$4*temperature!$M376^2+BR$5*temperature!$M376^6</f>
        <v>-56.463143151022152</v>
      </c>
      <c r="BS266" s="8">
        <f>BS$3*temperature!$M376+BS$4*temperature!$M376^2+BS$5*temperature!$M376^6</f>
        <v>-46.48744456976582</v>
      </c>
      <c r="BT266" s="15">
        <f t="shared" si="341"/>
        <v>-2.1887117782171117E-5</v>
      </c>
      <c r="BU266" s="15">
        <f t="shared" si="342"/>
        <v>-1.6815743123288485E-5</v>
      </c>
      <c r="BV266" s="15">
        <f t="shared" si="343"/>
        <v>-1.3017415597005311E-5</v>
      </c>
      <c r="BW266" s="15">
        <f t="shared" si="344"/>
        <v>-3.3950896341411817E-2</v>
      </c>
      <c r="BX266" s="15">
        <f t="shared" si="345"/>
        <v>-2.8922203788264321E-5</v>
      </c>
      <c r="BY266" s="15">
        <f t="shared" si="346"/>
        <v>-1.5383137972808197E-6</v>
      </c>
    </row>
    <row r="267" spans="1:77" x14ac:dyDescent="0.3">
      <c r="A267">
        <f t="shared" si="290"/>
        <v>2221</v>
      </c>
      <c r="B267" s="4">
        <f t="shared" si="291"/>
        <v>1165.4039866098906</v>
      </c>
      <c r="C267" s="4">
        <f t="shared" si="292"/>
        <v>2964.1614478890151</v>
      </c>
      <c r="D267" s="4">
        <f t="shared" si="293"/>
        <v>4369.9308824896889</v>
      </c>
      <c r="E267" s="11">
        <f t="shared" si="294"/>
        <v>8.1904674369385801E-8</v>
      </c>
      <c r="F267" s="11">
        <f t="shared" si="295"/>
        <v>1.6135770066499779E-7</v>
      </c>
      <c r="G267" s="11">
        <f t="shared" si="296"/>
        <v>3.2940600606914611E-7</v>
      </c>
      <c r="H267" s="4">
        <f t="shared" si="297"/>
        <v>91371.497445437213</v>
      </c>
      <c r="I267" s="4">
        <f t="shared" si="298"/>
        <v>60673.220539675465</v>
      </c>
      <c r="J267" s="4">
        <f t="shared" si="299"/>
        <v>27006.812508271589</v>
      </c>
      <c r="K267" s="4">
        <f t="shared" si="300"/>
        <v>78403.2820337546</v>
      </c>
      <c r="L267" s="4">
        <f t="shared" si="301"/>
        <v>20468.932481017546</v>
      </c>
      <c r="M267" s="4">
        <f t="shared" si="302"/>
        <v>6180.1463763392403</v>
      </c>
      <c r="N267" s="11">
        <f t="shared" si="303"/>
        <v>-9.8209205562826973E-3</v>
      </c>
      <c r="O267" s="11">
        <f t="shared" si="304"/>
        <v>-3.1724704138649251E-3</v>
      </c>
      <c r="P267" s="11">
        <f t="shared" si="305"/>
        <v>-9.2315683444221808E-4</v>
      </c>
      <c r="Q267" s="4">
        <f t="shared" si="306"/>
        <v>1318.2790765113432</v>
      </c>
      <c r="R267" s="4">
        <f t="shared" si="307"/>
        <v>2739.5872214131341</v>
      </c>
      <c r="S267" s="4">
        <f t="shared" si="308"/>
        <v>2249.1129379644744</v>
      </c>
      <c r="T267" s="4">
        <f t="shared" si="309"/>
        <v>14.427683833227729</v>
      </c>
      <c r="U267" s="4">
        <f t="shared" si="310"/>
        <v>45.153153187602129</v>
      </c>
      <c r="V267" s="4">
        <f t="shared" si="311"/>
        <v>83.279466515184666</v>
      </c>
      <c r="W267" s="11">
        <f t="shared" si="312"/>
        <v>-1.0734613539272964E-2</v>
      </c>
      <c r="X267" s="11">
        <f t="shared" si="313"/>
        <v>-1.217998157191269E-2</v>
      </c>
      <c r="Y267" s="11">
        <f t="shared" si="314"/>
        <v>-9.7425357312937999E-3</v>
      </c>
      <c r="Z267" s="4">
        <f t="shared" si="327"/>
        <v>1323.0824782916841</v>
      </c>
      <c r="AA267" s="4">
        <f t="shared" si="328"/>
        <v>8516.8634293142277</v>
      </c>
      <c r="AB267" s="4">
        <f t="shared" si="329"/>
        <v>41723.480186425586</v>
      </c>
      <c r="AC267" s="12">
        <f t="shared" si="315"/>
        <v>0.98311914745950069</v>
      </c>
      <c r="AD267" s="12">
        <f t="shared" si="316"/>
        <v>3.0612053805373094</v>
      </c>
      <c r="AE267" s="12">
        <f t="shared" si="317"/>
        <v>18.353395479183636</v>
      </c>
      <c r="AF267" s="11">
        <f t="shared" si="318"/>
        <v>-4.0504037456468023E-3</v>
      </c>
      <c r="AG267" s="11">
        <f t="shared" si="319"/>
        <v>2.9673830763510267E-4</v>
      </c>
      <c r="AH267" s="11">
        <f t="shared" si="320"/>
        <v>9.7937136394747881E-3</v>
      </c>
      <c r="AI267" s="1">
        <f t="shared" si="284"/>
        <v>201124.30604258922</v>
      </c>
      <c r="AJ267" s="1">
        <f t="shared" si="285"/>
        <v>124943.1390598662</v>
      </c>
      <c r="AK267" s="1">
        <f t="shared" si="286"/>
        <v>54408.036733226567</v>
      </c>
      <c r="AL267" s="10">
        <f t="shared" si="321"/>
        <v>91.054438449773372</v>
      </c>
      <c r="AM267" s="10">
        <f t="shared" si="322"/>
        <v>22.247224744773042</v>
      </c>
      <c r="AN267" s="10">
        <f t="shared" si="323"/>
        <v>6.9743745624608229</v>
      </c>
      <c r="AO267" s="7">
        <f t="shared" si="324"/>
        <v>2.4736504498057937E-3</v>
      </c>
      <c r="AP267" s="7">
        <f t="shared" si="325"/>
        <v>3.1161471500248733E-3</v>
      </c>
      <c r="AQ267" s="7">
        <f t="shared" si="326"/>
        <v>2.8267386427141697E-3</v>
      </c>
      <c r="AR267" s="1">
        <f t="shared" si="332"/>
        <v>91371.497445437213</v>
      </c>
      <c r="AS267" s="1">
        <f t="shared" si="330"/>
        <v>60673.220539675465</v>
      </c>
      <c r="AT267" s="1">
        <f t="shared" si="331"/>
        <v>27006.812508271589</v>
      </c>
      <c r="AU267" s="1">
        <f t="shared" si="287"/>
        <v>18274.299489087443</v>
      </c>
      <c r="AV267" s="1">
        <f t="shared" si="288"/>
        <v>12134.644107935093</v>
      </c>
      <c r="AW267" s="1">
        <f t="shared" si="289"/>
        <v>5401.3625016543183</v>
      </c>
      <c r="AX267">
        <v>0</v>
      </c>
      <c r="AY267">
        <v>0</v>
      </c>
      <c r="AZ267">
        <v>0</v>
      </c>
      <c r="BA267">
        <f t="shared" si="335"/>
        <v>0</v>
      </c>
      <c r="BB267">
        <f t="shared" si="347"/>
        <v>0</v>
      </c>
      <c r="BC267">
        <f t="shared" si="336"/>
        <v>0</v>
      </c>
      <c r="BD267">
        <f t="shared" si="337"/>
        <v>0</v>
      </c>
      <c r="BE267">
        <f t="shared" si="338"/>
        <v>0</v>
      </c>
      <c r="BF267">
        <f t="shared" si="339"/>
        <v>0</v>
      </c>
      <c r="BG267">
        <f t="shared" si="340"/>
        <v>0</v>
      </c>
      <c r="BH267">
        <f t="shared" si="348"/>
        <v>0</v>
      </c>
      <c r="BI267">
        <f t="shared" si="349"/>
        <v>0</v>
      </c>
      <c r="BJ267">
        <f t="shared" si="350"/>
        <v>0</v>
      </c>
      <c r="BK267" s="7">
        <f t="shared" si="351"/>
        <v>2.3759874078018911E-2</v>
      </c>
      <c r="BL267" s="13">
        <f t="shared" si="333"/>
        <v>8.3208568856641513E-4</v>
      </c>
      <c r="BM267" s="13">
        <f t="shared" si="334"/>
        <v>4.3152344037764012E-5</v>
      </c>
      <c r="BN267" s="8">
        <f>BN$3*temperature!$I377+BN$4*temperature!$I377^2+BN$5*temperature!$I377^6</f>
        <v>-69.587350652736944</v>
      </c>
      <c r="BO267" s="8">
        <f>BO$3*temperature!$I377+BO$4*temperature!$I377^2+BO$5*temperature!$I377^6</f>
        <v>-56.710900623536077</v>
      </c>
      <c r="BP267" s="8">
        <f>BP$3*temperature!$I377+BP$4*temperature!$I377^2+BP$5*temperature!$I377^6</f>
        <v>-46.679229778848203</v>
      </c>
      <c r="BQ267" s="8">
        <f>BQ$3*temperature!$M377+BQ$4*temperature!$M377^2+BQ$5*temperature!$M377^6</f>
        <v>-69.587372513593849</v>
      </c>
      <c r="BR267" s="8">
        <f>BR$3*temperature!$M377+BR$4*temperature!$M377^2+BR$5*temperature!$M377^6</f>
        <v>-56.710917417680008</v>
      </c>
      <c r="BS267" s="8">
        <f>BS$3*temperature!$M377+BS$4*temperature!$M377^2+BS$5*temperature!$M377^6</f>
        <v>-46.679242778325921</v>
      </c>
      <c r="BT267" s="15">
        <f t="shared" si="341"/>
        <v>-2.1860856904254433E-5</v>
      </c>
      <c r="BU267" s="15">
        <f t="shared" si="342"/>
        <v>-1.6794143931520011E-5</v>
      </c>
      <c r="BV267" s="15">
        <f t="shared" si="343"/>
        <v>-1.2999477718267372E-5</v>
      </c>
      <c r="BW267" s="15">
        <f t="shared" si="344"/>
        <v>-3.3674884867570191E-2</v>
      </c>
      <c r="BX267" s="15">
        <f t="shared" si="345"/>
        <v>-2.8020389762426895E-5</v>
      </c>
      <c r="BY267" s="15">
        <f t="shared" si="346"/>
        <v>-1.4531502172374821E-6</v>
      </c>
    </row>
    <row r="268" spans="1:77" x14ac:dyDescent="0.3">
      <c r="A268">
        <f t="shared" si="290"/>
        <v>2222</v>
      </c>
      <c r="B268" s="4">
        <f t="shared" si="291"/>
        <v>1165.4040772893229</v>
      </c>
      <c r="C268" s="4">
        <f t="shared" si="292"/>
        <v>2964.1619022647774</v>
      </c>
      <c r="D268" s="4">
        <f t="shared" si="293"/>
        <v>4369.932249997094</v>
      </c>
      <c r="E268" s="11">
        <f t="shared" si="294"/>
        <v>7.7809440650916511E-8</v>
      </c>
      <c r="F268" s="11">
        <f t="shared" si="295"/>
        <v>1.5328981563174789E-7</v>
      </c>
      <c r="G268" s="11">
        <f t="shared" si="296"/>
        <v>3.1293570576568881E-7</v>
      </c>
      <c r="H268" s="4">
        <f t="shared" si="297"/>
        <v>90467.853372429323</v>
      </c>
      <c r="I268" s="4">
        <f t="shared" si="298"/>
        <v>60479.159006023874</v>
      </c>
      <c r="J268" s="4">
        <f t="shared" si="299"/>
        <v>26981.41557324474</v>
      </c>
      <c r="K268" s="4">
        <f t="shared" si="300"/>
        <v>77627.884727204189</v>
      </c>
      <c r="L268" s="4">
        <f t="shared" si="301"/>
        <v>20403.460067351443</v>
      </c>
      <c r="M268" s="4">
        <f t="shared" si="302"/>
        <v>6174.3326966368149</v>
      </c>
      <c r="N268" s="11">
        <f t="shared" si="303"/>
        <v>-9.889857751319453E-3</v>
      </c>
      <c r="O268" s="11">
        <f t="shared" si="304"/>
        <v>-3.1986237546496321E-3</v>
      </c>
      <c r="P268" s="11">
        <f t="shared" si="305"/>
        <v>-9.4070258993916855E-4</v>
      </c>
      <c r="Q268" s="4">
        <f t="shared" si="306"/>
        <v>1291.230321532182</v>
      </c>
      <c r="R268" s="4">
        <f t="shared" si="307"/>
        <v>2697.5633363535171</v>
      </c>
      <c r="S268" s="4">
        <f t="shared" si="308"/>
        <v>2225.1064374864345</v>
      </c>
      <c r="T268" s="4">
        <f t="shared" si="309"/>
        <v>14.272808223011213</v>
      </c>
      <c r="U268" s="4">
        <f t="shared" si="310"/>
        <v>44.603188613863381</v>
      </c>
      <c r="V268" s="4">
        <f t="shared" si="311"/>
        <v>82.468113336977396</v>
      </c>
      <c r="W268" s="11">
        <f t="shared" si="312"/>
        <v>-1.0734613539272964E-2</v>
      </c>
      <c r="X268" s="11">
        <f t="shared" si="313"/>
        <v>-1.217998157191269E-2</v>
      </c>
      <c r="Y268" s="11">
        <f t="shared" si="314"/>
        <v>-9.7425357312937999E-3</v>
      </c>
      <c r="Z268" s="4">
        <f t="shared" si="327"/>
        <v>1290.7759756715707</v>
      </c>
      <c r="AA268" s="4">
        <f t="shared" si="328"/>
        <v>8388.9277203994152</v>
      </c>
      <c r="AB268" s="4">
        <f t="shared" si="329"/>
        <v>41683.132554451979</v>
      </c>
      <c r="AC268" s="12">
        <f t="shared" si="315"/>
        <v>0.97913711798221359</v>
      </c>
      <c r="AD268" s="12">
        <f t="shared" si="316"/>
        <v>3.0621137574412534</v>
      </c>
      <c r="AE268" s="12">
        <f t="shared" si="317"/>
        <v>18.533143378818792</v>
      </c>
      <c r="AF268" s="11">
        <f t="shared" si="318"/>
        <v>-4.0504037456468023E-3</v>
      </c>
      <c r="AG268" s="11">
        <f t="shared" si="319"/>
        <v>2.9673830763510267E-4</v>
      </c>
      <c r="AH268" s="11">
        <f t="shared" si="320"/>
        <v>9.7937136394747881E-3</v>
      </c>
      <c r="AI268" s="1">
        <f t="shared" si="284"/>
        <v>199286.17492741774</v>
      </c>
      <c r="AJ268" s="1">
        <f t="shared" si="285"/>
        <v>124583.46926181467</v>
      </c>
      <c r="AK268" s="1">
        <f t="shared" si="286"/>
        <v>54368.595561558228</v>
      </c>
      <c r="AL268" s="10">
        <f t="shared" si="321"/>
        <v>91.277422933875187</v>
      </c>
      <c r="AM268" s="10">
        <f t="shared" si="322"/>
        <v>22.315857114497586</v>
      </c>
      <c r="AN268" s="10">
        <f t="shared" si="323"/>
        <v>6.9938921492044486</v>
      </c>
      <c r="AO268" s="7">
        <f t="shared" si="324"/>
        <v>2.4489139453077358E-3</v>
      </c>
      <c r="AP268" s="7">
        <f t="shared" si="325"/>
        <v>3.0849856785246247E-3</v>
      </c>
      <c r="AQ268" s="7">
        <f t="shared" si="326"/>
        <v>2.7984712562870279E-3</v>
      </c>
      <c r="AR268" s="1">
        <f t="shared" si="332"/>
        <v>90467.853372429323</v>
      </c>
      <c r="AS268" s="1">
        <f t="shared" si="330"/>
        <v>60479.159006023874</v>
      </c>
      <c r="AT268" s="1">
        <f t="shared" si="331"/>
        <v>26981.41557324474</v>
      </c>
      <c r="AU268" s="1">
        <f t="shared" si="287"/>
        <v>18093.570674485865</v>
      </c>
      <c r="AV268" s="1">
        <f t="shared" si="288"/>
        <v>12095.831801204775</v>
      </c>
      <c r="AW268" s="1">
        <f t="shared" si="289"/>
        <v>5396.283114648948</v>
      </c>
      <c r="AX268">
        <v>0</v>
      </c>
      <c r="AY268">
        <v>0</v>
      </c>
      <c r="AZ268">
        <v>0</v>
      </c>
      <c r="BA268">
        <f t="shared" si="335"/>
        <v>0</v>
      </c>
      <c r="BB268">
        <f t="shared" si="347"/>
        <v>0</v>
      </c>
      <c r="BC268">
        <f t="shared" si="336"/>
        <v>0</v>
      </c>
      <c r="BD268">
        <f t="shared" si="337"/>
        <v>0</v>
      </c>
      <c r="BE268">
        <f t="shared" si="338"/>
        <v>0</v>
      </c>
      <c r="BF268">
        <f t="shared" si="339"/>
        <v>0</v>
      </c>
      <c r="BG268">
        <f t="shared" si="340"/>
        <v>0</v>
      </c>
      <c r="BH268">
        <f t="shared" si="348"/>
        <v>0</v>
      </c>
      <c r="BI268">
        <f t="shared" si="349"/>
        <v>0</v>
      </c>
      <c r="BJ268">
        <f t="shared" si="350"/>
        <v>0</v>
      </c>
      <c r="BK268" s="7">
        <f t="shared" si="351"/>
        <v>2.3727266244741502E-2</v>
      </c>
      <c r="BL268" s="13">
        <f t="shared" si="333"/>
        <v>8.1277427415855463E-4</v>
      </c>
      <c r="BM268" s="13">
        <f t="shared" si="334"/>
        <v>4.1097470512156204E-5</v>
      </c>
      <c r="BN268" s="8">
        <f>BN$3*temperature!$I378+BN$4*temperature!$I378^2+BN$5*temperature!$I378^6</f>
        <v>-69.907428705995613</v>
      </c>
      <c r="BO268" s="8">
        <f>BO$3*temperature!$I378+BO$4*temperature!$I378^2+BO$5*temperature!$I378^6</f>
        <v>-56.95678357935698</v>
      </c>
      <c r="BP268" s="8">
        <f>BP$3*temperature!$I378+BP$4*temperature!$I378^2+BP$5*temperature!$I378^6</f>
        <v>-46.869546252947842</v>
      </c>
      <c r="BQ268" s="8">
        <f>BQ$3*temperature!$M378+BQ$4*temperature!$M378^2+BQ$5*temperature!$M378^6</f>
        <v>-69.907450540698846</v>
      </c>
      <c r="BR268" s="8">
        <f>BR$3*temperature!$M378+BR$4*temperature!$M378^2+BR$5*temperature!$M378^6</f>
        <v>-56.956800352007448</v>
      </c>
      <c r="BS268" s="8">
        <f>BS$3*temperature!$M378+BS$4*temperature!$M378^2+BS$5*temperature!$M378^6</f>
        <v>-46.869559234589538</v>
      </c>
      <c r="BT268" s="15">
        <f t="shared" si="341"/>
        <v>-2.1834703233025721E-5</v>
      </c>
      <c r="BU268" s="15">
        <f t="shared" si="342"/>
        <v>-1.6772650468510619E-5</v>
      </c>
      <c r="BV268" s="15">
        <f t="shared" si="343"/>
        <v>-1.2981641695830604E-5</v>
      </c>
      <c r="BW268" s="15">
        <f t="shared" si="344"/>
        <v>-3.3399975945715615E-2</v>
      </c>
      <c r="BX268" s="15">
        <f t="shared" si="345"/>
        <v>-2.7146641206192194E-5</v>
      </c>
      <c r="BY268" s="15">
        <f t="shared" si="346"/>
        <v>-1.372654526535774E-6</v>
      </c>
    </row>
    <row r="269" spans="1:77" x14ac:dyDescent="0.3">
      <c r="A269">
        <f t="shared" si="290"/>
        <v>2223</v>
      </c>
      <c r="B269" s="4">
        <f t="shared" si="291"/>
        <v>1165.4041634347905</v>
      </c>
      <c r="C269" s="4">
        <f t="shared" si="292"/>
        <v>2964.1623339218177</v>
      </c>
      <c r="D269" s="4">
        <f t="shared" si="293"/>
        <v>4369.9335491295351</v>
      </c>
      <c r="E269" s="11">
        <f t="shared" si="294"/>
        <v>7.3918968618370677E-8</v>
      </c>
      <c r="F269" s="11">
        <f t="shared" si="295"/>
        <v>1.4562532485016048E-7</v>
      </c>
      <c r="G269" s="11">
        <f t="shared" si="296"/>
        <v>2.9728892047740438E-7</v>
      </c>
      <c r="H269" s="4">
        <f t="shared" si="297"/>
        <v>89566.887857490336</v>
      </c>
      <c r="I269" s="4">
        <f t="shared" si="298"/>
        <v>60284.161032841148</v>
      </c>
      <c r="J269" s="4">
        <f t="shared" si="299"/>
        <v>26955.577434680581</v>
      </c>
      <c r="K269" s="4">
        <f t="shared" si="300"/>
        <v>76854.786234425526</v>
      </c>
      <c r="L269" s="4">
        <f t="shared" si="301"/>
        <v>20337.671909176617</v>
      </c>
      <c r="M269" s="4">
        <f t="shared" si="302"/>
        <v>6168.4181536467468</v>
      </c>
      <c r="N269" s="11">
        <f t="shared" si="303"/>
        <v>-9.9590307721953986E-3</v>
      </c>
      <c r="O269" s="11">
        <f t="shared" si="304"/>
        <v>-3.2243628265823387E-3</v>
      </c>
      <c r="P269" s="11">
        <f t="shared" si="305"/>
        <v>-9.5792424552854083E-4</v>
      </c>
      <c r="Q269" s="4">
        <f t="shared" si="306"/>
        <v>1264.6481947319446</v>
      </c>
      <c r="R269" s="4">
        <f t="shared" si="307"/>
        <v>2656.1154690223689</v>
      </c>
      <c r="S269" s="4">
        <f t="shared" si="308"/>
        <v>2201.3181955884934</v>
      </c>
      <c r="T269" s="4">
        <f t="shared" si="309"/>
        <v>14.11959514261703</v>
      </c>
      <c r="U269" s="4">
        <f t="shared" si="310"/>
        <v>44.059922598497977</v>
      </c>
      <c r="V269" s="4">
        <f t="shared" si="311"/>
        <v>81.664664796099501</v>
      </c>
      <c r="W269" s="11">
        <f t="shared" si="312"/>
        <v>-1.0734613539272964E-2</v>
      </c>
      <c r="X269" s="11">
        <f t="shared" si="313"/>
        <v>-1.217998157191269E-2</v>
      </c>
      <c r="Y269" s="11">
        <f t="shared" si="314"/>
        <v>-9.7425357312937999E-3</v>
      </c>
      <c r="Z269" s="4">
        <f t="shared" si="327"/>
        <v>1259.170644504575</v>
      </c>
      <c r="AA269" s="4">
        <f t="shared" si="328"/>
        <v>8262.6969351777061</v>
      </c>
      <c r="AB269" s="4">
        <f t="shared" si="329"/>
        <v>41642.09192383445</v>
      </c>
      <c r="AC269" s="12">
        <f t="shared" si="315"/>
        <v>0.9751712173320366</v>
      </c>
      <c r="AD269" s="12">
        <f t="shared" si="316"/>
        <v>3.0630224038954226</v>
      </c>
      <c r="AE269" s="12">
        <f t="shared" si="317"/>
        <v>18.714651677910272</v>
      </c>
      <c r="AF269" s="11">
        <f t="shared" si="318"/>
        <v>-4.0504037456468023E-3</v>
      </c>
      <c r="AG269" s="11">
        <f t="shared" si="319"/>
        <v>2.9673830763510267E-4</v>
      </c>
      <c r="AH269" s="11">
        <f t="shared" si="320"/>
        <v>9.7937136394747881E-3</v>
      </c>
      <c r="AI269" s="1">
        <f t="shared" si="284"/>
        <v>197451.12810916186</v>
      </c>
      <c r="AJ269" s="1">
        <f t="shared" si="285"/>
        <v>124220.95413683797</v>
      </c>
      <c r="AK269" s="1">
        <f t="shared" si="286"/>
        <v>54328.019120051351</v>
      </c>
      <c r="AL269" s="10">
        <f t="shared" si="321"/>
        <v>91.49871818225057</v>
      </c>
      <c r="AM269" s="10">
        <f t="shared" si="322"/>
        <v>22.384012773103787</v>
      </c>
      <c r="AN269" s="10">
        <f t="shared" si="323"/>
        <v>7.0132686332920775</v>
      </c>
      <c r="AO269" s="7">
        <f t="shared" si="324"/>
        <v>2.4244248058546583E-3</v>
      </c>
      <c r="AP269" s="7">
        <f t="shared" si="325"/>
        <v>3.0541358217393783E-3</v>
      </c>
      <c r="AQ269" s="7">
        <f t="shared" si="326"/>
        <v>2.7704865437241577E-3</v>
      </c>
      <c r="AR269" s="1">
        <f t="shared" si="332"/>
        <v>89566.887857490336</v>
      </c>
      <c r="AS269" s="1">
        <f t="shared" si="330"/>
        <v>60284.161032841148</v>
      </c>
      <c r="AT269" s="1">
        <f t="shared" si="331"/>
        <v>26955.577434680581</v>
      </c>
      <c r="AU269" s="1">
        <f t="shared" si="287"/>
        <v>17913.377571498069</v>
      </c>
      <c r="AV269" s="1">
        <f t="shared" si="288"/>
        <v>12056.83220656823</v>
      </c>
      <c r="AW269" s="1">
        <f t="shared" si="289"/>
        <v>5391.1154869361162</v>
      </c>
      <c r="AX269">
        <v>0</v>
      </c>
      <c r="AY269">
        <v>0</v>
      </c>
      <c r="AZ269">
        <v>0</v>
      </c>
      <c r="BA269">
        <f t="shared" si="335"/>
        <v>0</v>
      </c>
      <c r="BB269">
        <f t="shared" si="347"/>
        <v>0</v>
      </c>
      <c r="BC269">
        <f t="shared" si="336"/>
        <v>0</v>
      </c>
      <c r="BD269">
        <f t="shared" si="337"/>
        <v>0</v>
      </c>
      <c r="BE269">
        <f t="shared" si="338"/>
        <v>0</v>
      </c>
      <c r="BF269">
        <f t="shared" si="339"/>
        <v>0</v>
      </c>
      <c r="BG269">
        <f t="shared" si="340"/>
        <v>0</v>
      </c>
      <c r="BH269">
        <f t="shared" si="348"/>
        <v>0</v>
      </c>
      <c r="BI269">
        <f t="shared" si="349"/>
        <v>0</v>
      </c>
      <c r="BJ269">
        <f t="shared" si="350"/>
        <v>0</v>
      </c>
      <c r="BK269" s="7">
        <f t="shared" si="351"/>
        <v>2.369499615386414E-2</v>
      </c>
      <c r="BL269" s="13">
        <f t="shared" si="333"/>
        <v>7.9393633534836959E-4</v>
      </c>
      <c r="BM269" s="13">
        <f t="shared" si="334"/>
        <v>3.9140448106815429E-5</v>
      </c>
      <c r="BN269" s="8">
        <f>BN$3*temperature!$I379+BN$4*temperature!$I379^2+BN$5*temperature!$I379^6</f>
        <v>-70.225092756383688</v>
      </c>
      <c r="BO269" s="8">
        <f>BO$3*temperature!$I379+BO$4*temperature!$I379^2+BO$5*temperature!$I379^6</f>
        <v>-57.200791859369531</v>
      </c>
      <c r="BP269" s="8">
        <f>BP$3*temperature!$I379+BP$4*temperature!$I379^2+BP$5*temperature!$I379^6</f>
        <v>-47.058394381394805</v>
      </c>
      <c r="BQ269" s="8">
        <f>BQ$3*temperature!$M379+BQ$4*temperature!$M379^2+BQ$5*temperature!$M379^6</f>
        <v>-70.225114565041338</v>
      </c>
      <c r="BR269" s="8">
        <f>BR$3*temperature!$M379+BR$4*temperature!$M379^2+BR$5*temperature!$M379^6</f>
        <v>-57.200808610632464</v>
      </c>
      <c r="BS269" s="8">
        <f>BS$3*temperature!$M379+BS$4*temperature!$M379^2+BS$5*temperature!$M379^6</f>
        <v>-47.058407345302065</v>
      </c>
      <c r="BT269" s="15">
        <f t="shared" si="341"/>
        <v>-2.1808657649557972E-5</v>
      </c>
      <c r="BU269" s="15">
        <f t="shared" si="342"/>
        <v>-1.6751262933212274E-5</v>
      </c>
      <c r="BV269" s="15">
        <f t="shared" si="343"/>
        <v>-1.2963907259688767E-5</v>
      </c>
      <c r="BW269" s="15">
        <f t="shared" si="344"/>
        <v>-3.3126190321841477E-2</v>
      </c>
      <c r="BX269" s="15">
        <f t="shared" si="345"/>
        <v>-2.6300086148175449E-5</v>
      </c>
      <c r="BY269" s="15">
        <f t="shared" si="346"/>
        <v>-1.2965739332685279E-6</v>
      </c>
    </row>
    <row r="270" spans="1:77" x14ac:dyDescent="0.3">
      <c r="A270">
        <f t="shared" si="290"/>
        <v>2224</v>
      </c>
      <c r="B270" s="4">
        <f t="shared" si="291"/>
        <v>1165.4042452729907</v>
      </c>
      <c r="C270" s="4">
        <f t="shared" si="292"/>
        <v>2964.1627439960653</v>
      </c>
      <c r="D270" s="4">
        <f t="shared" si="293"/>
        <v>4369.9347833057209</v>
      </c>
      <c r="E270" s="11">
        <f t="shared" si="294"/>
        <v>7.0223020187452136E-8</v>
      </c>
      <c r="F270" s="11">
        <f t="shared" si="295"/>
        <v>1.3834405860765245E-7</v>
      </c>
      <c r="G270" s="11">
        <f t="shared" si="296"/>
        <v>2.8242447445353414E-7</v>
      </c>
      <c r="H270" s="4">
        <f t="shared" si="297"/>
        <v>88668.675547520877</v>
      </c>
      <c r="I270" s="4">
        <f t="shared" si="298"/>
        <v>60088.263971314263</v>
      </c>
      <c r="J270" s="4">
        <f t="shared" si="299"/>
        <v>26929.307930001036</v>
      </c>
      <c r="K270" s="4">
        <f t="shared" si="300"/>
        <v>76084.050583452816</v>
      </c>
      <c r="L270" s="4">
        <f t="shared" si="301"/>
        <v>20271.580598272991</v>
      </c>
      <c r="M270" s="4">
        <f t="shared" si="302"/>
        <v>6162.4049935202565</v>
      </c>
      <c r="N270" s="11">
        <f t="shared" si="303"/>
        <v>-1.0028466524150903E-2</v>
      </c>
      <c r="O270" s="11">
        <f t="shared" si="304"/>
        <v>-3.2496989428669742E-3</v>
      </c>
      <c r="P270" s="11">
        <f t="shared" si="305"/>
        <v>-9.7483017148169981E-4</v>
      </c>
      <c r="Q270" s="4">
        <f t="shared" si="306"/>
        <v>1238.5264315296301</v>
      </c>
      <c r="R270" s="4">
        <f t="shared" si="307"/>
        <v>2615.2379501597038</v>
      </c>
      <c r="S270" s="4">
        <f t="shared" si="308"/>
        <v>2177.7473846853541</v>
      </c>
      <c r="T270" s="4">
        <f t="shared" si="309"/>
        <v>13.96802674543004</v>
      </c>
      <c r="U270" s="4">
        <f t="shared" si="310"/>
        <v>43.523273553188375</v>
      </c>
      <c r="V270" s="4">
        <f t="shared" si="311"/>
        <v>80.869043881339365</v>
      </c>
      <c r="W270" s="11">
        <f t="shared" si="312"/>
        <v>-1.0734613539272964E-2</v>
      </c>
      <c r="X270" s="11">
        <f t="shared" si="313"/>
        <v>-1.217998157191269E-2</v>
      </c>
      <c r="Y270" s="11">
        <f t="shared" si="314"/>
        <v>-9.7425357312937999E-3</v>
      </c>
      <c r="Z270" s="4">
        <f t="shared" si="327"/>
        <v>1228.2533651305998</v>
      </c>
      <c r="AA270" s="4">
        <f t="shared" si="328"/>
        <v>8138.1553750204794</v>
      </c>
      <c r="AB270" s="4">
        <f t="shared" si="329"/>
        <v>41600.373936072487</v>
      </c>
      <c r="AC270" s="12">
        <f t="shared" si="315"/>
        <v>0.97122138018070792</v>
      </c>
      <c r="AD270" s="12">
        <f t="shared" si="316"/>
        <v>3.0639313199798028</v>
      </c>
      <c r="AE270" s="12">
        <f t="shared" si="317"/>
        <v>18.897937617306241</v>
      </c>
      <c r="AF270" s="11">
        <f t="shared" si="318"/>
        <v>-4.0504037456468023E-3</v>
      </c>
      <c r="AG270" s="11">
        <f t="shared" si="319"/>
        <v>2.9673830763510267E-4</v>
      </c>
      <c r="AH270" s="11">
        <f t="shared" si="320"/>
        <v>9.7937136394747881E-3</v>
      </c>
      <c r="AI270" s="1">
        <f t="shared" si="284"/>
        <v>195619.39286974375</v>
      </c>
      <c r="AJ270" s="1">
        <f t="shared" si="285"/>
        <v>123855.6909297224</v>
      </c>
      <c r="AK270" s="1">
        <f t="shared" si="286"/>
        <v>54286.332694982339</v>
      </c>
      <c r="AL270" s="10">
        <f t="shared" si="321"/>
        <v>91.718331626694862</v>
      </c>
      <c r="AM270" s="10">
        <f t="shared" si="322"/>
        <v>22.451692950195948</v>
      </c>
      <c r="AN270" s="10">
        <f t="shared" si="323"/>
        <v>7.0325044980043758</v>
      </c>
      <c r="AO270" s="7">
        <f t="shared" si="324"/>
        <v>2.4001805577961118E-3</v>
      </c>
      <c r="AP270" s="7">
        <f t="shared" si="325"/>
        <v>3.0235944635219844E-3</v>
      </c>
      <c r="AQ270" s="7">
        <f t="shared" si="326"/>
        <v>2.7427816782869159E-3</v>
      </c>
      <c r="AR270" s="1">
        <f t="shared" si="332"/>
        <v>88668.675547520877</v>
      </c>
      <c r="AS270" s="1">
        <f t="shared" si="330"/>
        <v>60088.263971314263</v>
      </c>
      <c r="AT270" s="1">
        <f t="shared" si="331"/>
        <v>26929.307930001036</v>
      </c>
      <c r="AU270" s="1">
        <f t="shared" si="287"/>
        <v>17733.735109504178</v>
      </c>
      <c r="AV270" s="1">
        <f t="shared" si="288"/>
        <v>12017.652794262853</v>
      </c>
      <c r="AW270" s="1">
        <f t="shared" si="289"/>
        <v>5385.8615860002074</v>
      </c>
      <c r="AX270">
        <v>0</v>
      </c>
      <c r="AY270">
        <v>0</v>
      </c>
      <c r="AZ270">
        <v>0</v>
      </c>
      <c r="BA270">
        <f t="shared" si="335"/>
        <v>0</v>
      </c>
      <c r="BB270">
        <f t="shared" si="347"/>
        <v>0</v>
      </c>
      <c r="BC270">
        <f t="shared" si="336"/>
        <v>0</v>
      </c>
      <c r="BD270">
        <f t="shared" si="337"/>
        <v>0</v>
      </c>
      <c r="BE270">
        <f t="shared" si="338"/>
        <v>0</v>
      </c>
      <c r="BF270">
        <f t="shared" si="339"/>
        <v>0</v>
      </c>
      <c r="BG270">
        <f t="shared" si="340"/>
        <v>0</v>
      </c>
      <c r="BH270">
        <f t="shared" si="348"/>
        <v>0</v>
      </c>
      <c r="BI270">
        <f t="shared" si="349"/>
        <v>0</v>
      </c>
      <c r="BJ270">
        <f t="shared" si="350"/>
        <v>0</v>
      </c>
      <c r="BK270" s="7">
        <f t="shared" si="351"/>
        <v>2.3663051108264138E-2</v>
      </c>
      <c r="BL270" s="13">
        <f t="shared" si="333"/>
        <v>7.755594569977157E-4</v>
      </c>
      <c r="BM270" s="13">
        <f t="shared" si="334"/>
        <v>3.7276617244586118E-5</v>
      </c>
      <c r="BN270" s="8">
        <f>BN$3*temperature!$I380+BN$4*temperature!$I380^2+BN$5*temperature!$I380^6</f>
        <v>-70.540363808874829</v>
      </c>
      <c r="BO270" s="8">
        <f>BO$3*temperature!$I380+BO$4*temperature!$I380^2+BO$5*temperature!$I380^6</f>
        <v>-57.44294218435833</v>
      </c>
      <c r="BP270" s="8">
        <f>BP$3*temperature!$I380+BP$4*temperature!$I380^2+BP$5*temperature!$I380^6</f>
        <v>-47.2457876066767</v>
      </c>
      <c r="BQ270" s="8">
        <f>BQ$3*temperature!$M380+BQ$4*temperature!$M380^2+BQ$5*temperature!$M380^6</f>
        <v>-70.540385591595708</v>
      </c>
      <c r="BR270" s="8">
        <f>BR$3*temperature!$M380+BR$4*temperature!$M380^2+BR$5*temperature!$M380^6</f>
        <v>-57.442958914339783</v>
      </c>
      <c r="BS270" s="8">
        <f>BS$3*temperature!$M380+BS$4*temperature!$M380^2+BS$5*temperature!$M380^6</f>
        <v>-47.245800552950755</v>
      </c>
      <c r="BT270" s="15">
        <f t="shared" si="341"/>
        <v>-2.1782720878604778E-5</v>
      </c>
      <c r="BU270" s="15">
        <f t="shared" si="342"/>
        <v>-1.6729981453522669E-5</v>
      </c>
      <c r="BV270" s="15">
        <f t="shared" si="343"/>
        <v>-1.2946274054570495E-5</v>
      </c>
      <c r="BW270" s="15">
        <f t="shared" si="344"/>
        <v>-3.2853547525033902E-2</v>
      </c>
      <c r="BX270" s="15">
        <f t="shared" si="345"/>
        <v>-2.5479879478963941E-5</v>
      </c>
      <c r="BY270" s="15">
        <f t="shared" si="346"/>
        <v>-1.2246691162175084E-6</v>
      </c>
    </row>
    <row r="271" spans="1:77" x14ac:dyDescent="0.3">
      <c r="A271">
        <f t="shared" si="290"/>
        <v>2225</v>
      </c>
      <c r="B271" s="4">
        <f t="shared" si="291"/>
        <v>1165.4043230192863</v>
      </c>
      <c r="C271" s="4">
        <f t="shared" si="292"/>
        <v>2964.1631335666543</v>
      </c>
      <c r="D271" s="4">
        <f t="shared" si="293"/>
        <v>4369.9359557734288</v>
      </c>
      <c r="E271" s="11">
        <f t="shared" si="294"/>
        <v>6.6711869178079529E-8</v>
      </c>
      <c r="F271" s="11">
        <f t="shared" si="295"/>
        <v>1.3142685567726982E-7</v>
      </c>
      <c r="G271" s="11">
        <f t="shared" si="296"/>
        <v>2.6830325073085743E-7</v>
      </c>
      <c r="H271" s="4">
        <f t="shared" si="297"/>
        <v>87773.288086757631</v>
      </c>
      <c r="I271" s="4">
        <f t="shared" si="298"/>
        <v>59891.504219462506</v>
      </c>
      <c r="J271" s="4">
        <f t="shared" si="299"/>
        <v>26902.616664090452</v>
      </c>
      <c r="K271" s="4">
        <f t="shared" si="300"/>
        <v>75315.739227187558</v>
      </c>
      <c r="L271" s="4">
        <f t="shared" si="301"/>
        <v>20205.198405324456</v>
      </c>
      <c r="M271" s="4">
        <f t="shared" si="302"/>
        <v>6156.2954094435909</v>
      </c>
      <c r="N271" s="11">
        <f t="shared" si="303"/>
        <v>-1.0098192070130851E-2</v>
      </c>
      <c r="O271" s="11">
        <f t="shared" si="304"/>
        <v>-3.2746431698665868E-3</v>
      </c>
      <c r="P271" s="11">
        <f t="shared" si="305"/>
        <v>-9.9142852232037004E-4</v>
      </c>
      <c r="Q271" s="4">
        <f t="shared" si="306"/>
        <v>1212.8587885511899</v>
      </c>
      <c r="R271" s="4">
        <f t="shared" si="307"/>
        <v>2574.9250764538597</v>
      </c>
      <c r="S271" s="4">
        <f t="shared" si="308"/>
        <v>2154.3931350578041</v>
      </c>
      <c r="T271" s="4">
        <f t="shared" si="309"/>
        <v>13.81808537641162</v>
      </c>
      <c r="U271" s="4">
        <f t="shared" si="310"/>
        <v>42.993160883361227</v>
      </c>
      <c r="V271" s="4">
        <f t="shared" si="311"/>
        <v>80.081174331769844</v>
      </c>
      <c r="W271" s="11">
        <f t="shared" si="312"/>
        <v>-1.0734613539272964E-2</v>
      </c>
      <c r="X271" s="11">
        <f t="shared" si="313"/>
        <v>-1.217998157191269E-2</v>
      </c>
      <c r="Y271" s="11">
        <f t="shared" si="314"/>
        <v>-9.7425357312937999E-3</v>
      </c>
      <c r="Z271" s="4">
        <f t="shared" si="327"/>
        <v>1198.0111869931852</v>
      </c>
      <c r="AA271" s="4">
        <f t="shared" si="328"/>
        <v>8015.2872018878816</v>
      </c>
      <c r="AB271" s="4">
        <f t="shared" si="329"/>
        <v>41557.993862657677</v>
      </c>
      <c r="AC271" s="12">
        <f t="shared" si="315"/>
        <v>0.96728754146457174</v>
      </c>
      <c r="AD271" s="12">
        <f t="shared" si="316"/>
        <v>3.0648405057744039</v>
      </c>
      <c r="AE271" s="12">
        <f t="shared" si="317"/>
        <v>19.083018606706798</v>
      </c>
      <c r="AF271" s="11">
        <f t="shared" si="318"/>
        <v>-4.0504037456468023E-3</v>
      </c>
      <c r="AG271" s="11">
        <f t="shared" si="319"/>
        <v>2.9673830763510267E-4</v>
      </c>
      <c r="AH271" s="11">
        <f t="shared" si="320"/>
        <v>9.7937136394747881E-3</v>
      </c>
      <c r="AI271" s="1">
        <f t="shared" si="284"/>
        <v>193791.18869227354</v>
      </c>
      <c r="AJ271" s="1">
        <f t="shared" si="285"/>
        <v>123487.77463101302</v>
      </c>
      <c r="AK271" s="1">
        <f t="shared" si="286"/>
        <v>54243.561011484315</v>
      </c>
      <c r="AL271" s="10">
        <f t="shared" si="321"/>
        <v>91.93627077749511</v>
      </c>
      <c r="AM271" s="10">
        <f t="shared" si="322"/>
        <v>22.518898916551848</v>
      </c>
      <c r="AN271" s="10">
        <f t="shared" si="323"/>
        <v>7.0516002362490768</v>
      </c>
      <c r="AO271" s="7">
        <f t="shared" si="324"/>
        <v>2.3761787522181507E-3</v>
      </c>
      <c r="AP271" s="7">
        <f t="shared" si="325"/>
        <v>2.9933585188867645E-3</v>
      </c>
      <c r="AQ271" s="7">
        <f t="shared" si="326"/>
        <v>2.7153538615040467E-3</v>
      </c>
      <c r="AR271" s="1">
        <f t="shared" si="332"/>
        <v>87773.288086757631</v>
      </c>
      <c r="AS271" s="1">
        <f t="shared" si="330"/>
        <v>59891.504219462506</v>
      </c>
      <c r="AT271" s="1">
        <f t="shared" si="331"/>
        <v>26902.616664090452</v>
      </c>
      <c r="AU271" s="1">
        <f t="shared" si="287"/>
        <v>17554.657617351528</v>
      </c>
      <c r="AV271" s="1">
        <f t="shared" si="288"/>
        <v>11978.300843892503</v>
      </c>
      <c r="AW271" s="1">
        <f t="shared" si="289"/>
        <v>5380.5233328180911</v>
      </c>
      <c r="AX271">
        <v>0</v>
      </c>
      <c r="AY271">
        <v>0</v>
      </c>
      <c r="AZ271">
        <v>0</v>
      </c>
      <c r="BA271">
        <f t="shared" si="335"/>
        <v>0</v>
      </c>
      <c r="BB271">
        <f t="shared" si="347"/>
        <v>0</v>
      </c>
      <c r="BC271">
        <f t="shared" si="336"/>
        <v>0</v>
      </c>
      <c r="BD271">
        <f t="shared" si="337"/>
        <v>0</v>
      </c>
      <c r="BE271">
        <f t="shared" si="338"/>
        <v>0</v>
      </c>
      <c r="BF271">
        <f t="shared" si="339"/>
        <v>0</v>
      </c>
      <c r="BG271">
        <f t="shared" si="340"/>
        <v>0</v>
      </c>
      <c r="BH271">
        <f t="shared" si="348"/>
        <v>0</v>
      </c>
      <c r="BI271">
        <f t="shared" si="349"/>
        <v>0</v>
      </c>
      <c r="BJ271">
        <f t="shared" si="350"/>
        <v>0</v>
      </c>
      <c r="BK271" s="7">
        <f t="shared" si="351"/>
        <v>2.3631418659355558E-2</v>
      </c>
      <c r="BL271" s="13">
        <f t="shared" si="333"/>
        <v>7.5763158214811003E-4</v>
      </c>
      <c r="BM271" s="13">
        <f t="shared" si="334"/>
        <v>3.5501540232939158E-5</v>
      </c>
      <c r="BN271" s="8">
        <f>BN$3*temperature!$I381+BN$4*temperature!$I381^2+BN$5*temperature!$I381^6</f>
        <v>-70.853262957294078</v>
      </c>
      <c r="BO271" s="8">
        <f>BO$3*temperature!$I381+BO$4*temperature!$I381^2+BO$5*temperature!$I381^6</f>
        <v>-57.683251327493807</v>
      </c>
      <c r="BP271" s="8">
        <f>BP$3*temperature!$I381+BP$4*temperature!$I381^2+BP$5*temperature!$I381^6</f>
        <v>-47.431739398250031</v>
      </c>
      <c r="BQ271" s="8">
        <f>BQ$3*temperature!$M381+BQ$4*temperature!$M381^2+BQ$5*temperature!$M381^6</f>
        <v>-70.853284714187694</v>
      </c>
      <c r="BR271" s="8">
        <f>BR$3*temperature!$M381+BR$4*temperature!$M381^2+BR$5*temperature!$M381^6</f>
        <v>-57.683268036299793</v>
      </c>
      <c r="BS271" s="8">
        <f>BS$3*temperature!$M381+BS$4*temperature!$M381^2+BS$5*temperature!$M381^6</f>
        <v>-47.431752326991749</v>
      </c>
      <c r="BT271" s="15">
        <f t="shared" si="341"/>
        <v>-2.1756893616498019E-5</v>
      </c>
      <c r="BU271" s="15">
        <f t="shared" si="342"/>
        <v>-1.6708805986809239E-5</v>
      </c>
      <c r="BV271" s="15">
        <f t="shared" si="343"/>
        <v>-1.2928741718098991E-5</v>
      </c>
      <c r="BW271" s="15">
        <f t="shared" si="344"/>
        <v>-3.2582065979260354E-2</v>
      </c>
      <c r="BX271" s="15">
        <f t="shared" si="345"/>
        <v>-2.4685202197521132E-5</v>
      </c>
      <c r="BY271" s="15">
        <f t="shared" si="346"/>
        <v>-1.1567135262349896E-6</v>
      </c>
    </row>
    <row r="272" spans="1:77" x14ac:dyDescent="0.3">
      <c r="A272">
        <f t="shared" si="290"/>
        <v>2226</v>
      </c>
      <c r="B272" s="4">
        <f t="shared" si="291"/>
        <v>1165.4043968782721</v>
      </c>
      <c r="C272" s="4">
        <f t="shared" si="292"/>
        <v>2964.1635036587622</v>
      </c>
      <c r="D272" s="4">
        <f t="shared" si="293"/>
        <v>4369.9370696180504</v>
      </c>
      <c r="E272" s="11">
        <f t="shared" si="294"/>
        <v>6.337627571917555E-8</v>
      </c>
      <c r="F272" s="11">
        <f t="shared" si="295"/>
        <v>1.2485551289340633E-7</v>
      </c>
      <c r="G272" s="11">
        <f t="shared" si="296"/>
        <v>2.5488808819431452E-7</v>
      </c>
      <c r="H272" s="4">
        <f t="shared" si="297"/>
        <v>86880.794204251259</v>
      </c>
      <c r="I272" s="4">
        <f t="shared" si="298"/>
        <v>59693.917242812655</v>
      </c>
      <c r="J272" s="4">
        <f t="shared" si="299"/>
        <v>26875.51301470512</v>
      </c>
      <c r="K272" s="4">
        <f t="shared" si="300"/>
        <v>74549.911118385848</v>
      </c>
      <c r="L272" s="4">
        <f t="shared" si="301"/>
        <v>20138.537286870491</v>
      </c>
      <c r="M272" s="4">
        <f t="shared" si="302"/>
        <v>6150.09154286383</v>
      </c>
      <c r="N272" s="11">
        <f t="shared" si="303"/>
        <v>-1.016823464338068E-2</v>
      </c>
      <c r="O272" s="11">
        <f t="shared" si="304"/>
        <v>-3.2992063288227458E-3</v>
      </c>
      <c r="P272" s="11">
        <f t="shared" si="305"/>
        <v>-1.0077272397039927E-3</v>
      </c>
      <c r="Q272" s="4">
        <f t="shared" si="306"/>
        <v>1187.6390467417489</v>
      </c>
      <c r="R272" s="4">
        <f t="shared" si="307"/>
        <v>2535.1711153855554</v>
      </c>
      <c r="S272" s="4">
        <f t="shared" si="308"/>
        <v>2131.254536985356</v>
      </c>
      <c r="T272" s="4">
        <f t="shared" si="309"/>
        <v>13.669753570043163</v>
      </c>
      <c r="U272" s="4">
        <f t="shared" si="310"/>
        <v>42.469504976083613</v>
      </c>
      <c r="V272" s="4">
        <f t="shared" si="311"/>
        <v>79.300980629438612</v>
      </c>
      <c r="W272" s="11">
        <f t="shared" si="312"/>
        <v>-1.0734613539272964E-2</v>
      </c>
      <c r="X272" s="11">
        <f t="shared" si="313"/>
        <v>-1.217998157191269E-2</v>
      </c>
      <c r="Y272" s="11">
        <f t="shared" si="314"/>
        <v>-9.7425357312937999E-3</v>
      </c>
      <c r="Z272" s="4">
        <f t="shared" si="327"/>
        <v>1168.4313301110997</v>
      </c>
      <c r="AA272" s="4">
        <f t="shared" si="328"/>
        <v>7894.0764536414081</v>
      </c>
      <c r="AB272" s="4">
        <f t="shared" si="329"/>
        <v>41514.966613545199</v>
      </c>
      <c r="AC272" s="12">
        <f t="shared" si="315"/>
        <v>0.96336963638350614</v>
      </c>
      <c r="AD272" s="12">
        <f t="shared" si="316"/>
        <v>3.0657499613592591</v>
      </c>
      <c r="AE272" s="12">
        <f t="shared" si="317"/>
        <v>19.269912226317654</v>
      </c>
      <c r="AF272" s="11">
        <f t="shared" si="318"/>
        <v>-4.0504037456468023E-3</v>
      </c>
      <c r="AG272" s="11">
        <f t="shared" si="319"/>
        <v>2.9673830763510267E-4</v>
      </c>
      <c r="AH272" s="11">
        <f t="shared" si="320"/>
        <v>9.7937136394747881E-3</v>
      </c>
      <c r="AI272" s="1">
        <f t="shared" si="284"/>
        <v>191966.72744039772</v>
      </c>
      <c r="AJ272" s="1">
        <f t="shared" si="285"/>
        <v>123117.29801180422</v>
      </c>
      <c r="AK272" s="1">
        <f t="shared" si="286"/>
        <v>54199.728243153979</v>
      </c>
      <c r="AL272" s="10">
        <f t="shared" si="321"/>
        <v>92.152543220542981</v>
      </c>
      <c r="AM272" s="10">
        <f t="shared" si="322"/>
        <v>22.585631983080578</v>
      </c>
      <c r="AN272" s="10">
        <f t="shared" si="323"/>
        <v>7.0705563502810458</v>
      </c>
      <c r="AO272" s="7">
        <f t="shared" si="324"/>
        <v>2.3524169646959693E-3</v>
      </c>
      <c r="AP272" s="7">
        <f t="shared" si="325"/>
        <v>2.9634249336978969E-3</v>
      </c>
      <c r="AQ272" s="7">
        <f t="shared" si="326"/>
        <v>2.6882003228890063E-3</v>
      </c>
      <c r="AR272" s="1">
        <f t="shared" si="332"/>
        <v>86880.794204251259</v>
      </c>
      <c r="AS272" s="1">
        <f t="shared" si="330"/>
        <v>59693.917242812655</v>
      </c>
      <c r="AT272" s="1">
        <f t="shared" si="331"/>
        <v>26875.51301470512</v>
      </c>
      <c r="AU272" s="1">
        <f t="shared" si="287"/>
        <v>17376.158840850254</v>
      </c>
      <c r="AV272" s="1">
        <f t="shared" si="288"/>
        <v>11938.783448562532</v>
      </c>
      <c r="AW272" s="1">
        <f t="shared" si="289"/>
        <v>5375.1026029410241</v>
      </c>
      <c r="AX272">
        <v>0</v>
      </c>
      <c r="AY272">
        <v>0</v>
      </c>
      <c r="AZ272">
        <v>0</v>
      </c>
      <c r="BA272">
        <f t="shared" si="335"/>
        <v>0</v>
      </c>
      <c r="BB272">
        <f t="shared" si="347"/>
        <v>0</v>
      </c>
      <c r="BC272">
        <f t="shared" si="336"/>
        <v>0</v>
      </c>
      <c r="BD272">
        <f t="shared" si="337"/>
        <v>0</v>
      </c>
      <c r="BE272">
        <f t="shared" si="338"/>
        <v>0</v>
      </c>
      <c r="BF272">
        <f t="shared" si="339"/>
        <v>0</v>
      </c>
      <c r="BG272">
        <f t="shared" si="340"/>
        <v>0</v>
      </c>
      <c r="BH272">
        <f t="shared" si="348"/>
        <v>0</v>
      </c>
      <c r="BI272">
        <f t="shared" si="349"/>
        <v>0</v>
      </c>
      <c r="BJ272">
        <f t="shared" si="350"/>
        <v>0</v>
      </c>
      <c r="BK272" s="7">
        <f t="shared" si="351"/>
        <v>2.3600086607115517E-2</v>
      </c>
      <c r="BL272" s="13">
        <f t="shared" si="333"/>
        <v>7.4014100030299573E-4</v>
      </c>
      <c r="BM272" s="13">
        <f t="shared" si="334"/>
        <v>3.3810990698037295E-5</v>
      </c>
      <c r="BN272" s="8">
        <f>BN$3*temperature!$I382+BN$4*temperature!$I382^2+BN$5*temperature!$I382^6</f>
        <v>-71.163811369049654</v>
      </c>
      <c r="BO272" s="8">
        <f>BO$3*temperature!$I382+BO$4*temperature!$I382^2+BO$5*temperature!$I382^6</f>
        <v>-57.921736102991446</v>
      </c>
      <c r="BP272" s="8">
        <f>BP$3*temperature!$I382+BP$4*temperature!$I382^2+BP$5*temperature!$I382^6</f>
        <v>-47.616263244094753</v>
      </c>
      <c r="BQ272" s="8">
        <f>BQ$3*temperature!$M382+BQ$4*temperature!$M382^2+BQ$5*temperature!$M382^6</f>
        <v>-71.163833100226071</v>
      </c>
      <c r="BR272" s="8">
        <f>BR$3*temperature!$M382+BR$4*temperature!$M382^2+BR$5*temperature!$M382^6</f>
        <v>-57.92175279072805</v>
      </c>
      <c r="BS272" s="8">
        <f>BS$3*temperature!$M382+BS$4*temperature!$M382^2+BS$5*temperature!$M382^6</f>
        <v>-47.61627615540462</v>
      </c>
      <c r="BT272" s="15">
        <f t="shared" si="341"/>
        <v>-2.1731176417461029E-5</v>
      </c>
      <c r="BU272" s="15">
        <f t="shared" si="342"/>
        <v>-1.6687736604126258E-5</v>
      </c>
      <c r="BV272" s="15">
        <f t="shared" si="343"/>
        <v>-1.2911309866581178E-5</v>
      </c>
      <c r="BW272" s="15">
        <f t="shared" si="344"/>
        <v>-3.2311763103144708E-2</v>
      </c>
      <c r="BX272" s="15">
        <f t="shared" si="345"/>
        <v>-2.3915260664714955E-5</v>
      </c>
      <c r="BY272" s="15">
        <f t="shared" si="346"/>
        <v>-1.0924927217176104E-6</v>
      </c>
    </row>
    <row r="273" spans="1:77" x14ac:dyDescent="0.3">
      <c r="A273">
        <f t="shared" si="290"/>
        <v>2227</v>
      </c>
      <c r="B273" s="4">
        <f t="shared" si="291"/>
        <v>1165.4044670443129</v>
      </c>
      <c r="C273" s="4">
        <f t="shared" si="292"/>
        <v>2964.1638552463087</v>
      </c>
      <c r="D273" s="4">
        <f t="shared" si="293"/>
        <v>4369.9381277707107</v>
      </c>
      <c r="E273" s="11">
        <f t="shared" si="294"/>
        <v>6.0207461933216772E-8</v>
      </c>
      <c r="F273" s="11">
        <f t="shared" si="295"/>
        <v>1.1861273724873601E-7</v>
      </c>
      <c r="G273" s="11">
        <f t="shared" si="296"/>
        <v>2.4214368378459877E-7</v>
      </c>
      <c r="H273" s="4">
        <f t="shared" si="297"/>
        <v>85991.259800129308</v>
      </c>
      <c r="I273" s="4">
        <f t="shared" si="298"/>
        <v>59495.537595007889</v>
      </c>
      <c r="J273" s="4">
        <f t="shared" si="299"/>
        <v>26848.00613784897</v>
      </c>
      <c r="K273" s="4">
        <f t="shared" si="300"/>
        <v>73786.622783607032</v>
      </c>
      <c r="L273" s="4">
        <f t="shared" si="301"/>
        <v>20071.60889223652</v>
      </c>
      <c r="M273" s="4">
        <f t="shared" si="302"/>
        <v>6143.7954847075298</v>
      </c>
      <c r="N273" s="11">
        <f t="shared" si="303"/>
        <v>-1.0238621660684566E-2</v>
      </c>
      <c r="O273" s="11">
        <f t="shared" si="304"/>
        <v>-3.323398997682192E-3</v>
      </c>
      <c r="P273" s="11">
        <f t="shared" si="305"/>
        <v>-1.0237340554070107E-3</v>
      </c>
      <c r="Q273" s="4">
        <f t="shared" si="306"/>
        <v>1162.8610143074459</v>
      </c>
      <c r="R273" s="4">
        <f t="shared" si="307"/>
        <v>2495.9703098643117</v>
      </c>
      <c r="S273" s="4">
        <f t="shared" si="308"/>
        <v>2108.3306428080823</v>
      </c>
      <c r="T273" s="4">
        <f t="shared" si="309"/>
        <v>13.523014048291653</v>
      </c>
      <c r="U273" s="4">
        <f t="shared" si="310"/>
        <v>41.952227188106662</v>
      </c>
      <c r="V273" s="4">
        <f t="shared" si="311"/>
        <v>78.528387992129666</v>
      </c>
      <c r="W273" s="11">
        <f t="shared" si="312"/>
        <v>-1.0734613539272964E-2</v>
      </c>
      <c r="X273" s="11">
        <f t="shared" si="313"/>
        <v>-1.217998157191269E-2</v>
      </c>
      <c r="Y273" s="11">
        <f t="shared" si="314"/>
        <v>-9.7425357312937999E-3</v>
      </c>
      <c r="Z273" s="4">
        <f t="shared" si="327"/>
        <v>1139.5011863184782</v>
      </c>
      <c r="AA273" s="4">
        <f t="shared" si="328"/>
        <v>7774.5070587292448</v>
      </c>
      <c r="AB273" s="4">
        <f t="shared" si="329"/>
        <v>41471.306745580921</v>
      </c>
      <c r="AC273" s="12">
        <f t="shared" si="315"/>
        <v>0.95946760039985601</v>
      </c>
      <c r="AD273" s="12">
        <f t="shared" si="316"/>
        <v>3.0666596868144254</v>
      </c>
      <c r="AE273" s="12">
        <f t="shared" si="317"/>
        <v>19.458636228520025</v>
      </c>
      <c r="AF273" s="11">
        <f t="shared" si="318"/>
        <v>-4.0504037456468023E-3</v>
      </c>
      <c r="AG273" s="11">
        <f t="shared" si="319"/>
        <v>2.9673830763510267E-4</v>
      </c>
      <c r="AH273" s="11">
        <f t="shared" si="320"/>
        <v>9.7937136394747881E-3</v>
      </c>
      <c r="AI273" s="1">
        <f t="shared" si="284"/>
        <v>190146.21353720821</v>
      </c>
      <c r="AJ273" s="1">
        <f t="shared" si="285"/>
        <v>122744.35165918633</v>
      </c>
      <c r="AK273" s="1">
        <f t="shared" si="286"/>
        <v>54154.858021779612</v>
      </c>
      <c r="AL273" s="10">
        <f t="shared" si="321"/>
        <v>92.36715661449476</v>
      </c>
      <c r="AM273" s="10">
        <f t="shared" si="322"/>
        <v>22.651893499792944</v>
      </c>
      <c r="AN273" s="10">
        <f t="shared" si="323"/>
        <v>7.0893733514262385</v>
      </c>
      <c r="AO273" s="7">
        <f t="shared" si="324"/>
        <v>2.3288927950490096E-3</v>
      </c>
      <c r="AP273" s="7">
        <f t="shared" si="325"/>
        <v>2.9337906843609177E-3</v>
      </c>
      <c r="AQ273" s="7">
        <f t="shared" si="326"/>
        <v>2.6613183196601163E-3</v>
      </c>
      <c r="AR273" s="1">
        <f t="shared" si="332"/>
        <v>85991.259800129308</v>
      </c>
      <c r="AS273" s="1">
        <f t="shared" si="330"/>
        <v>59495.537595007889</v>
      </c>
      <c r="AT273" s="1">
        <f t="shared" si="331"/>
        <v>26848.00613784897</v>
      </c>
      <c r="AU273" s="1">
        <f t="shared" si="287"/>
        <v>17198.251960025864</v>
      </c>
      <c r="AV273" s="1">
        <f t="shared" si="288"/>
        <v>11899.107519001578</v>
      </c>
      <c r="AW273" s="1">
        <f t="shared" si="289"/>
        <v>5369.601227569794</v>
      </c>
      <c r="AX273">
        <v>0</v>
      </c>
      <c r="AY273">
        <v>0</v>
      </c>
      <c r="AZ273">
        <v>0</v>
      </c>
      <c r="BA273">
        <f t="shared" si="335"/>
        <v>0</v>
      </c>
      <c r="BB273">
        <f t="shared" si="347"/>
        <v>0</v>
      </c>
      <c r="BC273">
        <f t="shared" si="336"/>
        <v>0</v>
      </c>
      <c r="BD273">
        <f t="shared" si="337"/>
        <v>0</v>
      </c>
      <c r="BE273">
        <f t="shared" si="338"/>
        <v>0</v>
      </c>
      <c r="BF273">
        <f t="shared" si="339"/>
        <v>0</v>
      </c>
      <c r="BG273">
        <f t="shared" si="340"/>
        <v>0</v>
      </c>
      <c r="BH273">
        <f t="shared" si="348"/>
        <v>0</v>
      </c>
      <c r="BI273">
        <f t="shared" si="349"/>
        <v>0</v>
      </c>
      <c r="BJ273">
        <f t="shared" si="350"/>
        <v>0</v>
      </c>
      <c r="BK273" s="7">
        <f t="shared" si="351"/>
        <v>2.3569042999994599E-2</v>
      </c>
      <c r="BL273" s="13">
        <f t="shared" si="333"/>
        <v>7.2307633614638526E-4</v>
      </c>
      <c r="BM273" s="13">
        <f t="shared" si="334"/>
        <v>3.2200943521940282E-5</v>
      </c>
      <c r="BN273" s="8">
        <f>BN$3*temperature!$I383+BN$4*temperature!$I383^2+BN$5*temperature!$I383^6</f>
        <v>-71.472030270422792</v>
      </c>
      <c r="BO273" s="8">
        <f>BO$3*temperature!$I383+BO$4*temperature!$I383^2+BO$5*temperature!$I383^6</f>
        <v>-58.158413355193431</v>
      </c>
      <c r="BP273" s="8">
        <f>BP$3*temperature!$I383+BP$4*temperature!$I383^2+BP$5*temperature!$I383^6</f>
        <v>-47.799372642589773</v>
      </c>
      <c r="BQ273" s="8">
        <f>BQ$3*temperature!$M383+BQ$4*temperature!$M383^2+BQ$5*temperature!$M383^6</f>
        <v>-71.472051975992585</v>
      </c>
      <c r="BR273" s="8">
        <f>BR$3*temperature!$M383+BR$4*temperature!$M383^2+BR$5*temperature!$M383^6</f>
        <v>-58.158430021966609</v>
      </c>
      <c r="BS273" s="8">
        <f>BS$3*temperature!$M383+BS$4*temperature!$M383^2+BS$5*temperature!$M383^6</f>
        <v>-47.799385536567804</v>
      </c>
      <c r="BT273" s="15">
        <f t="shared" si="341"/>
        <v>-2.1705569793084578E-5</v>
      </c>
      <c r="BU273" s="15">
        <f t="shared" si="342"/>
        <v>-1.6666773177576033E-5</v>
      </c>
      <c r="BV273" s="15">
        <f t="shared" si="343"/>
        <v>-1.289397803105885E-5</v>
      </c>
      <c r="BW273" s="15">
        <f t="shared" si="344"/>
        <v>-3.2042655226800769E-2</v>
      </c>
      <c r="BX273" s="15">
        <f t="shared" si="345"/>
        <v>-2.3169285741796921E-5</v>
      </c>
      <c r="BY273" s="15">
        <f t="shared" si="346"/>
        <v>-1.0318037312512161E-6</v>
      </c>
    </row>
    <row r="274" spans="1:77" x14ac:dyDescent="0.3">
      <c r="A274">
        <f t="shared" si="290"/>
        <v>2228</v>
      </c>
      <c r="B274" s="4">
        <f t="shared" si="291"/>
        <v>1165.4045337020557</v>
      </c>
      <c r="C274" s="4">
        <f t="shared" si="292"/>
        <v>2964.1641892545176</v>
      </c>
      <c r="D274" s="4">
        <f t="shared" si="293"/>
        <v>4369.9391330159815</v>
      </c>
      <c r="E274" s="11">
        <f t="shared" si="294"/>
        <v>5.7197088836555931E-8</v>
      </c>
      <c r="F274" s="11">
        <f t="shared" si="295"/>
        <v>1.126821003862992E-7</v>
      </c>
      <c r="G274" s="11">
        <f t="shared" si="296"/>
        <v>2.3003649959536881E-7</v>
      </c>
      <c r="H274" s="4">
        <f t="shared" si="297"/>
        <v>85104.748030598857</v>
      </c>
      <c r="I274" s="4">
        <f t="shared" si="298"/>
        <v>59296.398938325401</v>
      </c>
      <c r="J274" s="4">
        <f t="shared" si="299"/>
        <v>26820.104973110716</v>
      </c>
      <c r="K274" s="4">
        <f t="shared" si="300"/>
        <v>73025.928396084753</v>
      </c>
      <c r="L274" s="4">
        <f t="shared" si="301"/>
        <v>20004.424570434592</v>
      </c>
      <c r="M274" s="4">
        <f t="shared" si="302"/>
        <v>6137.4092765910909</v>
      </c>
      <c r="N274" s="11">
        <f t="shared" si="303"/>
        <v>-1.0309380736304385E-2</v>
      </c>
      <c r="O274" s="11">
        <f t="shared" si="304"/>
        <v>-3.3472315130609331E-3</v>
      </c>
      <c r="P274" s="11">
        <f t="shared" si="305"/>
        <v>-1.0394564943339013E-3</v>
      </c>
      <c r="Q274" s="4">
        <f t="shared" si="306"/>
        <v>1138.5185294924227</v>
      </c>
      <c r="R274" s="4">
        <f t="shared" si="307"/>
        <v>2457.3168826629262</v>
      </c>
      <c r="S274" s="4">
        <f t="shared" si="308"/>
        <v>2085.62046891921</v>
      </c>
      <c r="T274" s="4">
        <f t="shared" si="309"/>
        <v>13.377849718597083</v>
      </c>
      <c r="U274" s="4">
        <f t="shared" si="310"/>
        <v>41.44124983405483</v>
      </c>
      <c r="V274" s="4">
        <f t="shared" si="311"/>
        <v>77.763322366195439</v>
      </c>
      <c r="W274" s="11">
        <f t="shared" si="312"/>
        <v>-1.0734613539272964E-2</v>
      </c>
      <c r="X274" s="11">
        <f t="shared" si="313"/>
        <v>-1.217998157191269E-2</v>
      </c>
      <c r="Y274" s="11">
        <f t="shared" si="314"/>
        <v>-9.7425357312937999E-3</v>
      </c>
      <c r="Z274" s="4">
        <f t="shared" si="327"/>
        <v>1111.2083202846657</v>
      </c>
      <c r="AA274" s="4">
        <f t="shared" si="328"/>
        <v>7656.5628502609798</v>
      </c>
      <c r="AB274" s="4">
        <f t="shared" si="329"/>
        <v>41427.028470873971</v>
      </c>
      <c r="AC274" s="12">
        <f t="shared" si="315"/>
        <v>0.95558136923736969</v>
      </c>
      <c r="AD274" s="12">
        <f t="shared" si="316"/>
        <v>3.0675696822199834</v>
      </c>
      <c r="AE274" s="12">
        <f t="shared" si="317"/>
        <v>19.649208539556859</v>
      </c>
      <c r="AF274" s="11">
        <f t="shared" si="318"/>
        <v>-4.0504037456468023E-3</v>
      </c>
      <c r="AG274" s="11">
        <f t="shared" si="319"/>
        <v>2.9673830763510267E-4</v>
      </c>
      <c r="AH274" s="11">
        <f t="shared" si="320"/>
        <v>9.7937136394747881E-3</v>
      </c>
      <c r="AI274" s="1">
        <f t="shared" si="284"/>
        <v>188329.84414351327</v>
      </c>
      <c r="AJ274" s="1">
        <f t="shared" si="285"/>
        <v>122369.02401226928</v>
      </c>
      <c r="AK274" s="1">
        <f t="shared" si="286"/>
        <v>54108.973447171447</v>
      </c>
      <c r="AL274" s="10">
        <f t="shared" si="321"/>
        <v>92.580118687978043</v>
      </c>
      <c r="AM274" s="10">
        <f t="shared" si="322"/>
        <v>22.717684854784444</v>
      </c>
      <c r="AN274" s="10">
        <f t="shared" si="323"/>
        <v>7.1080517598095483</v>
      </c>
      <c r="AO274" s="7">
        <f t="shared" si="324"/>
        <v>2.3056038670985195E-3</v>
      </c>
      <c r="AP274" s="7">
        <f t="shared" si="325"/>
        <v>2.9044527775173084E-3</v>
      </c>
      <c r="AQ274" s="7">
        <f t="shared" si="326"/>
        <v>2.6347051364635152E-3</v>
      </c>
      <c r="AR274" s="1">
        <f t="shared" si="332"/>
        <v>85104.748030598857</v>
      </c>
      <c r="AS274" s="1">
        <f t="shared" si="330"/>
        <v>59296.398938325401</v>
      </c>
      <c r="AT274" s="1">
        <f t="shared" si="331"/>
        <v>26820.104973110716</v>
      </c>
      <c r="AU274" s="1">
        <f t="shared" si="287"/>
        <v>17020.949606119771</v>
      </c>
      <c r="AV274" s="1">
        <f t="shared" si="288"/>
        <v>11859.27978766508</v>
      </c>
      <c r="AW274" s="1">
        <f t="shared" si="289"/>
        <v>5364.0209946221439</v>
      </c>
      <c r="AX274">
        <v>0</v>
      </c>
      <c r="AY274">
        <v>0</v>
      </c>
      <c r="AZ274">
        <v>0</v>
      </c>
      <c r="BA274">
        <f t="shared" si="335"/>
        <v>0</v>
      </c>
      <c r="BB274">
        <f t="shared" si="347"/>
        <v>0</v>
      </c>
      <c r="BC274">
        <f t="shared" si="336"/>
        <v>0</v>
      </c>
      <c r="BD274">
        <f t="shared" si="337"/>
        <v>0</v>
      </c>
      <c r="BE274">
        <f t="shared" si="338"/>
        <v>0</v>
      </c>
      <c r="BF274">
        <f t="shared" si="339"/>
        <v>0</v>
      </c>
      <c r="BG274">
        <f t="shared" si="340"/>
        <v>0</v>
      </c>
      <c r="BH274">
        <f t="shared" si="348"/>
        <v>0</v>
      </c>
      <c r="BI274">
        <f t="shared" si="349"/>
        <v>0</v>
      </c>
      <c r="BJ274">
        <f t="shared" si="350"/>
        <v>0</v>
      </c>
      <c r="BK274" s="7">
        <f t="shared" si="351"/>
        <v>2.353827613469292E-2</v>
      </c>
      <c r="BL274" s="13">
        <f t="shared" si="333"/>
        <v>7.0642653867990127E-4</v>
      </c>
      <c r="BM274" s="13">
        <f t="shared" si="334"/>
        <v>3.0667565258990741E-5</v>
      </c>
      <c r="BN274" s="8">
        <f>BN$3*temperature!$I384+BN$4*temperature!$I384^2+BN$5*temperature!$I384^6</f>
        <v>-71.777940932405969</v>
      </c>
      <c r="BO274" s="8">
        <f>BO$3*temperature!$I384+BO$4*temperature!$I384^2+BO$5*temperature!$I384^6</f>
        <v>-58.39329994806436</v>
      </c>
      <c r="BP274" s="8">
        <f>BP$3*temperature!$I384+BP$4*temperature!$I384^2+BP$5*temperature!$I384^6</f>
        <v>-47.981081094703455</v>
      </c>
      <c r="BQ274" s="8">
        <f>BQ$3*temperature!$M384+BQ$4*temperature!$M384^2+BQ$5*temperature!$M384^6</f>
        <v>-71.777962612479996</v>
      </c>
      <c r="BR274" s="8">
        <f>BR$3*temperature!$M384+BR$4*temperature!$M384^2+BR$5*temperature!$M384^6</f>
        <v>-58.393316593979904</v>
      </c>
      <c r="BS274" s="8">
        <f>BS$3*temperature!$M384+BS$4*temperature!$M384^2+BS$5*temperature!$M384^6</f>
        <v>-47.98109397144917</v>
      </c>
      <c r="BT274" s="15">
        <f t="shared" si="341"/>
        <v>-2.1680074027585761E-5</v>
      </c>
      <c r="BU274" s="15">
        <f t="shared" si="342"/>
        <v>-1.6645915543733736E-5</v>
      </c>
      <c r="BV274" s="15">
        <f t="shared" si="343"/>
        <v>-1.2876745714152094E-5</v>
      </c>
      <c r="BW274" s="15">
        <f t="shared" si="344"/>
        <v>-3.1774757579429366E-2</v>
      </c>
      <c r="BX274" s="15">
        <f t="shared" si="345"/>
        <v>-2.2446532014229246E-5</v>
      </c>
      <c r="BY274" s="15">
        <f t="shared" si="346"/>
        <v>-9.7445445165576083E-7</v>
      </c>
    </row>
    <row r="275" spans="1:77" x14ac:dyDescent="0.3">
      <c r="A275">
        <f t="shared" si="290"/>
        <v>2229</v>
      </c>
      <c r="B275" s="4">
        <f t="shared" si="291"/>
        <v>1165.4045970269151</v>
      </c>
      <c r="C275" s="4">
        <f t="shared" si="292"/>
        <v>2964.164506562352</v>
      </c>
      <c r="D275" s="4">
        <f t="shared" si="293"/>
        <v>4369.9400879992081</v>
      </c>
      <c r="E275" s="11">
        <f t="shared" si="294"/>
        <v>5.4337234394728134E-8</v>
      </c>
      <c r="F275" s="11">
        <f t="shared" si="295"/>
        <v>1.0704799536698424E-7</v>
      </c>
      <c r="G275" s="11">
        <f t="shared" si="296"/>
        <v>2.1853467461560036E-7</v>
      </c>
      <c r="H275" s="4">
        <f t="shared" si="297"/>
        <v>84221.319391650526</v>
      </c>
      <c r="I275" s="4">
        <f t="shared" si="298"/>
        <v>59096.53406408197</v>
      </c>
      <c r="J275" s="4">
        <f t="shared" si="299"/>
        <v>26791.818248956803</v>
      </c>
      <c r="K275" s="4">
        <f t="shared" si="300"/>
        <v>72267.879847487362</v>
      </c>
      <c r="L275" s="4">
        <f t="shared" si="301"/>
        <v>19936.995377027284</v>
      </c>
      <c r="M275" s="4">
        <f t="shared" si="302"/>
        <v>6130.9349120215347</v>
      </c>
      <c r="N275" s="11">
        <f t="shared" si="303"/>
        <v>-1.0380539696610458E-2</v>
      </c>
      <c r="O275" s="11">
        <f t="shared" si="304"/>
        <v>-3.3707139722961577E-3</v>
      </c>
      <c r="P275" s="11">
        <f t="shared" si="305"/>
        <v>-1.0549018776131458E-3</v>
      </c>
      <c r="Q275" s="4">
        <f t="shared" si="306"/>
        <v>1114.6054631964591</v>
      </c>
      <c r="R275" s="4">
        <f t="shared" si="307"/>
        <v>2419.2050406558078</v>
      </c>
      <c r="S275" s="4">
        <f t="shared" si="308"/>
        <v>2063.1229976899358</v>
      </c>
      <c r="T275" s="4">
        <f t="shared" si="309"/>
        <v>13.234243671881472</v>
      </c>
      <c r="U275" s="4">
        <f t="shared" si="310"/>
        <v>40.936496174759014</v>
      </c>
      <c r="V275" s="4">
        <f t="shared" si="311"/>
        <v>77.005710419458666</v>
      </c>
      <c r="W275" s="11">
        <f t="shared" si="312"/>
        <v>-1.0734613539272964E-2</v>
      </c>
      <c r="X275" s="11">
        <f t="shared" si="313"/>
        <v>-1.217998157191269E-2</v>
      </c>
      <c r="Y275" s="11">
        <f t="shared" si="314"/>
        <v>-9.7425357312937999E-3</v>
      </c>
      <c r="Z275" s="4">
        <f t="shared" si="327"/>
        <v>1083.5404703245586</v>
      </c>
      <c r="AA275" s="4">
        <f t="shared" si="328"/>
        <v>7540.2275794878342</v>
      </c>
      <c r="AB275" s="4">
        <f t="shared" si="329"/>
        <v>41382.145665107753</v>
      </c>
      <c r="AC275" s="12">
        <f t="shared" si="315"/>
        <v>0.95171087888014039</v>
      </c>
      <c r="AD275" s="12">
        <f t="shared" si="316"/>
        <v>3.068479947656038</v>
      </c>
      <c r="AE275" s="12">
        <f t="shared" si="317"/>
        <v>19.8416472612356</v>
      </c>
      <c r="AF275" s="11">
        <f t="shared" si="318"/>
        <v>-4.0504037456468023E-3</v>
      </c>
      <c r="AG275" s="11">
        <f t="shared" si="319"/>
        <v>2.9673830763510267E-4</v>
      </c>
      <c r="AH275" s="11">
        <f t="shared" si="320"/>
        <v>9.7937136394747881E-3</v>
      </c>
      <c r="AI275" s="1">
        <f t="shared" si="284"/>
        <v>186517.80933528172</v>
      </c>
      <c r="AJ275" s="1">
        <f t="shared" si="285"/>
        <v>121991.40139870744</v>
      </c>
      <c r="AK275" s="1">
        <f t="shared" si="286"/>
        <v>54062.097097076447</v>
      </c>
      <c r="AL275" s="10">
        <f t="shared" si="321"/>
        <v>92.791437236844857</v>
      </c>
      <c r="AM275" s="10">
        <f t="shared" si="322"/>
        <v>22.783007473230935</v>
      </c>
      <c r="AN275" s="10">
        <f t="shared" si="323"/>
        <v>7.1265921040865488</v>
      </c>
      <c r="AO275" s="7">
        <f t="shared" si="324"/>
        <v>2.2825478284275343E-3</v>
      </c>
      <c r="AP275" s="7">
        <f t="shared" si="325"/>
        <v>2.8754082497421353E-3</v>
      </c>
      <c r="AQ275" s="7">
        <f t="shared" si="326"/>
        <v>2.6083580850988801E-3</v>
      </c>
      <c r="AR275" s="1">
        <f t="shared" si="332"/>
        <v>84221.319391650526</v>
      </c>
      <c r="AS275" s="1">
        <f t="shared" si="330"/>
        <v>59096.53406408197</v>
      </c>
      <c r="AT275" s="1">
        <f t="shared" si="331"/>
        <v>26791.818248956803</v>
      </c>
      <c r="AU275" s="1">
        <f t="shared" si="287"/>
        <v>16844.263878330104</v>
      </c>
      <c r="AV275" s="1">
        <f t="shared" si="288"/>
        <v>11819.306812816394</v>
      </c>
      <c r="AW275" s="1">
        <f t="shared" si="289"/>
        <v>5358.3636497913612</v>
      </c>
      <c r="AX275">
        <v>0</v>
      </c>
      <c r="AY275">
        <v>0</v>
      </c>
      <c r="AZ275">
        <v>0</v>
      </c>
      <c r="BA275">
        <f t="shared" si="335"/>
        <v>0</v>
      </c>
      <c r="BB275">
        <f t="shared" si="347"/>
        <v>0</v>
      </c>
      <c r="BC275">
        <f t="shared" si="336"/>
        <v>0</v>
      </c>
      <c r="BD275">
        <f t="shared" si="337"/>
        <v>0</v>
      </c>
      <c r="BE275">
        <f t="shared" si="338"/>
        <v>0</v>
      </c>
      <c r="BF275">
        <f t="shared" si="339"/>
        <v>0</v>
      </c>
      <c r="BG275">
        <f t="shared" si="340"/>
        <v>0</v>
      </c>
      <c r="BH275">
        <f t="shared" si="348"/>
        <v>0</v>
      </c>
      <c r="BI275">
        <f t="shared" si="349"/>
        <v>0</v>
      </c>
      <c r="BJ275">
        <f t="shared" si="350"/>
        <v>0</v>
      </c>
      <c r="BK275" s="7">
        <f t="shared" si="351"/>
        <v>2.3507774555831723E-2</v>
      </c>
      <c r="BL275" s="13">
        <f t="shared" si="333"/>
        <v>6.9018087076104496E-4</v>
      </c>
      <c r="BM275" s="13">
        <f t="shared" si="334"/>
        <v>2.9207205008562609E-5</v>
      </c>
      <c r="BN275" s="8">
        <f>BN$3*temperature!$I385+BN$4*temperature!$I385^2+BN$5*temperature!$I385^6</f>
        <v>-72.081564657077877</v>
      </c>
      <c r="BO275" s="8">
        <f>BO$3*temperature!$I385+BO$4*temperature!$I385^2+BO$5*temperature!$I385^6</f>
        <v>-58.626412755093021</v>
      </c>
      <c r="BP275" s="8">
        <f>BP$3*temperature!$I385+BP$4*temperature!$I385^2+BP$5*temperature!$I385^6</f>
        <v>-48.161402096492509</v>
      </c>
      <c r="BQ275" s="8">
        <f>BQ$3*temperature!$M385+BQ$4*temperature!$M385^2+BQ$5*temperature!$M385^6</f>
        <v>-72.081586311767367</v>
      </c>
      <c r="BR275" s="8">
        <f>BR$3*temperature!$M385+BR$4*temperature!$M385^2+BR$5*temperature!$M385^6</f>
        <v>-58.626429380256539</v>
      </c>
      <c r="BS275" s="8">
        <f>BS$3*temperature!$M385+BS$4*temperature!$M385^2+BS$5*temperature!$M385^6</f>
        <v>-48.161414956104927</v>
      </c>
      <c r="BT275" s="15">
        <f t="shared" si="341"/>
        <v>-2.1654689490446799E-5</v>
      </c>
      <c r="BU275" s="15">
        <f t="shared" si="342"/>
        <v>-1.6625163517858255E-5</v>
      </c>
      <c r="BV275" s="15">
        <f t="shared" si="343"/>
        <v>-1.2859612418480992E-5</v>
      </c>
      <c r="BW275" s="15">
        <f t="shared" si="344"/>
        <v>-3.1508084607239521E-2</v>
      </c>
      <c r="BX275" s="15">
        <f t="shared" si="345"/>
        <v>-2.1746277270237248E-5</v>
      </c>
      <c r="BY275" s="15">
        <f t="shared" si="346"/>
        <v>-9.2026308655078056E-7</v>
      </c>
    </row>
    <row r="276" spans="1:77" x14ac:dyDescent="0.3">
      <c r="A276">
        <f t="shared" si="290"/>
        <v>2230</v>
      </c>
      <c r="B276" s="4">
        <f t="shared" si="291"/>
        <v>1165.4046571855347</v>
      </c>
      <c r="C276" s="4">
        <f t="shared" si="292"/>
        <v>2964.1648080048267</v>
      </c>
      <c r="D276" s="4">
        <f t="shared" si="293"/>
        <v>4369.9409952334718</v>
      </c>
      <c r="E276" s="11">
        <f t="shared" si="294"/>
        <v>5.1620372674991723E-8</v>
      </c>
      <c r="F276" s="11">
        <f t="shared" si="295"/>
        <v>1.0169559559863502E-7</v>
      </c>
      <c r="G276" s="11">
        <f t="shared" si="296"/>
        <v>2.0760794088482034E-7</v>
      </c>
      <c r="H276" s="4">
        <f t="shared" si="297"/>
        <v>83341.031801428457</v>
      </c>
      <c r="I276" s="4">
        <f t="shared" si="298"/>
        <v>58895.974912905418</v>
      </c>
      <c r="J276" s="4">
        <f t="shared" si="299"/>
        <v>26763.154487975546</v>
      </c>
      <c r="K276" s="4">
        <f t="shared" si="300"/>
        <v>71512.526818536979</v>
      </c>
      <c r="L276" s="4">
        <f t="shared" si="301"/>
        <v>19869.332080947341</v>
      </c>
      <c r="M276" s="4">
        <f t="shared" si="302"/>
        <v>6124.3743375866052</v>
      </c>
      <c r="N276" s="11">
        <f t="shared" si="303"/>
        <v>-1.0452126595445477E-2</v>
      </c>
      <c r="O276" s="11">
        <f t="shared" si="304"/>
        <v>-3.3938562356246038E-3</v>
      </c>
      <c r="P276" s="11">
        <f t="shared" si="305"/>
        <v>-1.0700773257379392E-3</v>
      </c>
      <c r="Q276" s="4">
        <f t="shared" si="306"/>
        <v>1091.1157214386553</v>
      </c>
      <c r="R276" s="4">
        <f t="shared" si="307"/>
        <v>2381.6289788667973</v>
      </c>
      <c r="S276" s="4">
        <f t="shared" si="308"/>
        <v>2040.8371793280082</v>
      </c>
      <c r="T276" s="4">
        <f t="shared" si="309"/>
        <v>13.092179180579256</v>
      </c>
      <c r="U276" s="4">
        <f t="shared" si="310"/>
        <v>40.437890405731778</v>
      </c>
      <c r="V276" s="4">
        <f t="shared" si="311"/>
        <v>76.255479534183422</v>
      </c>
      <c r="W276" s="11">
        <f t="shared" si="312"/>
        <v>-1.0734613539272964E-2</v>
      </c>
      <c r="X276" s="11">
        <f t="shared" si="313"/>
        <v>-1.217998157191269E-2</v>
      </c>
      <c r="Y276" s="11">
        <f t="shared" si="314"/>
        <v>-9.7425357312937999E-3</v>
      </c>
      <c r="Z276" s="4">
        <f t="shared" si="327"/>
        <v>1056.4855490099524</v>
      </c>
      <c r="AA276" s="4">
        <f t="shared" si="328"/>
        <v>7425.4849287049801</v>
      </c>
      <c r="AB276" s="4">
        <f t="shared" si="329"/>
        <v>41336.671875780376</v>
      </c>
      <c r="AC276" s="12">
        <f t="shared" si="315"/>
        <v>0.94785606557155144</v>
      </c>
      <c r="AD276" s="12">
        <f t="shared" si="316"/>
        <v>3.0693904832027177</v>
      </c>
      <c r="AE276" s="12">
        <f t="shared" si="317"/>
        <v>20.035970672647611</v>
      </c>
      <c r="AF276" s="11">
        <f t="shared" si="318"/>
        <v>-4.0504037456468023E-3</v>
      </c>
      <c r="AG276" s="11">
        <f t="shared" si="319"/>
        <v>2.9673830763510267E-4</v>
      </c>
      <c r="AH276" s="11">
        <f t="shared" si="320"/>
        <v>9.7937136394747881E-3</v>
      </c>
      <c r="AI276" s="1">
        <f t="shared" si="284"/>
        <v>184710.29228008364</v>
      </c>
      <c r="AJ276" s="1">
        <f t="shared" si="285"/>
        <v>121611.56807165311</v>
      </c>
      <c r="AK276" s="1">
        <f t="shared" si="286"/>
        <v>54014.251037160167</v>
      </c>
      <c r="AL276" s="10">
        <f t="shared" si="321"/>
        <v>93.001120121470876</v>
      </c>
      <c r="AM276" s="10">
        <f t="shared" si="322"/>
        <v>22.847862816396976</v>
      </c>
      <c r="AN276" s="10">
        <f t="shared" si="323"/>
        <v>7.144994921179106</v>
      </c>
      <c r="AO276" s="7">
        <f t="shared" si="324"/>
        <v>2.259722350143259E-3</v>
      </c>
      <c r="AP276" s="7">
        <f t="shared" si="325"/>
        <v>2.8466541672447138E-3</v>
      </c>
      <c r="AQ276" s="7">
        <f t="shared" si="326"/>
        <v>2.5822745042478911E-3</v>
      </c>
      <c r="AR276" s="1">
        <f t="shared" si="332"/>
        <v>83341.031801428457</v>
      </c>
      <c r="AS276" s="1">
        <f t="shared" si="330"/>
        <v>58895.974912905418</v>
      </c>
      <c r="AT276" s="1">
        <f t="shared" si="331"/>
        <v>26763.154487975546</v>
      </c>
      <c r="AU276" s="1">
        <f t="shared" si="287"/>
        <v>16668.206360285691</v>
      </c>
      <c r="AV276" s="1">
        <f t="shared" si="288"/>
        <v>11779.194982581084</v>
      </c>
      <c r="AW276" s="1">
        <f t="shared" si="289"/>
        <v>5352.6308975951097</v>
      </c>
      <c r="AX276">
        <v>0</v>
      </c>
      <c r="AY276">
        <v>0</v>
      </c>
      <c r="AZ276">
        <v>0</v>
      </c>
      <c r="BA276">
        <f t="shared" si="335"/>
        <v>0</v>
      </c>
      <c r="BB276">
        <f t="shared" si="347"/>
        <v>0</v>
      </c>
      <c r="BC276">
        <f t="shared" si="336"/>
        <v>0</v>
      </c>
      <c r="BD276">
        <f t="shared" si="337"/>
        <v>0</v>
      </c>
      <c r="BE276">
        <f t="shared" si="338"/>
        <v>0</v>
      </c>
      <c r="BF276">
        <f t="shared" si="339"/>
        <v>0</v>
      </c>
      <c r="BG276">
        <f t="shared" si="340"/>
        <v>0</v>
      </c>
      <c r="BH276">
        <f t="shared" si="348"/>
        <v>0</v>
      </c>
      <c r="BI276">
        <f t="shared" si="349"/>
        <v>0</v>
      </c>
      <c r="BJ276">
        <f t="shared" si="350"/>
        <v>0</v>
      </c>
      <c r="BK276" s="7">
        <f t="shared" si="351"/>
        <v>2.3477527055513175E-2</v>
      </c>
      <c r="BL276" s="13">
        <f t="shared" si="333"/>
        <v>6.7432889902625359E-4</v>
      </c>
      <c r="BM276" s="13">
        <f t="shared" si="334"/>
        <v>2.781638572244058E-5</v>
      </c>
      <c r="BN276" s="8">
        <f>BN$3*temperature!$I386+BN$4*temperature!$I386^2+BN$5*temperature!$I386^6</f>
        <v>-72.382922764505622</v>
      </c>
      <c r="BO276" s="8">
        <f>BO$3*temperature!$I386+BO$4*temperature!$I386^2+BO$5*temperature!$I386^6</f>
        <v>-58.857768649592096</v>
      </c>
      <c r="BP276" s="8">
        <f>BP$3*temperature!$I386+BP$4*temperature!$I386^2+BP$5*temperature!$I386^6</f>
        <v>-48.340349131903189</v>
      </c>
      <c r="BQ276" s="8">
        <f>BQ$3*temperature!$M386+BQ$4*temperature!$M386^2+BQ$5*temperature!$M386^6</f>
        <v>-72.382944393922003</v>
      </c>
      <c r="BR276" s="8">
        <f>BR$3*temperature!$M386+BR$4*temperature!$M386^2+BR$5*temperature!$M386^6</f>
        <v>-58.857785254108968</v>
      </c>
      <c r="BS276" s="8">
        <f>BS$3*temperature!$M386+BS$4*temperature!$M386^2+BS$5*temperature!$M386^6</f>
        <v>-48.3403619744808</v>
      </c>
      <c r="BT276" s="15">
        <f t="shared" si="341"/>
        <v>-2.1629416380619659E-5</v>
      </c>
      <c r="BU276" s="15">
        <f t="shared" si="342"/>
        <v>-1.6604516872575914E-5</v>
      </c>
      <c r="BV276" s="15">
        <f t="shared" si="343"/>
        <v>-1.2842577611138495E-5</v>
      </c>
      <c r="BW276" s="15">
        <f t="shared" si="344"/>
        <v>-3.1242649762224219E-2</v>
      </c>
      <c r="BX276" s="15">
        <f t="shared" si="345"/>
        <v>-2.10678216168235E-5</v>
      </c>
      <c r="BY276" s="15">
        <f t="shared" si="346"/>
        <v>-8.6905759677714531E-7</v>
      </c>
    </row>
    <row r="277" spans="1:77" x14ac:dyDescent="0.3">
      <c r="A277">
        <f t="shared" si="290"/>
        <v>2231</v>
      </c>
      <c r="B277" s="4">
        <f t="shared" si="291"/>
        <v>1165.4047143362263</v>
      </c>
      <c r="C277" s="4">
        <f t="shared" si="292"/>
        <v>2964.165094375207</v>
      </c>
      <c r="D277" s="4">
        <f t="shared" si="293"/>
        <v>4369.9418571062006</v>
      </c>
      <c r="E277" s="11">
        <f t="shared" si="294"/>
        <v>4.9039354041242134E-8</v>
      </c>
      <c r="F277" s="11">
        <f t="shared" si="295"/>
        <v>9.6610815818703263E-8</v>
      </c>
      <c r="G277" s="11">
        <f t="shared" si="296"/>
        <v>1.972275438405793E-7</v>
      </c>
      <c r="H277" s="4">
        <f t="shared" si="297"/>
        <v>82463.940681233726</v>
      </c>
      <c r="I277" s="4">
        <f t="shared" si="298"/>
        <v>58694.752594852587</v>
      </c>
      <c r="J277" s="4">
        <f t="shared" si="299"/>
        <v>26734.122012068805</v>
      </c>
      <c r="K277" s="4">
        <f t="shared" si="300"/>
        <v>70759.916848459194</v>
      </c>
      <c r="L277" s="4">
        <f t="shared" si="301"/>
        <v>19801.445171266478</v>
      </c>
      <c r="M277" s="4">
        <f t="shared" si="302"/>
        <v>6117.7294541333522</v>
      </c>
      <c r="N277" s="11">
        <f t="shared" si="303"/>
        <v>-1.0524169730256272E-2</v>
      </c>
      <c r="O277" s="11">
        <f t="shared" si="304"/>
        <v>-3.4166679284584056E-3</v>
      </c>
      <c r="P277" s="11">
        <f t="shared" si="305"/>
        <v>-1.0849897617249971E-3</v>
      </c>
      <c r="Q277" s="4">
        <f t="shared" si="306"/>
        <v>1068.0432476724591</v>
      </c>
      <c r="R277" s="4">
        <f t="shared" si="307"/>
        <v>2344.5828843321328</v>
      </c>
      <c r="S277" s="4">
        <f t="shared" si="308"/>
        <v>2018.7619336716641</v>
      </c>
      <c r="T277" s="4">
        <f t="shared" si="309"/>
        <v>12.951639696688822</v>
      </c>
      <c r="U277" s="4">
        <f t="shared" si="310"/>
        <v>39.945357645782941</v>
      </c>
      <c r="V277" s="4">
        <f t="shared" si="311"/>
        <v>75.512557800114692</v>
      </c>
      <c r="W277" s="11">
        <f t="shared" si="312"/>
        <v>-1.0734613539272964E-2</v>
      </c>
      <c r="X277" s="11">
        <f t="shared" si="313"/>
        <v>-1.217998157191269E-2</v>
      </c>
      <c r="Y277" s="11">
        <f t="shared" si="314"/>
        <v>-9.7425357312937999E-3</v>
      </c>
      <c r="Z277" s="4">
        <f t="shared" si="327"/>
        <v>1030.0316435920568</v>
      </c>
      <c r="AA277" s="4">
        <f t="shared" si="328"/>
        <v>7312.318523592</v>
      </c>
      <c r="AB277" s="4">
        <f t="shared" si="329"/>
        <v>41290.620330367783</v>
      </c>
      <c r="AC277" s="12">
        <f t="shared" si="315"/>
        <v>0.94401686581322641</v>
      </c>
      <c r="AD277" s="12">
        <f t="shared" si="316"/>
        <v>3.0703012889401746</v>
      </c>
      <c r="AE277" s="12">
        <f t="shared" si="317"/>
        <v>20.232197231904436</v>
      </c>
      <c r="AF277" s="11">
        <f t="shared" si="318"/>
        <v>-4.0504037456468023E-3</v>
      </c>
      <c r="AG277" s="11">
        <f t="shared" si="319"/>
        <v>2.9673830763510267E-4</v>
      </c>
      <c r="AH277" s="11">
        <f t="shared" si="320"/>
        <v>9.7937136394747881E-3</v>
      </c>
      <c r="AI277" s="1">
        <f t="shared" si="284"/>
        <v>182907.46941236098</v>
      </c>
      <c r="AJ277" s="1">
        <f t="shared" si="285"/>
        <v>121229.60624706889</v>
      </c>
      <c r="AK277" s="1">
        <f t="shared" si="286"/>
        <v>53965.456831039264</v>
      </c>
      <c r="AL277" s="10">
        <f t="shared" si="321"/>
        <v>93.209175264100452</v>
      </c>
      <c r="AM277" s="10">
        <f t="shared" si="322"/>
        <v>22.912252380656916</v>
      </c>
      <c r="AN277" s="10">
        <f t="shared" si="323"/>
        <v>7.1632607560148678</v>
      </c>
      <c r="AO277" s="7">
        <f t="shared" si="324"/>
        <v>2.2371251266418263E-3</v>
      </c>
      <c r="AP277" s="7">
        <f t="shared" si="325"/>
        <v>2.8181876255722665E-3</v>
      </c>
      <c r="AQ277" s="7">
        <f t="shared" si="326"/>
        <v>2.556451759205412E-3</v>
      </c>
      <c r="AR277" s="1">
        <f t="shared" si="332"/>
        <v>82463.940681233726</v>
      </c>
      <c r="AS277" s="1">
        <f t="shared" si="330"/>
        <v>58694.752594852587</v>
      </c>
      <c r="AT277" s="1">
        <f t="shared" si="331"/>
        <v>26734.122012068805</v>
      </c>
      <c r="AU277" s="1">
        <f t="shared" si="287"/>
        <v>16492.788136246745</v>
      </c>
      <c r="AV277" s="1">
        <f t="shared" si="288"/>
        <v>11738.950518970518</v>
      </c>
      <c r="AW277" s="1">
        <f t="shared" si="289"/>
        <v>5346.8244024137612</v>
      </c>
      <c r="AX277">
        <v>0</v>
      </c>
      <c r="AY277">
        <v>0</v>
      </c>
      <c r="AZ277">
        <v>0</v>
      </c>
      <c r="BA277">
        <f t="shared" si="335"/>
        <v>0</v>
      </c>
      <c r="BB277">
        <f t="shared" si="347"/>
        <v>0</v>
      </c>
      <c r="BC277">
        <f t="shared" si="336"/>
        <v>0</v>
      </c>
      <c r="BD277">
        <f t="shared" si="337"/>
        <v>0</v>
      </c>
      <c r="BE277">
        <f t="shared" si="338"/>
        <v>0</v>
      </c>
      <c r="BF277">
        <f t="shared" si="339"/>
        <v>0</v>
      </c>
      <c r="BG277">
        <f t="shared" si="340"/>
        <v>0</v>
      </c>
      <c r="BH277">
        <f t="shared" si="348"/>
        <v>0</v>
      </c>
      <c r="BI277">
        <f t="shared" si="349"/>
        <v>0</v>
      </c>
      <c r="BJ277">
        <f t="shared" si="350"/>
        <v>0</v>
      </c>
      <c r="BK277" s="7">
        <f t="shared" si="351"/>
        <v>2.3447522672770699E-2</v>
      </c>
      <c r="BL277" s="13">
        <f t="shared" si="333"/>
        <v>6.5886048418303778E-4</v>
      </c>
      <c r="BM277" s="13">
        <f t="shared" si="334"/>
        <v>2.6491795926133884E-5</v>
      </c>
      <c r="BN277" s="8">
        <f>BN$3*temperature!$I387+BN$4*temperature!$I387^2+BN$5*temperature!$I387^6</f>
        <v>-72.682036580162446</v>
      </c>
      <c r="BO277" s="8">
        <f>BO$3*temperature!$I387+BO$4*temperature!$I387^2+BO$5*temperature!$I387^6</f>
        <v>-59.087384495387312</v>
      </c>
      <c r="BP277" s="8">
        <f>BP$3*temperature!$I387+BP$4*temperature!$I387^2+BP$5*temperature!$I387^6</f>
        <v>-48.517935665868208</v>
      </c>
      <c r="BQ277" s="8">
        <f>BQ$3*temperature!$M387+BQ$4*temperature!$M387^2+BQ$5*temperature!$M387^6</f>
        <v>-72.68205818441723</v>
      </c>
      <c r="BR277" s="8">
        <f>BR$3*temperature!$M387+BR$4*temperature!$M387^2+BR$5*temperature!$M387^6</f>
        <v>-59.087401079362571</v>
      </c>
      <c r="BS277" s="8">
        <f>BS$3*temperature!$M387+BS$4*temperature!$M387^2+BS$5*temperature!$M387^6</f>
        <v>-48.517948491508861</v>
      </c>
      <c r="BT277" s="15">
        <f t="shared" si="341"/>
        <v>-2.160425478336947E-5</v>
      </c>
      <c r="BU277" s="15">
        <f t="shared" si="342"/>
        <v>-1.6583975259720773E-5</v>
      </c>
      <c r="BV277" s="15">
        <f t="shared" si="343"/>
        <v>-1.2825640652636139E-5</v>
      </c>
      <c r="BW277" s="15">
        <f t="shared" si="344"/>
        <v>-3.0978465519170315E-2</v>
      </c>
      <c r="BX277" s="15">
        <f t="shared" si="345"/>
        <v>-2.0410486791208095E-5</v>
      </c>
      <c r="BY277" s="15">
        <f t="shared" si="346"/>
        <v>-8.2067518663863512E-7</v>
      </c>
    </row>
    <row r="278" spans="1:77" x14ac:dyDescent="0.3">
      <c r="A278">
        <f t="shared" si="290"/>
        <v>2232</v>
      </c>
      <c r="B278" s="4">
        <f t="shared" si="291"/>
        <v>1165.4047686293861</v>
      </c>
      <c r="C278" s="4">
        <f t="shared" si="292"/>
        <v>2964.1653664270943</v>
      </c>
      <c r="D278" s="4">
        <f t="shared" si="293"/>
        <v>4369.9426758854543</v>
      </c>
      <c r="E278" s="11">
        <f t="shared" si="294"/>
        <v>4.6587386339180026E-8</v>
      </c>
      <c r="F278" s="11">
        <f t="shared" si="295"/>
        <v>9.1780275027768093E-8</v>
      </c>
      <c r="G278" s="11">
        <f t="shared" si="296"/>
        <v>1.8736616664855034E-7</v>
      </c>
      <c r="H278" s="4">
        <f t="shared" si="297"/>
        <v>81590.099035134335</v>
      </c>
      <c r="I278" s="4">
        <f t="shared" si="298"/>
        <v>58492.897409356177</v>
      </c>
      <c r="J278" s="4">
        <f t="shared" si="299"/>
        <v>26704.728947585561</v>
      </c>
      <c r="K278" s="4">
        <f t="shared" si="300"/>
        <v>70010.09540324015</v>
      </c>
      <c r="L278" s="4">
        <f t="shared" si="301"/>
        <v>19733.344863907358</v>
      </c>
      <c r="M278" s="4">
        <f t="shared" si="302"/>
        <v>6111.0021179338582</v>
      </c>
      <c r="N278" s="11">
        <f t="shared" si="303"/>
        <v>-1.0596697658999177E-2</v>
      </c>
      <c r="O278" s="11">
        <f t="shared" si="304"/>
        <v>-3.439158443745316E-3</v>
      </c>
      <c r="P278" s="11">
        <f t="shared" si="305"/>
        <v>-1.0996459143757242E-3</v>
      </c>
      <c r="Q278" s="4">
        <f t="shared" si="306"/>
        <v>1045.3820249572889</v>
      </c>
      <c r="R278" s="4">
        <f t="shared" si="307"/>
        <v>2308.0609397841386</v>
      </c>
      <c r="S278" s="4">
        <f t="shared" si="308"/>
        <v>1996.8961519203319</v>
      </c>
      <c r="T278" s="4">
        <f t="shared" si="309"/>
        <v>12.812608849844962</v>
      </c>
      <c r="U278" s="4">
        <f t="shared" si="310"/>
        <v>39.458823925773842</v>
      </c>
      <c r="V278" s="4">
        <f t="shared" si="311"/>
        <v>74.77687400758569</v>
      </c>
      <c r="W278" s="11">
        <f t="shared" si="312"/>
        <v>-1.0734613539272964E-2</v>
      </c>
      <c r="X278" s="11">
        <f t="shared" si="313"/>
        <v>-1.217998157191269E-2</v>
      </c>
      <c r="Y278" s="11">
        <f t="shared" si="314"/>
        <v>-9.7425357312937999E-3</v>
      </c>
      <c r="Z278" s="4">
        <f t="shared" si="327"/>
        <v>1004.1670162450032</v>
      </c>
      <c r="AA278" s="4">
        <f t="shared" si="328"/>
        <v>7200.7119450076634</v>
      </c>
      <c r="AB278" s="4">
        <f t="shared" si="329"/>
        <v>41244.003944403732</v>
      </c>
      <c r="AC278" s="12">
        <f t="shared" si="315"/>
        <v>0.94019321636398279</v>
      </c>
      <c r="AD278" s="12">
        <f t="shared" si="316"/>
        <v>3.0712123649485847</v>
      </c>
      <c r="AE278" s="12">
        <f t="shared" si="317"/>
        <v>20.430345577891082</v>
      </c>
      <c r="AF278" s="11">
        <f t="shared" si="318"/>
        <v>-4.0504037456468023E-3</v>
      </c>
      <c r="AG278" s="11">
        <f t="shared" si="319"/>
        <v>2.9673830763510267E-4</v>
      </c>
      <c r="AH278" s="11">
        <f t="shared" si="320"/>
        <v>9.7937136394747881E-3</v>
      </c>
      <c r="AI278" s="1">
        <f t="shared" si="284"/>
        <v>181109.51060737163</v>
      </c>
      <c r="AJ278" s="1">
        <f t="shared" si="285"/>
        <v>120845.59614133253</v>
      </c>
      <c r="AK278" s="1">
        <f t="shared" si="286"/>
        <v>53915.735550349098</v>
      </c>
      <c r="AL278" s="10">
        <f t="shared" si="321"/>
        <v>93.41561064623717</v>
      </c>
      <c r="AM278" s="10">
        <f t="shared" si="322"/>
        <v>22.976177696528744</v>
      </c>
      <c r="AN278" s="10">
        <f t="shared" si="323"/>
        <v>7.1813901612706159</v>
      </c>
      <c r="AO278" s="7">
        <f t="shared" si="324"/>
        <v>2.2147538753754079E-3</v>
      </c>
      <c r="AP278" s="7">
        <f t="shared" si="325"/>
        <v>2.7900057493165436E-3</v>
      </c>
      <c r="AQ278" s="7">
        <f t="shared" si="326"/>
        <v>2.5308872416133577E-3</v>
      </c>
      <c r="AR278" s="1">
        <f t="shared" si="332"/>
        <v>81590.099035134335</v>
      </c>
      <c r="AS278" s="1">
        <f t="shared" si="330"/>
        <v>58492.897409356177</v>
      </c>
      <c r="AT278" s="1">
        <f t="shared" si="331"/>
        <v>26704.728947585561</v>
      </c>
      <c r="AU278" s="1">
        <f t="shared" si="287"/>
        <v>16318.019807026867</v>
      </c>
      <c r="AV278" s="1">
        <f t="shared" si="288"/>
        <v>11698.579481871237</v>
      </c>
      <c r="AW278" s="1">
        <f t="shared" si="289"/>
        <v>5340.9457895171126</v>
      </c>
      <c r="AX278">
        <v>0</v>
      </c>
      <c r="AY278">
        <v>0</v>
      </c>
      <c r="AZ278">
        <v>0</v>
      </c>
      <c r="BA278">
        <f t="shared" si="335"/>
        <v>0</v>
      </c>
      <c r="BB278">
        <f t="shared" si="347"/>
        <v>0</v>
      </c>
      <c r="BC278">
        <f t="shared" si="336"/>
        <v>0</v>
      </c>
      <c r="BD278">
        <f t="shared" si="337"/>
        <v>0</v>
      </c>
      <c r="BE278">
        <f t="shared" si="338"/>
        <v>0</v>
      </c>
      <c r="BF278">
        <f t="shared" si="339"/>
        <v>0</v>
      </c>
      <c r="BG278">
        <f t="shared" si="340"/>
        <v>0</v>
      </c>
      <c r="BH278">
        <f t="shared" si="348"/>
        <v>0</v>
      </c>
      <c r="BI278">
        <f t="shared" si="349"/>
        <v>0</v>
      </c>
      <c r="BJ278">
        <f t="shared" si="350"/>
        <v>0</v>
      </c>
      <c r="BK278" s="7">
        <f t="shared" si="351"/>
        <v>2.3417750692922484E-2</v>
      </c>
      <c r="BL278" s="13">
        <f t="shared" si="333"/>
        <v>6.4376577165617594E-4</v>
      </c>
      <c r="BM278" s="13">
        <f t="shared" si="334"/>
        <v>2.5230281834413223E-5</v>
      </c>
      <c r="BN278" s="8">
        <f>BN$3*temperature!$I388+BN$4*temperature!$I388^2+BN$5*temperature!$I388^6</f>
        <v>-72.978927422850361</v>
      </c>
      <c r="BO278" s="8">
        <f>BO$3*temperature!$I388+BO$4*temperature!$I388^2+BO$5*temperature!$I388^6</f>
        <v>-59.315277137887726</v>
      </c>
      <c r="BP278" s="8">
        <f>BP$3*temperature!$I388+BP$4*temperature!$I388^2+BP$5*temperature!$I388^6</f>
        <v>-48.694175137692653</v>
      </c>
      <c r="BQ278" s="8">
        <f>BQ$3*temperature!$M388+BQ$4*temperature!$M388^2+BQ$5*temperature!$M388^6</f>
        <v>-72.978949002055259</v>
      </c>
      <c r="BR278" s="8">
        <f>BR$3*temperature!$M388+BR$4*temperature!$M388^2+BR$5*temperature!$M388^6</f>
        <v>-59.315293701426143</v>
      </c>
      <c r="BS278" s="8">
        <f>BS$3*temperature!$M388+BS$4*temperature!$M388^2+BS$5*temperature!$M388^6</f>
        <v>-48.69418794649367</v>
      </c>
      <c r="BT278" s="15">
        <f t="shared" si="341"/>
        <v>-2.1579204897648196E-5</v>
      </c>
      <c r="BU278" s="15">
        <f t="shared" si="342"/>
        <v>-1.6563538416392021E-5</v>
      </c>
      <c r="BV278" s="15">
        <f t="shared" si="343"/>
        <v>-1.28088010171723E-5</v>
      </c>
      <c r="BW278" s="15">
        <f t="shared" si="344"/>
        <v>-3.0715543773316648E-2</v>
      </c>
      <c r="BX278" s="15">
        <f t="shared" si="345"/>
        <v>-1.9773615739068242E-5</v>
      </c>
      <c r="BY278" s="15">
        <f t="shared" si="346"/>
        <v>-7.7496182609803518E-7</v>
      </c>
    </row>
    <row r="279" spans="1:77" x14ac:dyDescent="0.3">
      <c r="A279">
        <f t="shared" si="290"/>
        <v>2233</v>
      </c>
      <c r="B279" s="4">
        <f t="shared" si="291"/>
        <v>1165.4048202078902</v>
      </c>
      <c r="C279" s="4">
        <f t="shared" si="292"/>
        <v>2964.1656248764116</v>
      </c>
      <c r="D279" s="4">
        <f t="shared" si="293"/>
        <v>4369.9434537258912</v>
      </c>
      <c r="E279" s="11">
        <f t="shared" si="294"/>
        <v>4.4258017022221023E-8</v>
      </c>
      <c r="F279" s="11">
        <f t="shared" si="295"/>
        <v>8.7191261276379687E-8</v>
      </c>
      <c r="G279" s="11">
        <f t="shared" si="296"/>
        <v>1.7799785831612283E-7</v>
      </c>
      <c r="H279" s="4">
        <f t="shared" si="297"/>
        <v>80719.557528157806</v>
      </c>
      <c r="I279" s="4">
        <f t="shared" si="298"/>
        <v>58290.438864982316</v>
      </c>
      <c r="J279" s="4">
        <f t="shared" si="299"/>
        <v>26674.983230395435</v>
      </c>
      <c r="K279" s="4">
        <f t="shared" si="300"/>
        <v>69263.105942670358</v>
      </c>
      <c r="L279" s="4">
        <f t="shared" si="301"/>
        <v>19665.041108292553</v>
      </c>
      <c r="M279" s="4">
        <f t="shared" si="302"/>
        <v>6104.1941418376637</v>
      </c>
      <c r="N279" s="11">
        <f t="shared" si="303"/>
        <v>-1.0669739217855967E-2</v>
      </c>
      <c r="O279" s="11">
        <f t="shared" si="304"/>
        <v>-3.4613369444392861E-3</v>
      </c>
      <c r="P279" s="11">
        <f t="shared" si="305"/>
        <v>-1.1140523215030784E-3</v>
      </c>
      <c r="Q279" s="4">
        <f t="shared" si="306"/>
        <v>1023.1260779918873</v>
      </c>
      <c r="R279" s="4">
        <f t="shared" si="307"/>
        <v>2272.0573271611283</v>
      </c>
      <c r="S279" s="4">
        <f t="shared" si="308"/>
        <v>1975.2386983037918</v>
      </c>
      <c r="T279" s="4">
        <f t="shared" si="309"/>
        <v>12.675070445412008</v>
      </c>
      <c r="U279" s="4">
        <f t="shared" si="310"/>
        <v>38.978216177508571</v>
      </c>
      <c r="V279" s="4">
        <f t="shared" si="311"/>
        <v>74.048357640692331</v>
      </c>
      <c r="W279" s="11">
        <f t="shared" si="312"/>
        <v>-1.0734613539272964E-2</v>
      </c>
      <c r="X279" s="11">
        <f t="shared" si="313"/>
        <v>-1.217998157191269E-2</v>
      </c>
      <c r="Y279" s="11">
        <f t="shared" si="314"/>
        <v>-9.7425357312937999E-3</v>
      </c>
      <c r="Z279" s="4">
        <f t="shared" si="327"/>
        <v>978.88010413988741</v>
      </c>
      <c r="AA279" s="4">
        <f t="shared" si="328"/>
        <v>7090.6487402550183</v>
      </c>
      <c r="AB279" s="4">
        <f t="shared" si="329"/>
        <v>41196.835329467933</v>
      </c>
      <c r="AC279" s="12">
        <f t="shared" si="315"/>
        <v>0.93638505423879037</v>
      </c>
      <c r="AD279" s="12">
        <f t="shared" si="316"/>
        <v>3.0721237113081474</v>
      </c>
      <c r="AE279" s="12">
        <f t="shared" si="317"/>
        <v>20.630434532036457</v>
      </c>
      <c r="AF279" s="11">
        <f t="shared" si="318"/>
        <v>-4.0504037456468023E-3</v>
      </c>
      <c r="AG279" s="11">
        <f t="shared" si="319"/>
        <v>2.9673830763510267E-4</v>
      </c>
      <c r="AH279" s="11">
        <f t="shared" si="320"/>
        <v>9.7937136394747881E-3</v>
      </c>
      <c r="AI279" s="1">
        <f t="shared" si="284"/>
        <v>179316.57935366133</v>
      </c>
      <c r="AJ279" s="1">
        <f t="shared" si="285"/>
        <v>120459.61600907051</v>
      </c>
      <c r="AK279" s="1">
        <f t="shared" si="286"/>
        <v>53865.107784831307</v>
      </c>
      <c r="AL279" s="10">
        <f t="shared" si="321"/>
        <v>93.620434306079474</v>
      </c>
      <c r="AM279" s="10">
        <f t="shared" si="322"/>
        <v>23.039640327720672</v>
      </c>
      <c r="AN279" s="10">
        <f t="shared" si="323"/>
        <v>7.1993836971194609</v>
      </c>
      <c r="AO279" s="7">
        <f t="shared" si="324"/>
        <v>2.1926063366216539E-3</v>
      </c>
      <c r="AP279" s="7">
        <f t="shared" si="325"/>
        <v>2.762105691823378E-3</v>
      </c>
      <c r="AQ279" s="7">
        <f t="shared" si="326"/>
        <v>2.5055783691972241E-3</v>
      </c>
      <c r="AR279" s="1">
        <f t="shared" si="332"/>
        <v>80719.557528157806</v>
      </c>
      <c r="AS279" s="1">
        <f t="shared" si="330"/>
        <v>58290.438864982316</v>
      </c>
      <c r="AT279" s="1">
        <f t="shared" si="331"/>
        <v>26674.983230395435</v>
      </c>
      <c r="AU279" s="1">
        <f t="shared" si="287"/>
        <v>16143.911505631562</v>
      </c>
      <c r="AV279" s="1">
        <f t="shared" si="288"/>
        <v>11658.087772996463</v>
      </c>
      <c r="AW279" s="1">
        <f t="shared" si="289"/>
        <v>5334.9966460790874</v>
      </c>
      <c r="AX279">
        <v>0</v>
      </c>
      <c r="AY279">
        <v>0</v>
      </c>
      <c r="AZ279">
        <v>0</v>
      </c>
      <c r="BA279">
        <f t="shared" si="335"/>
        <v>0</v>
      </c>
      <c r="BB279">
        <f t="shared" si="347"/>
        <v>0</v>
      </c>
      <c r="BC279">
        <f t="shared" si="336"/>
        <v>0</v>
      </c>
      <c r="BD279">
        <f t="shared" si="337"/>
        <v>0</v>
      </c>
      <c r="BE279">
        <f t="shared" si="338"/>
        <v>0</v>
      </c>
      <c r="BF279">
        <f t="shared" si="339"/>
        <v>0</v>
      </c>
      <c r="BG279">
        <f t="shared" si="340"/>
        <v>0</v>
      </c>
      <c r="BH279">
        <f t="shared" si="348"/>
        <v>0</v>
      </c>
      <c r="BI279">
        <f t="shared" si="349"/>
        <v>0</v>
      </c>
      <c r="BJ279">
        <f t="shared" si="350"/>
        <v>0</v>
      </c>
      <c r="BK279" s="7">
        <f t="shared" si="351"/>
        <v>2.338820064683797E-2</v>
      </c>
      <c r="BL279" s="13">
        <f t="shared" si="333"/>
        <v>6.2903518257359059E-4</v>
      </c>
      <c r="BM279" s="13">
        <f t="shared" si="334"/>
        <v>2.4028839842298307E-5</v>
      </c>
      <c r="BN279" s="8">
        <f>BN$3*temperature!$I389+BN$4*temperature!$I389^2+BN$5*temperature!$I389^6</f>
        <v>-73.273616593117254</v>
      </c>
      <c r="BO279" s="8">
        <f>BO$3*temperature!$I389+BO$4*temperature!$I389^2+BO$5*temperature!$I389^6</f>
        <v>-59.541463395529007</v>
      </c>
      <c r="BP279" s="8">
        <f>BP$3*temperature!$I389+BP$4*temperature!$I389^2+BP$5*temperature!$I389^6</f>
        <v>-48.869080954723138</v>
      </c>
      <c r="BQ279" s="8">
        <f>BQ$3*temperature!$M389+BQ$4*temperature!$M389^2+BQ$5*temperature!$M389^6</f>
        <v>-73.273638147383807</v>
      </c>
      <c r="BR279" s="8">
        <f>BR$3*temperature!$M389+BR$4*temperature!$M389^2+BR$5*temperature!$M389^6</f>
        <v>-59.541479938734867</v>
      </c>
      <c r="BS279" s="8">
        <f>BS$3*temperature!$M389+BS$4*temperature!$M389^2+BS$5*temperature!$M389^6</f>
        <v>-48.869093746781147</v>
      </c>
      <c r="BT279" s="15">
        <f t="shared" si="341"/>
        <v>-2.1554266552925583E-5</v>
      </c>
      <c r="BU279" s="15">
        <f t="shared" si="342"/>
        <v>-1.6543205859420596E-5</v>
      </c>
      <c r="BV279" s="15">
        <f t="shared" si="343"/>
        <v>-1.2792058008415097E-5</v>
      </c>
      <c r="BW279" s="15">
        <f t="shared" si="344"/>
        <v>-3.0453895216322163E-2</v>
      </c>
      <c r="BX279" s="15">
        <f t="shared" si="345"/>
        <v>-1.9156571537476208E-5</v>
      </c>
      <c r="BY279" s="15">
        <f t="shared" si="346"/>
        <v>-7.3177177072713978E-7</v>
      </c>
    </row>
    <row r="280" spans="1:77" x14ac:dyDescent="0.3">
      <c r="A280">
        <f t="shared" si="290"/>
        <v>2234</v>
      </c>
      <c r="B280" s="4">
        <f t="shared" si="291"/>
        <v>1165.4048692074714</v>
      </c>
      <c r="C280" s="4">
        <f t="shared" si="292"/>
        <v>2964.1658704032839</v>
      </c>
      <c r="D280" s="4">
        <f t="shared" si="293"/>
        <v>4369.9441926744385</v>
      </c>
      <c r="E280" s="11">
        <f t="shared" si="294"/>
        <v>4.2045116171109967E-8</v>
      </c>
      <c r="F280" s="11">
        <f t="shared" si="295"/>
        <v>8.2831698212560695E-8</v>
      </c>
      <c r="G280" s="11">
        <f t="shared" si="296"/>
        <v>1.6909796540031667E-7</v>
      </c>
      <c r="H280" s="4">
        <f t="shared" si="297"/>
        <v>79852.364563044946</v>
      </c>
      <c r="I280" s="4">
        <f t="shared" si="298"/>
        <v>58087.405698983785</v>
      </c>
      <c r="J280" s="4">
        <f t="shared" si="299"/>
        <v>26644.892610897281</v>
      </c>
      <c r="K280" s="4">
        <f t="shared" si="300"/>
        <v>68518.989986156666</v>
      </c>
      <c r="L280" s="4">
        <f t="shared" si="301"/>
        <v>19596.543593925398</v>
      </c>
      <c r="M280" s="4">
        <f t="shared" si="302"/>
        <v>6097.3072964097528</v>
      </c>
      <c r="N280" s="11">
        <f t="shared" si="303"/>
        <v>-1.0743323539802008E-2</v>
      </c>
      <c r="O280" s="11">
        <f t="shared" si="304"/>
        <v>-3.4832123660433201E-3</v>
      </c>
      <c r="P280" s="11">
        <f t="shared" si="305"/>
        <v>-1.1282153332425882E-3</v>
      </c>
      <c r="Q280" s="4">
        <f t="shared" si="306"/>
        <v>1001.2694750144373</v>
      </c>
      <c r="R280" s="4">
        <f t="shared" si="307"/>
        <v>2236.5662309489844</v>
      </c>
      <c r="S280" s="4">
        <f t="shared" si="308"/>
        <v>1953.7884116912151</v>
      </c>
      <c r="T280" s="4">
        <f t="shared" si="309"/>
        <v>12.539008462597449</v>
      </c>
      <c r="U280" s="4">
        <f t="shared" si="310"/>
        <v>38.50346222276049</v>
      </c>
      <c r="V280" s="4">
        <f t="shared" si="311"/>
        <v>73.326938870534264</v>
      </c>
      <c r="W280" s="11">
        <f t="shared" si="312"/>
        <v>-1.0734613539272964E-2</v>
      </c>
      <c r="X280" s="11">
        <f t="shared" si="313"/>
        <v>-1.217998157191269E-2</v>
      </c>
      <c r="Y280" s="11">
        <f t="shared" si="314"/>
        <v>-9.7425357312937999E-3</v>
      </c>
      <c r="Z280" s="4">
        <f t="shared" si="327"/>
        <v>954.15951935855185</v>
      </c>
      <c r="AA280" s="4">
        <f t="shared" si="328"/>
        <v>6982.1124338325317</v>
      </c>
      <c r="AB280" s="4">
        <f t="shared" si="329"/>
        <v>41149.126801079547</v>
      </c>
      <c r="AC280" s="12">
        <f t="shared" si="315"/>
        <v>0.9325923167077339</v>
      </c>
      <c r="AD280" s="12">
        <f t="shared" si="316"/>
        <v>3.0730353280990865</v>
      </c>
      <c r="AE280" s="12">
        <f t="shared" si="317"/>
        <v>20.832483100101154</v>
      </c>
      <c r="AF280" s="11">
        <f t="shared" si="318"/>
        <v>-4.0504037456468023E-3</v>
      </c>
      <c r="AG280" s="11">
        <f t="shared" si="319"/>
        <v>2.9673830763510267E-4</v>
      </c>
      <c r="AH280" s="11">
        <f t="shared" si="320"/>
        <v>9.7937136394747881E-3</v>
      </c>
      <c r="AI280" s="1">
        <f t="shared" si="284"/>
        <v>177528.83292392676</v>
      </c>
      <c r="AJ280" s="1">
        <f t="shared" si="285"/>
        <v>120071.74218115993</v>
      </c>
      <c r="AK280" s="1">
        <f t="shared" si="286"/>
        <v>53813.593652427269</v>
      </c>
      <c r="AL280" s="10">
        <f t="shared" si="321"/>
        <v>93.823654336001297</v>
      </c>
      <c r="AM280" s="10">
        <f t="shared" si="322"/>
        <v>23.102641870190563</v>
      </c>
      <c r="AN280" s="10">
        <f t="shared" si="323"/>
        <v>7.2172419309818849</v>
      </c>
      <c r="AO280" s="7">
        <f t="shared" si="324"/>
        <v>2.1706802732554373E-3</v>
      </c>
      <c r="AP280" s="7">
        <f t="shared" si="325"/>
        <v>2.7344846349051442E-3</v>
      </c>
      <c r="AQ280" s="7">
        <f t="shared" si="326"/>
        <v>2.4805225855052517E-3</v>
      </c>
      <c r="AR280" s="1">
        <f t="shared" si="332"/>
        <v>79852.364563044946</v>
      </c>
      <c r="AS280" s="1">
        <f t="shared" si="330"/>
        <v>58087.405698983785</v>
      </c>
      <c r="AT280" s="1">
        <f t="shared" si="331"/>
        <v>26644.892610897281</v>
      </c>
      <c r="AU280" s="1">
        <f t="shared" si="287"/>
        <v>15970.47291260899</v>
      </c>
      <c r="AV280" s="1">
        <f t="shared" si="288"/>
        <v>11617.481139796757</v>
      </c>
      <c r="AW280" s="1">
        <f t="shared" si="289"/>
        <v>5328.9785221794564</v>
      </c>
      <c r="AX280">
        <v>0</v>
      </c>
      <c r="AY280">
        <v>0</v>
      </c>
      <c r="AZ280">
        <v>0</v>
      </c>
      <c r="BA280">
        <f t="shared" si="335"/>
        <v>0</v>
      </c>
      <c r="BB280">
        <f t="shared" si="347"/>
        <v>0</v>
      </c>
      <c r="BC280">
        <f t="shared" si="336"/>
        <v>0</v>
      </c>
      <c r="BD280">
        <f t="shared" si="337"/>
        <v>0</v>
      </c>
      <c r="BE280">
        <f t="shared" si="338"/>
        <v>0</v>
      </c>
      <c r="BF280">
        <f t="shared" si="339"/>
        <v>0</v>
      </c>
      <c r="BG280">
        <f t="shared" si="340"/>
        <v>0</v>
      </c>
      <c r="BH280">
        <f t="shared" si="348"/>
        <v>0</v>
      </c>
      <c r="BI280">
        <f t="shared" si="349"/>
        <v>0</v>
      </c>
      <c r="BJ280">
        <f t="shared" si="350"/>
        <v>0</v>
      </c>
      <c r="BK280" s="7">
        <f t="shared" si="351"/>
        <v>2.3358862310111611E-2</v>
      </c>
      <c r="BL280" s="13">
        <f t="shared" si="333"/>
        <v>6.146594050781566E-4</v>
      </c>
      <c r="BM280" s="13">
        <f t="shared" si="334"/>
        <v>2.2884609373617433E-5</v>
      </c>
      <c r="BN280" s="8">
        <f>BN$3*temperature!$I390+BN$4*temperature!$I390^2+BN$5*temperature!$I390^6</f>
        <v>-73.566125362156583</v>
      </c>
      <c r="BO280" s="8">
        <f>BO$3*temperature!$I390+BO$4*temperature!$I390^2+BO$5*temperature!$I390^6</f>
        <v>-59.765960051580826</v>
      </c>
      <c r="BP280" s="8">
        <f>BP$3*temperature!$I390+BP$4*temperature!$I390^2+BP$5*temperature!$I390^6</f>
        <v>-49.042666486292838</v>
      </c>
      <c r="BQ280" s="8">
        <f>BQ$3*temperature!$M390+BQ$4*temperature!$M390^2+BQ$5*temperature!$M390^6</f>
        <v>-73.566146891596361</v>
      </c>
      <c r="BR280" s="8">
        <f>BR$3*temperature!$M390+BR$4*temperature!$M390^2+BR$5*temperature!$M390^6</f>
        <v>-59.76597657455801</v>
      </c>
      <c r="BS280" s="8">
        <f>BS$3*temperature!$M390+BS$4*temperature!$M390^2+BS$5*temperature!$M390^6</f>
        <v>-49.04267926170381</v>
      </c>
      <c r="BT280" s="15">
        <f t="shared" si="341"/>
        <v>-2.1529439777623338E-5</v>
      </c>
      <c r="BU280" s="15">
        <f t="shared" si="342"/>
        <v>-1.6522977183797138E-5</v>
      </c>
      <c r="BV280" s="15">
        <f t="shared" si="343"/>
        <v>-1.2775410972665213E-5</v>
      </c>
      <c r="BW280" s="15">
        <f t="shared" si="344"/>
        <v>-3.0193530064179207E-2</v>
      </c>
      <c r="BX280" s="15">
        <f t="shared" si="345"/>
        <v>-1.8558737226457826E-5</v>
      </c>
      <c r="BY280" s="15">
        <f t="shared" si="346"/>
        <v>-6.909671411293152E-7</v>
      </c>
    </row>
    <row r="281" spans="1:77" x14ac:dyDescent="0.3">
      <c r="A281">
        <f t="shared" si="290"/>
        <v>2235</v>
      </c>
      <c r="B281" s="4">
        <f t="shared" si="291"/>
        <v>1165.4049157570753</v>
      </c>
      <c r="C281" s="4">
        <f t="shared" si="292"/>
        <v>2964.1661036538321</v>
      </c>
      <c r="D281" s="4">
        <f t="shared" si="293"/>
        <v>4369.9448946756766</v>
      </c>
      <c r="E281" s="11">
        <f t="shared" si="294"/>
        <v>3.9942860362554464E-8</v>
      </c>
      <c r="F281" s="11">
        <f t="shared" si="295"/>
        <v>7.8690113301932661E-8</v>
      </c>
      <c r="G281" s="11">
        <f t="shared" si="296"/>
        <v>1.6064306713030082E-7</v>
      </c>
      <c r="H281" s="4">
        <f t="shared" si="297"/>
        <v>78988.566355547679</v>
      </c>
      <c r="I281" s="4">
        <f t="shared" si="298"/>
        <v>57883.825896634109</v>
      </c>
      <c r="J281" s="4">
        <f t="shared" si="299"/>
        <v>26614.464658960056</v>
      </c>
      <c r="K281" s="4">
        <f t="shared" si="300"/>
        <v>67777.787177287464</v>
      </c>
      <c r="L281" s="4">
        <f t="shared" si="301"/>
        <v>19527.861756897692</v>
      </c>
      <c r="M281" s="4">
        <f t="shared" si="302"/>
        <v>6090.3433110534215</v>
      </c>
      <c r="N281" s="11">
        <f t="shared" si="303"/>
        <v>-1.0817480074048813E-2</v>
      </c>
      <c r="O281" s="11">
        <f t="shared" si="304"/>
        <v>-3.5047934192332653E-3</v>
      </c>
      <c r="P281" s="11">
        <f t="shared" si="305"/>
        <v>-1.1421411153792471E-3</v>
      </c>
      <c r="Q281" s="4">
        <f t="shared" si="306"/>
        <v>979.8063295743965</v>
      </c>
      <c r="R281" s="4">
        <f t="shared" si="307"/>
        <v>2201.5818413597772</v>
      </c>
      <c r="S281" s="4">
        <f t="shared" si="308"/>
        <v>1932.5441071416517</v>
      </c>
      <c r="T281" s="4">
        <f t="shared" si="309"/>
        <v>12.404407052585793</v>
      </c>
      <c r="U281" s="4">
        <f t="shared" si="310"/>
        <v>38.034490762432434</v>
      </c>
      <c r="V281" s="4">
        <f t="shared" si="311"/>
        <v>72.612548548521687</v>
      </c>
      <c r="W281" s="11">
        <f t="shared" si="312"/>
        <v>-1.0734613539272964E-2</v>
      </c>
      <c r="X281" s="11">
        <f t="shared" si="313"/>
        <v>-1.217998157191269E-2</v>
      </c>
      <c r="Y281" s="11">
        <f t="shared" si="314"/>
        <v>-9.7425357312937999E-3</v>
      </c>
      <c r="Z281" s="4">
        <f t="shared" si="327"/>
        <v>929.99404865598945</v>
      </c>
      <c r="AA281" s="4">
        <f t="shared" si="328"/>
        <v>6875.0865376869933</v>
      </c>
      <c r="AB281" s="4">
        <f t="shared" si="329"/>
        <v>41100.890386488347</v>
      </c>
      <c r="AC281" s="12">
        <f t="shared" si="315"/>
        <v>0.92881494129497943</v>
      </c>
      <c r="AD281" s="12">
        <f t="shared" si="316"/>
        <v>3.0739472154016494</v>
      </c>
      <c r="AE281" s="12">
        <f t="shared" si="317"/>
        <v>21.036510473982741</v>
      </c>
      <c r="AF281" s="11">
        <f t="shared" si="318"/>
        <v>-4.0504037456468023E-3</v>
      </c>
      <c r="AG281" s="11">
        <f t="shared" si="319"/>
        <v>2.9673830763510267E-4</v>
      </c>
      <c r="AH281" s="11">
        <f t="shared" si="320"/>
        <v>9.7937136394747881E-3</v>
      </c>
      <c r="AI281" s="1">
        <f t="shared" si="284"/>
        <v>175746.42254414308</v>
      </c>
      <c r="AJ281" s="1">
        <f t="shared" si="285"/>
        <v>119682.0491028407</v>
      </c>
      <c r="AK281" s="1">
        <f t="shared" si="286"/>
        <v>53761.212809364006</v>
      </c>
      <c r="AL281" s="10">
        <f t="shared" si="321"/>
        <v>94.025278880076868</v>
      </c>
      <c r="AM281" s="10">
        <f t="shared" si="322"/>
        <v>23.165183951218118</v>
      </c>
      <c r="AN281" s="10">
        <f t="shared" si="323"/>
        <v>7.2349654372805929</v>
      </c>
      <c r="AO281" s="7">
        <f t="shared" si="324"/>
        <v>2.148973470522883E-3</v>
      </c>
      <c r="AP281" s="7">
        <f t="shared" si="325"/>
        <v>2.7071397885560927E-3</v>
      </c>
      <c r="AQ281" s="7">
        <f t="shared" si="326"/>
        <v>2.455717359650199E-3</v>
      </c>
      <c r="AR281" s="1">
        <f t="shared" si="332"/>
        <v>78988.566355547679</v>
      </c>
      <c r="AS281" s="1">
        <f t="shared" si="330"/>
        <v>57883.825896634109</v>
      </c>
      <c r="AT281" s="1">
        <f t="shared" si="331"/>
        <v>26614.464658960056</v>
      </c>
      <c r="AU281" s="1">
        <f t="shared" si="287"/>
        <v>15797.713271109536</v>
      </c>
      <c r="AV281" s="1">
        <f t="shared" si="288"/>
        <v>11576.765179326823</v>
      </c>
      <c r="AW281" s="1">
        <f t="shared" si="289"/>
        <v>5322.892931792012</v>
      </c>
      <c r="AX281">
        <v>0</v>
      </c>
      <c r="AY281">
        <v>0</v>
      </c>
      <c r="AZ281">
        <v>0</v>
      </c>
      <c r="BA281">
        <f t="shared" si="335"/>
        <v>0</v>
      </c>
      <c r="BB281">
        <f t="shared" si="347"/>
        <v>0</v>
      </c>
      <c r="BC281">
        <f t="shared" si="336"/>
        <v>0</v>
      </c>
      <c r="BD281">
        <f t="shared" si="337"/>
        <v>0</v>
      </c>
      <c r="BE281">
        <f t="shared" si="338"/>
        <v>0</v>
      </c>
      <c r="BF281">
        <f t="shared" si="339"/>
        <v>0</v>
      </c>
      <c r="BG281">
        <f t="shared" si="340"/>
        <v>0</v>
      </c>
      <c r="BH281">
        <f t="shared" si="348"/>
        <v>0</v>
      </c>
      <c r="BI281">
        <f t="shared" si="349"/>
        <v>0</v>
      </c>
      <c r="BJ281">
        <f t="shared" si="350"/>
        <v>0</v>
      </c>
      <c r="BK281" s="7">
        <f t="shared" si="351"/>
        <v>2.3329725702159049E-2</v>
      </c>
      <c r="BL281" s="13">
        <f t="shared" si="333"/>
        <v>6.0062938595229019E-4</v>
      </c>
      <c r="BM281" s="13">
        <f t="shared" si="334"/>
        <v>2.1794866070111842E-5</v>
      </c>
      <c r="BN281" s="8">
        <f>BN$3*temperature!$I391+BN$4*temperature!$I391^2+BN$5*temperature!$I391^6</f>
        <v>-73.856474961179757</v>
      </c>
      <c r="BO281" s="8">
        <f>BO$3*temperature!$I391+BO$4*temperature!$I391^2+BO$5*temperature!$I391^6</f>
        <v>-59.988783846310596</v>
      </c>
      <c r="BP281" s="8">
        <f>BP$3*temperature!$I391+BP$4*temperature!$I391^2+BP$5*temperature!$I391^6</f>
        <v>-49.214945057936646</v>
      </c>
      <c r="BQ281" s="8">
        <f>BQ$3*temperature!$M391+BQ$4*temperature!$M391^2+BQ$5*temperature!$M391^6</f>
        <v>-73.856496465904144</v>
      </c>
      <c r="BR281" s="8">
        <f>BR$3*temperature!$M391+BR$4*temperature!$M391^2+BR$5*temperature!$M391^6</f>
        <v>-59.988800349162538</v>
      </c>
      <c r="BS281" s="8">
        <f>BS$3*temperature!$M391+BS$4*temperature!$M391^2+BS$5*temperature!$M391^6</f>
        <v>-49.214957816795895</v>
      </c>
      <c r="BT281" s="15">
        <f t="shared" si="341"/>
        <v>-2.1504724387000351E-5</v>
      </c>
      <c r="BU281" s="15">
        <f t="shared" si="342"/>
        <v>-1.6502851941879726E-5</v>
      </c>
      <c r="BV281" s="15">
        <f t="shared" si="343"/>
        <v>-1.2758859249117904E-5</v>
      </c>
      <c r="BW281" s="15">
        <f t="shared" si="344"/>
        <v>-2.9934457663763316E-2</v>
      </c>
      <c r="BX281" s="15">
        <f t="shared" si="345"/>
        <v>-1.7979514925400989E-5</v>
      </c>
      <c r="BY281" s="15">
        <f t="shared" si="346"/>
        <v>-6.5241749566315452E-7</v>
      </c>
    </row>
    <row r="282" spans="1:77" x14ac:dyDescent="0.3">
      <c r="A282">
        <f t="shared" si="290"/>
        <v>2236</v>
      </c>
      <c r="B282" s="4">
        <f t="shared" si="291"/>
        <v>1165.4049599792006</v>
      </c>
      <c r="C282" s="4">
        <f t="shared" si="292"/>
        <v>2964.1663252418707</v>
      </c>
      <c r="D282" s="4">
        <f t="shared" si="293"/>
        <v>4369.9455615769593</v>
      </c>
      <c r="E282" s="11">
        <f t="shared" si="294"/>
        <v>3.7945717344426738E-8</v>
      </c>
      <c r="F282" s="11">
        <f t="shared" si="295"/>
        <v>7.4755607636836019E-8</v>
      </c>
      <c r="G282" s="11">
        <f t="shared" si="296"/>
        <v>1.5261091377378576E-7</v>
      </c>
      <c r="H282" s="4">
        <f t="shared" si="297"/>
        <v>78128.207008256373</v>
      </c>
      <c r="I282" s="4">
        <f t="shared" si="298"/>
        <v>57679.72671032833</v>
      </c>
      <c r="J282" s="4">
        <f t="shared" si="299"/>
        <v>26583.706768793687</v>
      </c>
      <c r="K282" s="4">
        <f t="shared" si="300"/>
        <v>67039.535347138692</v>
      </c>
      <c r="L282" s="4">
        <f t="shared" si="301"/>
        <v>19459.004786319394</v>
      </c>
      <c r="M282" s="4">
        <f t="shared" si="302"/>
        <v>6083.3038751175118</v>
      </c>
      <c r="N282" s="11">
        <f t="shared" si="303"/>
        <v>-1.0892238606399429E-2</v>
      </c>
      <c r="O282" s="11">
        <f t="shared" si="304"/>
        <v>-3.526088592570864E-3</v>
      </c>
      <c r="P282" s="11">
        <f t="shared" si="305"/>
        <v>-1.1558356526689684E-3</v>
      </c>
      <c r="Q282" s="4">
        <f t="shared" si="306"/>
        <v>958.73080218088512</v>
      </c>
      <c r="R282" s="4">
        <f t="shared" si="307"/>
        <v>2167.0983573526819</v>
      </c>
      <c r="S282" s="4">
        <f t="shared" si="308"/>
        <v>1911.5045773975353</v>
      </c>
      <c r="T282" s="4">
        <f t="shared" si="309"/>
        <v>12.271250536692452</v>
      </c>
      <c r="U282" s="4">
        <f t="shared" si="310"/>
        <v>37.571231365848924</v>
      </c>
      <c r="V282" s="4">
        <f t="shared" si="311"/>
        <v>71.905118199747406</v>
      </c>
      <c r="W282" s="11">
        <f t="shared" si="312"/>
        <v>-1.0734613539272964E-2</v>
      </c>
      <c r="X282" s="11">
        <f t="shared" si="313"/>
        <v>-1.217998157191269E-2</v>
      </c>
      <c r="Y282" s="11">
        <f t="shared" si="314"/>
        <v>-9.7425357312937999E-3</v>
      </c>
      <c r="Z282" s="4">
        <f t="shared" si="327"/>
        <v>906.37265307996961</v>
      </c>
      <c r="AA282" s="4">
        <f t="shared" si="328"/>
        <v>6769.5545609836145</v>
      </c>
      <c r="AB282" s="4">
        <f t="shared" si="329"/>
        <v>41052.137832359491</v>
      </c>
      <c r="AC282" s="12">
        <f t="shared" si="315"/>
        <v>0.92505286577774548</v>
      </c>
      <c r="AD282" s="12">
        <f t="shared" si="316"/>
        <v>3.0748593732961074</v>
      </c>
      <c r="AE282" s="12">
        <f t="shared" si="317"/>
        <v>21.242536033538741</v>
      </c>
      <c r="AF282" s="11">
        <f t="shared" si="318"/>
        <v>-4.0504037456468023E-3</v>
      </c>
      <c r="AG282" s="11">
        <f t="shared" si="319"/>
        <v>2.9673830763510267E-4</v>
      </c>
      <c r="AH282" s="11">
        <f t="shared" si="320"/>
        <v>9.7937136394747881E-3</v>
      </c>
      <c r="AI282" s="1">
        <f t="shared" si="284"/>
        <v>173969.49356083831</v>
      </c>
      <c r="AJ282" s="1">
        <f t="shared" si="285"/>
        <v>119290.60937188345</v>
      </c>
      <c r="AK282" s="1">
        <f t="shared" si="286"/>
        <v>53707.984460219617</v>
      </c>
      <c r="AL282" s="10">
        <f t="shared" si="321"/>
        <v>94.225316131649947</v>
      </c>
      <c r="AM282" s="10">
        <f t="shared" si="322"/>
        <v>23.227268228489844</v>
      </c>
      <c r="AN282" s="10">
        <f t="shared" si="323"/>
        <v>7.2525547971991831</v>
      </c>
      <c r="AO282" s="7">
        <f t="shared" si="324"/>
        <v>2.1274837358176541E-3</v>
      </c>
      <c r="AP282" s="7">
        <f t="shared" si="325"/>
        <v>2.6800683906705318E-3</v>
      </c>
      <c r="AQ282" s="7">
        <f t="shared" si="326"/>
        <v>2.4311601860536971E-3</v>
      </c>
      <c r="AR282" s="1">
        <f t="shared" si="332"/>
        <v>78128.207008256373</v>
      </c>
      <c r="AS282" s="1">
        <f t="shared" si="330"/>
        <v>57679.72671032833</v>
      </c>
      <c r="AT282" s="1">
        <f t="shared" si="331"/>
        <v>26583.706768793687</v>
      </c>
      <c r="AU282" s="1">
        <f t="shared" si="287"/>
        <v>15625.641401651275</v>
      </c>
      <c r="AV282" s="1">
        <f t="shared" si="288"/>
        <v>11535.945342065666</v>
      </c>
      <c r="AW282" s="1">
        <f t="shared" si="289"/>
        <v>5316.7413537587381</v>
      </c>
      <c r="AX282">
        <v>0</v>
      </c>
      <c r="AY282">
        <v>0</v>
      </c>
      <c r="AZ282">
        <v>0</v>
      </c>
      <c r="BA282">
        <f t="shared" si="335"/>
        <v>0</v>
      </c>
      <c r="BB282">
        <f t="shared" si="347"/>
        <v>0</v>
      </c>
      <c r="BC282">
        <f t="shared" si="336"/>
        <v>0</v>
      </c>
      <c r="BD282">
        <f t="shared" si="337"/>
        <v>0</v>
      </c>
      <c r="BE282">
        <f t="shared" si="338"/>
        <v>0</v>
      </c>
      <c r="BF282">
        <f t="shared" si="339"/>
        <v>0</v>
      </c>
      <c r="BG282">
        <f t="shared" si="340"/>
        <v>0</v>
      </c>
      <c r="BH282">
        <f t="shared" si="348"/>
        <v>0</v>
      </c>
      <c r="BI282">
        <f t="shared" si="349"/>
        <v>0</v>
      </c>
      <c r="BJ282">
        <f t="shared" si="350"/>
        <v>0</v>
      </c>
      <c r="BK282" s="7">
        <f t="shared" si="351"/>
        <v>2.3300781085237449E-2</v>
      </c>
      <c r="BL282" s="13">
        <f t="shared" si="333"/>
        <v>5.8693632254273431E-4</v>
      </c>
      <c r="BM282" s="13">
        <f t="shared" si="334"/>
        <v>2.0757015304868421E-5</v>
      </c>
      <c r="BN282" s="8">
        <f>BN$3*temperature!$I392+BN$4*temperature!$I392^2+BN$5*temperature!$I392^6</f>
        <v>-74.144686571249395</v>
      </c>
      <c r="BO282" s="8">
        <f>BO$3*temperature!$I392+BO$4*temperature!$I392^2+BO$5*temperature!$I392^6</f>
        <v>-60.209951469494683</v>
      </c>
      <c r="BP282" s="8">
        <f>BP$3*temperature!$I392+BP$4*temperature!$I392^2+BP$5*temperature!$I392^6</f>
        <v>-49.38592994586962</v>
      </c>
      <c r="BQ282" s="8">
        <f>BQ$3*temperature!$M392+BQ$4*temperature!$M392^2+BQ$5*temperature!$M392^6</f>
        <v>-74.144708051369605</v>
      </c>
      <c r="BR282" s="8">
        <f>BR$3*temperature!$M392+BR$4*temperature!$M392^2+BR$5*temperature!$M392^6</f>
        <v>-60.209967952324277</v>
      </c>
      <c r="BS282" s="8">
        <f>BS$3*temperature!$M392+BS$4*temperature!$M392^2+BS$5*temperature!$M392^6</f>
        <v>-49.385942688271747</v>
      </c>
      <c r="BT282" s="15">
        <f t="shared" si="341"/>
        <v>-2.1480120210526366E-5</v>
      </c>
      <c r="BU282" s="15">
        <f t="shared" si="342"/>
        <v>-1.6482829593655879E-5</v>
      </c>
      <c r="BV282" s="15">
        <f t="shared" si="343"/>
        <v>-1.2742402127230434E-5</v>
      </c>
      <c r="BW282" s="15">
        <f t="shared" si="344"/>
        <v>-2.9676686664255655E-2</v>
      </c>
      <c r="BX282" s="15">
        <f t="shared" si="345"/>
        <v>-1.7418325335971218E-5</v>
      </c>
      <c r="BY282" s="15">
        <f t="shared" si="346"/>
        <v>-6.159994392877392E-7</v>
      </c>
    </row>
    <row r="283" spans="1:77" x14ac:dyDescent="0.3">
      <c r="A283">
        <f t="shared" si="290"/>
        <v>2237</v>
      </c>
      <c r="B283" s="4">
        <f t="shared" si="291"/>
        <v>1165.4050019902215</v>
      </c>
      <c r="C283" s="4">
        <f t="shared" si="292"/>
        <v>2964.1665357505226</v>
      </c>
      <c r="D283" s="4">
        <f t="shared" si="293"/>
        <v>4369.946195133276</v>
      </c>
      <c r="E283" s="11">
        <f t="shared" si="294"/>
        <v>3.60484314772054E-8</v>
      </c>
      <c r="F283" s="11">
        <f t="shared" si="295"/>
        <v>7.1017827254994215E-8</v>
      </c>
      <c r="G283" s="11">
        <f t="shared" si="296"/>
        <v>1.4498036808509648E-7</v>
      </c>
      <c r="H283" s="4">
        <f t="shared" si="297"/>
        <v>77271.32858294576</v>
      </c>
      <c r="I283" s="4">
        <f t="shared" si="298"/>
        <v>57475.13467843848</v>
      </c>
      <c r="J283" s="4">
        <f t="shared" si="299"/>
        <v>26552.626163745765</v>
      </c>
      <c r="K283" s="4">
        <f t="shared" si="300"/>
        <v>66304.270576310868</v>
      </c>
      <c r="L283" s="4">
        <f t="shared" si="301"/>
        <v>19389.981630666331</v>
      </c>
      <c r="M283" s="4">
        <f t="shared" si="302"/>
        <v>6076.1906389870219</v>
      </c>
      <c r="N283" s="11">
        <f t="shared" si="303"/>
        <v>-1.0967629280551172E-2</v>
      </c>
      <c r="O283" s="11">
        <f t="shared" si="304"/>
        <v>-3.5471061552742045E-3</v>
      </c>
      <c r="P283" s="11">
        <f t="shared" si="305"/>
        <v>-1.1693047522391975E-3</v>
      </c>
      <c r="Q283" s="4">
        <f t="shared" si="306"/>
        <v>938.03710183237467</v>
      </c>
      <c r="R283" s="4">
        <f t="shared" si="307"/>
        <v>2133.1099895024195</v>
      </c>
      <c r="S283" s="4">
        <f t="shared" si="308"/>
        <v>1890.6685943226144</v>
      </c>
      <c r="T283" s="4">
        <f t="shared" si="309"/>
        <v>12.139523404537464</v>
      </c>
      <c r="U283" s="4">
        <f t="shared" si="310"/>
        <v>37.113614460178816</v>
      </c>
      <c r="V283" s="4">
        <f t="shared" si="311"/>
        <v>71.204580016423463</v>
      </c>
      <c r="W283" s="11">
        <f t="shared" si="312"/>
        <v>-1.0734613539272964E-2</v>
      </c>
      <c r="X283" s="11">
        <f t="shared" si="313"/>
        <v>-1.217998157191269E-2</v>
      </c>
      <c r="Y283" s="11">
        <f t="shared" si="314"/>
        <v>-9.7425357312937999E-3</v>
      </c>
      <c r="Z283" s="4">
        <f t="shared" si="327"/>
        <v>883.28446745615668</v>
      </c>
      <c r="AA283" s="4">
        <f t="shared" si="328"/>
        <v>6665.500019408476</v>
      </c>
      <c r="AB283" s="4">
        <f t="shared" si="329"/>
        <v>41002.880612348097</v>
      </c>
      <c r="AC283" s="12">
        <f t="shared" si="315"/>
        <v>0.92130602818527796</v>
      </c>
      <c r="AD283" s="12">
        <f t="shared" si="316"/>
        <v>3.0757718018627553</v>
      </c>
      <c r="AE283" s="12">
        <f t="shared" si="317"/>
        <v>21.450579348427443</v>
      </c>
      <c r="AF283" s="11">
        <f t="shared" si="318"/>
        <v>-4.0504037456468023E-3</v>
      </c>
      <c r="AG283" s="11">
        <f t="shared" si="319"/>
        <v>2.9673830763510267E-4</v>
      </c>
      <c r="AH283" s="11">
        <f t="shared" si="320"/>
        <v>9.7937136394747881E-3</v>
      </c>
      <c r="AI283" s="1">
        <f t="shared" si="284"/>
        <v>172198.18560640578</v>
      </c>
      <c r="AJ283" s="1">
        <f t="shared" si="285"/>
        <v>118897.49377676076</v>
      </c>
      <c r="AK283" s="1">
        <f t="shared" si="286"/>
        <v>53653.927367956392</v>
      </c>
      <c r="AL283" s="10">
        <f t="shared" si="321"/>
        <v>94.4237743309466</v>
      </c>
      <c r="AM283" s="10">
        <f t="shared" si="322"/>
        <v>23.288896389196839</v>
      </c>
      <c r="AN283" s="10">
        <f t="shared" si="323"/>
        <v>7.270010598444606</v>
      </c>
      <c r="AO283" s="7">
        <f t="shared" si="324"/>
        <v>2.1062088984594774E-3</v>
      </c>
      <c r="AP283" s="7">
        <f t="shared" si="325"/>
        <v>2.6532677067638267E-3</v>
      </c>
      <c r="AQ283" s="7">
        <f t="shared" si="326"/>
        <v>2.4068485841931601E-3</v>
      </c>
      <c r="AR283" s="1">
        <f t="shared" si="332"/>
        <v>77271.32858294576</v>
      </c>
      <c r="AS283" s="1">
        <f t="shared" si="330"/>
        <v>57475.13467843848</v>
      </c>
      <c r="AT283" s="1">
        <f t="shared" si="331"/>
        <v>26552.626163745765</v>
      </c>
      <c r="AU283" s="1">
        <f t="shared" si="287"/>
        <v>15454.265716589152</v>
      </c>
      <c r="AV283" s="1">
        <f t="shared" si="288"/>
        <v>11495.026935687696</v>
      </c>
      <c r="AW283" s="1">
        <f t="shared" si="289"/>
        <v>5310.5252327491535</v>
      </c>
      <c r="AX283">
        <v>0</v>
      </c>
      <c r="AY283">
        <v>0</v>
      </c>
      <c r="AZ283">
        <v>0</v>
      </c>
      <c r="BA283">
        <f t="shared" si="335"/>
        <v>0</v>
      </c>
      <c r="BB283">
        <f t="shared" si="347"/>
        <v>0</v>
      </c>
      <c r="BC283">
        <f t="shared" si="336"/>
        <v>0</v>
      </c>
      <c r="BD283">
        <f t="shared" si="337"/>
        <v>0</v>
      </c>
      <c r="BE283">
        <f t="shared" si="338"/>
        <v>0</v>
      </c>
      <c r="BF283">
        <f t="shared" si="339"/>
        <v>0</v>
      </c>
      <c r="BG283">
        <f t="shared" si="340"/>
        <v>0</v>
      </c>
      <c r="BH283">
        <f t="shared" si="348"/>
        <v>0</v>
      </c>
      <c r="BI283">
        <f t="shared" si="349"/>
        <v>0</v>
      </c>
      <c r="BJ283">
        <f t="shared" si="350"/>
        <v>0</v>
      </c>
      <c r="BK283" s="7">
        <f t="shared" si="351"/>
        <v>2.3272018963393343E-2</v>
      </c>
      <c r="BL283" s="13">
        <f t="shared" si="333"/>
        <v>5.7357165497349941E-4</v>
      </c>
      <c r="BM283" s="13">
        <f t="shared" si="334"/>
        <v>1.9768586004636591E-5</v>
      </c>
      <c r="BN283" s="8">
        <f>BN$3*temperature!$I393+BN$4*temperature!$I393^2+BN$5*temperature!$I393^6</f>
        <v>-74.430781313562903</v>
      </c>
      <c r="BO283" s="8">
        <f>BO$3*temperature!$I393+BO$4*temperature!$I393^2+BO$5*temperature!$I393^6</f>
        <v>-60.429479553268862</v>
      </c>
      <c r="BP283" s="8">
        <f>BP$3*temperature!$I393+BP$4*temperature!$I393^2+BP$5*temperature!$I393^6</f>
        <v>-49.55563437172232</v>
      </c>
      <c r="BQ283" s="8">
        <f>BQ$3*temperature!$M393+BQ$4*temperature!$M393^2+BQ$5*temperature!$M393^6</f>
        <v>-74.43080276918991</v>
      </c>
      <c r="BR283" s="8">
        <f>BR$3*temperature!$M393+BR$4*temperature!$M393^2+BR$5*temperature!$M393^6</f>
        <v>-60.42949601617849</v>
      </c>
      <c r="BS283" s="8">
        <f>BS$3*temperature!$M393+BS$4*temperature!$M393^2+BS$5*temperature!$M393^6</f>
        <v>-49.555647097761216</v>
      </c>
      <c r="BT283" s="15">
        <f t="shared" si="341"/>
        <v>-2.1455627006616851E-5</v>
      </c>
      <c r="BU283" s="15">
        <f t="shared" si="342"/>
        <v>-1.6462909627534827E-5</v>
      </c>
      <c r="BV283" s="15">
        <f t="shared" si="343"/>
        <v>-1.2726038896460068E-5</v>
      </c>
      <c r="BW283" s="15">
        <f t="shared" si="344"/>
        <v>-2.9420225057859333E-2</v>
      </c>
      <c r="BX283" s="15">
        <f t="shared" si="345"/>
        <v>-1.6874607176129194E-5</v>
      </c>
      <c r="BY283" s="15">
        <f t="shared" si="346"/>
        <v>-5.8159624933205673E-7</v>
      </c>
    </row>
    <row r="284" spans="1:77" x14ac:dyDescent="0.3">
      <c r="A284">
        <f t="shared" si="290"/>
        <v>2238</v>
      </c>
      <c r="B284" s="4">
        <f t="shared" si="291"/>
        <v>1165.4050419006926</v>
      </c>
      <c r="C284" s="4">
        <f t="shared" si="292"/>
        <v>2964.166735733756</v>
      </c>
      <c r="D284" s="4">
        <f t="shared" si="293"/>
        <v>4369.9467970118631</v>
      </c>
      <c r="E284" s="11">
        <f t="shared" si="294"/>
        <v>3.4246009903345128E-8</v>
      </c>
      <c r="F284" s="11">
        <f t="shared" si="295"/>
        <v>6.7466935892244502E-8</v>
      </c>
      <c r="G284" s="11">
        <f t="shared" si="296"/>
        <v>1.3773134968084164E-7</v>
      </c>
      <c r="H284" s="4">
        <f t="shared" si="297"/>
        <v>76417.971171430429</v>
      </c>
      <c r="I284" s="4">
        <f t="shared" si="298"/>
        <v>57270.075643912402</v>
      </c>
      <c r="J284" s="4">
        <f t="shared" si="299"/>
        <v>26521.229901023424</v>
      </c>
      <c r="K284" s="4">
        <f t="shared" si="300"/>
        <v>65572.027255689725</v>
      </c>
      <c r="L284" s="4">
        <f t="shared" si="301"/>
        <v>19320.801004041914</v>
      </c>
      <c r="M284" s="4">
        <f t="shared" si="302"/>
        <v>6069.0052151569544</v>
      </c>
      <c r="N284" s="11">
        <f t="shared" si="303"/>
        <v>-1.1043682620388573E-2</v>
      </c>
      <c r="O284" s="11">
        <f t="shared" si="304"/>
        <v>-3.5678541600577818E-3</v>
      </c>
      <c r="P284" s="11">
        <f t="shared" si="305"/>
        <v>-1.1825540469324602E-3</v>
      </c>
      <c r="Q284" s="4">
        <f t="shared" si="306"/>
        <v>917.71948743230917</v>
      </c>
      <c r="R284" s="4">
        <f t="shared" si="307"/>
        <v>2099.6109627203314</v>
      </c>
      <c r="S284" s="4">
        <f t="shared" si="308"/>
        <v>1870.0349102859454</v>
      </c>
      <c r="T284" s="4">
        <f t="shared" si="309"/>
        <v>12.009210312238794</v>
      </c>
      <c r="U284" s="4">
        <f t="shared" si="310"/>
        <v>36.661571319986763</v>
      </c>
      <c r="V284" s="4">
        <f t="shared" si="311"/>
        <v>70.510866851381692</v>
      </c>
      <c r="W284" s="11">
        <f t="shared" si="312"/>
        <v>-1.0734613539272964E-2</v>
      </c>
      <c r="X284" s="11">
        <f t="shared" si="313"/>
        <v>-1.217998157191269E-2</v>
      </c>
      <c r="Y284" s="11">
        <f t="shared" si="314"/>
        <v>-9.7425357312937999E-3</v>
      </c>
      <c r="Z284" s="4">
        <f t="shared" si="327"/>
        <v>860.71879974671219</v>
      </c>
      <c r="AA284" s="4">
        <f t="shared" si="328"/>
        <v>6562.9064440184047</v>
      </c>
      <c r="AB284" s="4">
        <f t="shared" si="329"/>
        <v>40953.129934557604</v>
      </c>
      <c r="AC284" s="12">
        <f t="shared" si="315"/>
        <v>0.91757436679782933</v>
      </c>
      <c r="AD284" s="12">
        <f t="shared" si="316"/>
        <v>3.0766845011819117</v>
      </c>
      <c r="AE284" s="12">
        <f t="shared" si="317"/>
        <v>21.660660179966772</v>
      </c>
      <c r="AF284" s="11">
        <f t="shared" si="318"/>
        <v>-4.0504037456468023E-3</v>
      </c>
      <c r="AG284" s="11">
        <f t="shared" si="319"/>
        <v>2.9673830763510267E-4</v>
      </c>
      <c r="AH284" s="11">
        <f t="shared" si="320"/>
        <v>9.7937136394747881E-3</v>
      </c>
      <c r="AI284" s="1">
        <f t="shared" si="284"/>
        <v>170432.63276235436</v>
      </c>
      <c r="AJ284" s="1">
        <f t="shared" si="285"/>
        <v>118502.77133477239</v>
      </c>
      <c r="AK284" s="1">
        <f t="shared" si="286"/>
        <v>53599.059863909912</v>
      </c>
      <c r="AL284" s="10">
        <f t="shared" si="321"/>
        <v>94.620661762731359</v>
      </c>
      <c r="AM284" s="10">
        <f t="shared" si="322"/>
        <v>23.35007014914531</v>
      </c>
      <c r="AN284" s="10">
        <f t="shared" si="323"/>
        <v>7.2873334350133812</v>
      </c>
      <c r="AO284" s="7">
        <f t="shared" si="324"/>
        <v>2.0851468094748825E-3</v>
      </c>
      <c r="AP284" s="7">
        <f t="shared" si="325"/>
        <v>2.6267350296961885E-3</v>
      </c>
      <c r="AQ284" s="7">
        <f t="shared" si="326"/>
        <v>2.3827800983512283E-3</v>
      </c>
      <c r="AR284" s="1">
        <f t="shared" si="332"/>
        <v>76417.971171430429</v>
      </c>
      <c r="AS284" s="1">
        <f t="shared" si="330"/>
        <v>57270.075643912402</v>
      </c>
      <c r="AT284" s="1">
        <f t="shared" si="331"/>
        <v>26521.229901023424</v>
      </c>
      <c r="AU284" s="1">
        <f t="shared" si="287"/>
        <v>15283.594234286087</v>
      </c>
      <c r="AV284" s="1">
        <f t="shared" si="288"/>
        <v>11454.015128782481</v>
      </c>
      <c r="AW284" s="1">
        <f t="shared" si="289"/>
        <v>5304.2459802046851</v>
      </c>
      <c r="AX284">
        <v>0</v>
      </c>
      <c r="AY284">
        <v>0</v>
      </c>
      <c r="AZ284">
        <v>0</v>
      </c>
      <c r="BA284">
        <f t="shared" si="335"/>
        <v>0</v>
      </c>
      <c r="BB284">
        <f t="shared" si="347"/>
        <v>0</v>
      </c>
      <c r="BC284">
        <f t="shared" si="336"/>
        <v>0</v>
      </c>
      <c r="BD284">
        <f t="shared" si="337"/>
        <v>0</v>
      </c>
      <c r="BE284">
        <f t="shared" si="338"/>
        <v>0</v>
      </c>
      <c r="BF284">
        <f t="shared" si="339"/>
        <v>0</v>
      </c>
      <c r="BG284">
        <f t="shared" si="340"/>
        <v>0</v>
      </c>
      <c r="BH284">
        <f t="shared" si="348"/>
        <v>0</v>
      </c>
      <c r="BI284">
        <f t="shared" si="349"/>
        <v>0</v>
      </c>
      <c r="BJ284">
        <f t="shared" si="350"/>
        <v>0</v>
      </c>
      <c r="BK284" s="7">
        <f t="shared" si="351"/>
        <v>2.3243430081365729E-2</v>
      </c>
      <c r="BL284" s="13">
        <f t="shared" si="333"/>
        <v>5.6052705863544037E-4</v>
      </c>
      <c r="BM284" s="13">
        <f t="shared" si="334"/>
        <v>1.8827224766320564E-5</v>
      </c>
      <c r="BN284" s="8">
        <f>BN$3*temperature!$I394+BN$4*temperature!$I394^2+BN$5*temperature!$I394^6</f>
        <v>-74.714780240175628</v>
      </c>
      <c r="BO284" s="8">
        <f>BO$3*temperature!$I394+BO$4*temperature!$I394^2+BO$5*temperature!$I394^6</f>
        <v>-60.647384665309829</v>
      </c>
      <c r="BP284" s="8">
        <f>BP$3*temperature!$I394+BP$4*temperature!$I394^2+BP$5*temperature!$I394^6</f>
        <v>-49.724071497526708</v>
      </c>
      <c r="BQ284" s="8">
        <f>BQ$3*temperature!$M394+BQ$4*temperature!$M394^2+BQ$5*temperature!$M394^6</f>
        <v>-74.714801671420076</v>
      </c>
      <c r="BR284" s="8">
        <f>BR$3*temperature!$M394+BR$4*temperature!$M394^2+BR$5*temperature!$M394^6</f>
        <v>-60.647401108401247</v>
      </c>
      <c r="BS284" s="8">
        <f>BS$3*temperature!$M394+BS$4*temperature!$M394^2+BS$5*temperature!$M394^6</f>
        <v>-49.724084207295505</v>
      </c>
      <c r="BT284" s="15">
        <f t="shared" si="341"/>
        <v>-2.1431244448422149E-5</v>
      </c>
      <c r="BU284" s="15">
        <f t="shared" si="342"/>
        <v>-1.6443091418238964E-5</v>
      </c>
      <c r="BV284" s="15">
        <f t="shared" si="343"/>
        <v>-1.2709768796526077E-5</v>
      </c>
      <c r="BW284" s="15">
        <f t="shared" si="344"/>
        <v>-2.9165080100112366E-2</v>
      </c>
      <c r="BX284" s="15">
        <f t="shared" si="345"/>
        <v>-1.6347816563382999E-5</v>
      </c>
      <c r="BY284" s="15">
        <f t="shared" si="346"/>
        <v>-5.4909751837255861E-7</v>
      </c>
    </row>
    <row r="285" spans="1:77" x14ac:dyDescent="0.3">
      <c r="A285">
        <f t="shared" si="290"/>
        <v>2239</v>
      </c>
      <c r="B285" s="4">
        <f t="shared" si="291"/>
        <v>1165.4050798156418</v>
      </c>
      <c r="C285" s="4">
        <f t="shared" si="292"/>
        <v>2964.166925717841</v>
      </c>
      <c r="D285" s="4">
        <f t="shared" si="293"/>
        <v>4369.9473687965992</v>
      </c>
      <c r="E285" s="11">
        <f t="shared" si="294"/>
        <v>3.2533709408177867E-8</v>
      </c>
      <c r="F285" s="11">
        <f t="shared" si="295"/>
        <v>6.4093589097632269E-8</v>
      </c>
      <c r="G285" s="11">
        <f t="shared" si="296"/>
        <v>1.3084478219679956E-7</v>
      </c>
      <c r="H285" s="4">
        <f t="shared" si="297"/>
        <v>75568.172964923899</v>
      </c>
      <c r="I285" s="4">
        <f t="shared" si="298"/>
        <v>57064.574772604334</v>
      </c>
      <c r="J285" s="4">
        <f t="shared" si="299"/>
        <v>26489.524876336553</v>
      </c>
      <c r="K285" s="4">
        <f t="shared" si="300"/>
        <v>64842.838145924514</v>
      </c>
      <c r="L285" s="4">
        <f t="shared" si="301"/>
        <v>19251.471392349078</v>
      </c>
      <c r="M285" s="4">
        <f t="shared" si="302"/>
        <v>6061.7491792884603</v>
      </c>
      <c r="N285" s="11">
        <f t="shared" si="303"/>
        <v>-1.1120429553319044E-2</v>
      </c>
      <c r="O285" s="11">
        <f t="shared" si="304"/>
        <v>-3.5883404460473889E-3</v>
      </c>
      <c r="P285" s="11">
        <f t="shared" si="305"/>
        <v>-1.1955889987328439E-3</v>
      </c>
      <c r="Q285" s="4">
        <f t="shared" si="306"/>
        <v>897.77226909518197</v>
      </c>
      <c r="R285" s="4">
        <f t="shared" si="307"/>
        <v>2066.5955188330649</v>
      </c>
      <c r="S285" s="4">
        <f t="shared" si="308"/>
        <v>1849.602259493314</v>
      </c>
      <c r="T285" s="4">
        <f t="shared" si="309"/>
        <v>11.88029608062506</v>
      </c>
      <c r="U285" s="4">
        <f t="shared" si="310"/>
        <v>36.215034056911961</v>
      </c>
      <c r="V285" s="4">
        <f t="shared" si="311"/>
        <v>69.823912211637605</v>
      </c>
      <c r="W285" s="11">
        <f t="shared" si="312"/>
        <v>-1.0734613539272964E-2</v>
      </c>
      <c r="X285" s="11">
        <f t="shared" si="313"/>
        <v>-1.217998157191269E-2</v>
      </c>
      <c r="Y285" s="11">
        <f t="shared" si="314"/>
        <v>-9.7425357312937999E-3</v>
      </c>
      <c r="Z285" s="4">
        <f t="shared" si="327"/>
        <v>838.6651302900658</v>
      </c>
      <c r="AA285" s="4">
        <f t="shared" si="328"/>
        <v>6461.7573896530685</v>
      </c>
      <c r="AB285" s="4">
        <f t="shared" si="329"/>
        <v>40902.896748880674</v>
      </c>
      <c r="AC285" s="12">
        <f t="shared" si="315"/>
        <v>0.91385782014564187</v>
      </c>
      <c r="AD285" s="12">
        <f t="shared" si="316"/>
        <v>3.0775974713339198</v>
      </c>
      <c r="AE285" s="12">
        <f t="shared" si="317"/>
        <v>21.872798483011341</v>
      </c>
      <c r="AF285" s="11">
        <f t="shared" si="318"/>
        <v>-4.0504037456468023E-3</v>
      </c>
      <c r="AG285" s="11">
        <f t="shared" si="319"/>
        <v>2.9673830763510267E-4</v>
      </c>
      <c r="AH285" s="11">
        <f t="shared" si="320"/>
        <v>9.7937136394747881E-3</v>
      </c>
      <c r="AI285" s="1">
        <f t="shared" si="284"/>
        <v>168672.96372040501</v>
      </c>
      <c r="AJ285" s="1">
        <f t="shared" si="285"/>
        <v>118106.50933007764</v>
      </c>
      <c r="AK285" s="1">
        <f t="shared" si="286"/>
        <v>53543.399857723605</v>
      </c>
      <c r="AL285" s="10">
        <f t="shared" si="321"/>
        <v>94.81598675400646</v>
      </c>
      <c r="AM285" s="10">
        <f t="shared" si="322"/>
        <v>23.410791251879864</v>
      </c>
      <c r="AN285" s="10">
        <f t="shared" si="323"/>
        <v>7.3045239069615908</v>
      </c>
      <c r="AO285" s="7">
        <f t="shared" si="324"/>
        <v>2.0642953413801336E-3</v>
      </c>
      <c r="AP285" s="7">
        <f t="shared" si="325"/>
        <v>2.6004676793992265E-3</v>
      </c>
      <c r="AQ285" s="7">
        <f t="shared" si="326"/>
        <v>2.3589522973677161E-3</v>
      </c>
      <c r="AR285" s="1">
        <f t="shared" si="332"/>
        <v>75568.172964923899</v>
      </c>
      <c r="AS285" s="1">
        <f t="shared" si="330"/>
        <v>57064.574772604334</v>
      </c>
      <c r="AT285" s="1">
        <f t="shared" si="331"/>
        <v>26489.524876336553</v>
      </c>
      <c r="AU285" s="1">
        <f t="shared" si="287"/>
        <v>15113.634592984781</v>
      </c>
      <c r="AV285" s="1">
        <f t="shared" si="288"/>
        <v>11412.914954520867</v>
      </c>
      <c r="AW285" s="1">
        <f t="shared" si="289"/>
        <v>5297.9049752673109</v>
      </c>
      <c r="AX285">
        <v>0</v>
      </c>
      <c r="AY285">
        <v>0</v>
      </c>
      <c r="AZ285">
        <v>0</v>
      </c>
      <c r="BA285">
        <f t="shared" si="335"/>
        <v>0</v>
      </c>
      <c r="BB285">
        <f t="shared" si="347"/>
        <v>0</v>
      </c>
      <c r="BC285">
        <f t="shared" si="336"/>
        <v>0</v>
      </c>
      <c r="BD285">
        <f t="shared" si="337"/>
        <v>0</v>
      </c>
      <c r="BE285">
        <f t="shared" si="338"/>
        <v>0</v>
      </c>
      <c r="BF285">
        <f t="shared" si="339"/>
        <v>0</v>
      </c>
      <c r="BG285">
        <f t="shared" si="340"/>
        <v>0</v>
      </c>
      <c r="BH285">
        <f t="shared" si="348"/>
        <v>0</v>
      </c>
      <c r="BI285">
        <f t="shared" si="349"/>
        <v>0</v>
      </c>
      <c r="BJ285">
        <f t="shared" si="350"/>
        <v>0</v>
      </c>
      <c r="BK285" s="7">
        <f t="shared" si="351"/>
        <v>2.3215005423397578E-2</v>
      </c>
      <c r="BL285" s="13">
        <f t="shared" si="333"/>
        <v>5.4779443694143106E-4</v>
      </c>
      <c r="BM285" s="13">
        <f t="shared" si="334"/>
        <v>1.7930690253638633E-5</v>
      </c>
      <c r="BN285" s="8">
        <f>BN$3*temperature!$I395+BN$4*temperature!$I395^2+BN$5*temperature!$I395^6</f>
        <v>-74.996704325152024</v>
      </c>
      <c r="BO285" s="8">
        <f>BO$3*temperature!$I395+BO$4*temperature!$I395^2+BO$5*temperature!$I395^6</f>
        <v>-60.863683302339069</v>
      </c>
      <c r="BP285" s="8">
        <f>BP$3*temperature!$I395+BP$4*temperature!$I395^2+BP$5*temperature!$I395^6</f>
        <v>-49.891254420946112</v>
      </c>
      <c r="BQ285" s="8">
        <f>BQ$3*temperature!$M395+BQ$4*temperature!$M395^2+BQ$5*temperature!$M395^6</f>
        <v>-74.996725732124247</v>
      </c>
      <c r="BR285" s="8">
        <f>BR$3*temperature!$M395+BR$4*temperature!$M395^2+BR$5*temperature!$M395^6</f>
        <v>-60.863699725713474</v>
      </c>
      <c r="BS285" s="8">
        <f>BS$3*temperature!$M395+BS$4*temperature!$M395^2+BS$5*temperature!$M395^6</f>
        <v>-49.891267114537214</v>
      </c>
      <c r="BT285" s="15">
        <f t="shared" si="341"/>
        <v>-2.1406972223303455E-5</v>
      </c>
      <c r="BU285" s="15">
        <f t="shared" si="342"/>
        <v>-1.6423374404439528E-5</v>
      </c>
      <c r="BV285" s="15">
        <f t="shared" si="343"/>
        <v>-1.2693591102674873E-5</v>
      </c>
      <c r="BW285" s="15">
        <f t="shared" si="344"/>
        <v>-2.8911258536308829E-2</v>
      </c>
      <c r="BX285" s="15">
        <f t="shared" si="345"/>
        <v>-1.5837426591165439E-5</v>
      </c>
      <c r="BY285" s="15">
        <f t="shared" si="346"/>
        <v>-5.1839882165741948E-7</v>
      </c>
    </row>
    <row r="286" spans="1:77" x14ac:dyDescent="0.3">
      <c r="A286">
        <f t="shared" si="290"/>
        <v>2240</v>
      </c>
      <c r="B286" s="4">
        <f t="shared" si="291"/>
        <v>1165.4051158348443</v>
      </c>
      <c r="C286" s="4">
        <f t="shared" si="292"/>
        <v>2964.1671062027331</v>
      </c>
      <c r="D286" s="4">
        <f t="shared" si="293"/>
        <v>4369.9479119921707</v>
      </c>
      <c r="E286" s="11">
        <f t="shared" si="294"/>
        <v>3.0907023937768974E-8</v>
      </c>
      <c r="F286" s="11">
        <f t="shared" si="295"/>
        <v>6.0888909642750647E-8</v>
      </c>
      <c r="G286" s="11">
        <f t="shared" si="296"/>
        <v>1.2430254308695959E-7</v>
      </c>
      <c r="H286" s="4">
        <f t="shared" si="297"/>
        <v>74721.970321898581</v>
      </c>
      <c r="I286" s="4">
        <f t="shared" si="298"/>
        <v>56858.65657132987</v>
      </c>
      <c r="J286" s="4">
        <f t="shared" si="299"/>
        <v>26457.517828461729</v>
      </c>
      <c r="K286" s="4">
        <f t="shared" si="300"/>
        <v>64116.734435622493</v>
      </c>
      <c r="L286" s="4">
        <f t="shared" si="301"/>
        <v>19182.001059369773</v>
      </c>
      <c r="M286" s="4">
        <f t="shared" si="302"/>
        <v>6054.4240712471747</v>
      </c>
      <c r="N286" s="11">
        <f t="shared" si="303"/>
        <v>-1.1197901434665369E-2</v>
      </c>
      <c r="O286" s="11">
        <f t="shared" si="304"/>
        <v>-3.6085726417209862E-3</v>
      </c>
      <c r="P286" s="11">
        <f t="shared" si="305"/>
        <v>-1.2084149021397428E-3</v>
      </c>
      <c r="Q286" s="4">
        <f t="shared" si="306"/>
        <v>878.18980934749959</v>
      </c>
      <c r="R286" s="4">
        <f t="shared" si="307"/>
        <v>2034.0579190238698</v>
      </c>
      <c r="S286" s="4">
        <f t="shared" si="308"/>
        <v>1829.3693592676623</v>
      </c>
      <c r="T286" s="4">
        <f t="shared" si="309"/>
        <v>11.75276569346741</v>
      </c>
      <c r="U286" s="4">
        <f t="shared" si="310"/>
        <v>35.773935609472581</v>
      </c>
      <c r="V286" s="4">
        <f t="shared" si="311"/>
        <v>69.143650252017011</v>
      </c>
      <c r="W286" s="11">
        <f t="shared" si="312"/>
        <v>-1.0734613539272964E-2</v>
      </c>
      <c r="X286" s="11">
        <f t="shared" si="313"/>
        <v>-1.217998157191269E-2</v>
      </c>
      <c r="Y286" s="11">
        <f t="shared" si="314"/>
        <v>-9.7425357312937999E-3</v>
      </c>
      <c r="Z286" s="4">
        <f t="shared" si="327"/>
        <v>817.11311092925064</v>
      </c>
      <c r="AA286" s="4">
        <f t="shared" si="328"/>
        <v>6362.0364429236606</v>
      </c>
      <c r="AB286" s="4">
        <f t="shared" si="329"/>
        <v>40852.191754216845</v>
      </c>
      <c r="AC286" s="12">
        <f t="shared" si="315"/>
        <v>0.91015632700793536</v>
      </c>
      <c r="AD286" s="12">
        <f t="shared" si="316"/>
        <v>3.0785107123991455</v>
      </c>
      <c r="AE286" s="12">
        <f t="shared" si="317"/>
        <v>22.087014407847892</v>
      </c>
      <c r="AF286" s="11">
        <f t="shared" si="318"/>
        <v>-4.0504037456468023E-3</v>
      </c>
      <c r="AG286" s="11">
        <f t="shared" si="319"/>
        <v>2.9673830763510267E-4</v>
      </c>
      <c r="AH286" s="11">
        <f t="shared" si="320"/>
        <v>9.7937136394747881E-3</v>
      </c>
      <c r="AI286" s="1">
        <f t="shared" si="284"/>
        <v>166919.30194134929</v>
      </c>
      <c r="AJ286" s="1">
        <f t="shared" si="285"/>
        <v>117708.77335159073</v>
      </c>
      <c r="AK286" s="1">
        <f t="shared" si="286"/>
        <v>53486.964847218558</v>
      </c>
      <c r="AL286" s="10">
        <f t="shared" si="321"/>
        <v>95.009757671753675</v>
      </c>
      <c r="AM286" s="10">
        <f t="shared" si="322"/>
        <v>23.471061467819542</v>
      </c>
      <c r="AN286" s="10">
        <f t="shared" si="323"/>
        <v>7.3215826201785807</v>
      </c>
      <c r="AO286" s="7">
        <f t="shared" si="324"/>
        <v>2.0436523879663322E-3</v>
      </c>
      <c r="AP286" s="7">
        <f t="shared" si="325"/>
        <v>2.5744630026052341E-3</v>
      </c>
      <c r="AQ286" s="7">
        <f t="shared" si="326"/>
        <v>2.335362774394039E-3</v>
      </c>
      <c r="AR286" s="1">
        <f t="shared" si="332"/>
        <v>74721.970321898581</v>
      </c>
      <c r="AS286" s="1">
        <f t="shared" si="330"/>
        <v>56858.65657132987</v>
      </c>
      <c r="AT286" s="1">
        <f t="shared" si="331"/>
        <v>26457.517828461729</v>
      </c>
      <c r="AU286" s="1">
        <f t="shared" si="287"/>
        <v>14944.394064379718</v>
      </c>
      <c r="AV286" s="1">
        <f t="shared" si="288"/>
        <v>11371.731314265975</v>
      </c>
      <c r="AW286" s="1">
        <f t="shared" si="289"/>
        <v>5291.5035656923465</v>
      </c>
      <c r="AX286">
        <v>0</v>
      </c>
      <c r="AY286">
        <v>0</v>
      </c>
      <c r="AZ286">
        <v>0</v>
      </c>
      <c r="BA286">
        <f t="shared" si="335"/>
        <v>0</v>
      </c>
      <c r="BB286">
        <f t="shared" si="347"/>
        <v>0</v>
      </c>
      <c r="BC286">
        <f t="shared" si="336"/>
        <v>0</v>
      </c>
      <c r="BD286">
        <f t="shared" si="337"/>
        <v>0</v>
      </c>
      <c r="BE286">
        <f t="shared" si="338"/>
        <v>0</v>
      </c>
      <c r="BF286">
        <f t="shared" si="339"/>
        <v>0</v>
      </c>
      <c r="BG286">
        <f t="shared" si="340"/>
        <v>0</v>
      </c>
      <c r="BH286">
        <f t="shared" si="348"/>
        <v>0</v>
      </c>
      <c r="BI286">
        <f t="shared" si="349"/>
        <v>0</v>
      </c>
      <c r="BJ286">
        <f t="shared" si="350"/>
        <v>0</v>
      </c>
      <c r="BK286" s="7">
        <f t="shared" si="351"/>
        <v>2.3186736212042675E-2</v>
      </c>
      <c r="BL286" s="13">
        <f t="shared" si="333"/>
        <v>5.3536591433660458E-4</v>
      </c>
      <c r="BM286" s="13">
        <f t="shared" si="334"/>
        <v>1.707684786060822E-5</v>
      </c>
      <c r="BN286" s="8">
        <f>BN$3*temperature!$I396+BN$4*temperature!$I396^2+BN$5*temperature!$I396^6</f>
        <v>-75.276574456134867</v>
      </c>
      <c r="BO286" s="8">
        <f>BO$3*temperature!$I396+BO$4*temperature!$I396^2+BO$5*temperature!$I396^6</f>
        <v>-61.07839188394135</v>
      </c>
      <c r="BP286" s="8">
        <f>BP$3*temperature!$I396+BP$4*temperature!$I396^2+BP$5*temperature!$I396^6</f>
        <v>-50.057196170742991</v>
      </c>
      <c r="BQ286" s="8">
        <f>BQ$3*temperature!$M396+BQ$4*temperature!$M396^2+BQ$5*temperature!$M396^6</f>
        <v>-75.276595838944758</v>
      </c>
      <c r="BR286" s="8">
        <f>BR$3*temperature!$M396+BR$4*temperature!$M396^2+BR$5*temperature!$M396^6</f>
        <v>-61.078408287699318</v>
      </c>
      <c r="BS286" s="8">
        <f>BS$3*temperature!$M396+BS$4*temperature!$M396^2+BS$5*temperature!$M396^6</f>
        <v>-50.05720884824801</v>
      </c>
      <c r="BT286" s="15">
        <f t="shared" si="341"/>
        <v>-2.1382809890724275E-5</v>
      </c>
      <c r="BU286" s="15">
        <f t="shared" si="342"/>
        <v>-1.6403757967964339E-5</v>
      </c>
      <c r="BV286" s="15">
        <f t="shared" si="343"/>
        <v>-1.2677505019098589E-5</v>
      </c>
      <c r="BW286" s="15">
        <f t="shared" si="344"/>
        <v>-2.8658766418964129E-2</v>
      </c>
      <c r="BX286" s="15">
        <f t="shared" si="345"/>
        <v>-1.5342926687647909E-5</v>
      </c>
      <c r="BY286" s="15">
        <f t="shared" si="346"/>
        <v>-4.8940139400935823E-7</v>
      </c>
    </row>
    <row r="287" spans="1:77" x14ac:dyDescent="0.3">
      <c r="A287">
        <f t="shared" si="290"/>
        <v>2241</v>
      </c>
      <c r="B287" s="4">
        <f t="shared" si="291"/>
        <v>1165.4051500530879</v>
      </c>
      <c r="C287" s="4">
        <f t="shared" si="292"/>
        <v>2964.1672776633909</v>
      </c>
      <c r="D287" s="4">
        <f t="shared" si="293"/>
        <v>4369.9484280280267</v>
      </c>
      <c r="E287" s="11">
        <f t="shared" si="294"/>
        <v>2.9361672740880525E-8</v>
      </c>
      <c r="F287" s="11">
        <f t="shared" si="295"/>
        <v>5.7844464160613111E-8</v>
      </c>
      <c r="G287" s="11">
        <f t="shared" si="296"/>
        <v>1.180874159326116E-7</v>
      </c>
      <c r="H287" s="4">
        <f t="shared" si="297"/>
        <v>73879.397834444986</v>
      </c>
      <c r="I287" s="4">
        <f t="shared" si="298"/>
        <v>56652.34490563377</v>
      </c>
      <c r="J287" s="4">
        <f t="shared" si="299"/>
        <v>26425.215343724147</v>
      </c>
      <c r="K287" s="4">
        <f t="shared" si="300"/>
        <v>63393.745798256983</v>
      </c>
      <c r="L287" s="4">
        <f t="shared" si="301"/>
        <v>19112.398052748216</v>
      </c>
      <c r="M287" s="4">
        <f t="shared" si="302"/>
        <v>6047.0313961230731</v>
      </c>
      <c r="N287" s="11">
        <f t="shared" si="303"/>
        <v>-1.1276130073209489E-2</v>
      </c>
      <c r="O287" s="11">
        <f t="shared" si="304"/>
        <v>-3.6285581679477152E-3</v>
      </c>
      <c r="P287" s="11">
        <f t="shared" si="305"/>
        <v>-1.221036887589344E-3</v>
      </c>
      <c r="Q287" s="4">
        <f t="shared" si="306"/>
        <v>858.96652422793409</v>
      </c>
      <c r="R287" s="4">
        <f t="shared" si="307"/>
        <v>2001.9924461412238</v>
      </c>
      <c r="S287" s="4">
        <f t="shared" si="308"/>
        <v>1809.3349112799078</v>
      </c>
      <c r="T287" s="4">
        <f t="shared" si="309"/>
        <v>11.626604295730411</v>
      </c>
      <c r="U287" s="4">
        <f t="shared" si="310"/>
        <v>35.338209732994414</v>
      </c>
      <c r="V287" s="4">
        <f t="shared" si="311"/>
        <v>68.470015768844647</v>
      </c>
      <c r="W287" s="11">
        <f t="shared" si="312"/>
        <v>-1.0734613539272964E-2</v>
      </c>
      <c r="X287" s="11">
        <f t="shared" si="313"/>
        <v>-1.217998157191269E-2</v>
      </c>
      <c r="Y287" s="11">
        <f t="shared" si="314"/>
        <v>-9.7425357312937999E-3</v>
      </c>
      <c r="Z287" s="4">
        <f t="shared" si="327"/>
        <v>796.05256403592603</v>
      </c>
      <c r="AA287" s="4">
        <f t="shared" si="328"/>
        <v>6263.7272297926911</v>
      </c>
      <c r="AB287" s="4">
        <f t="shared" si="329"/>
        <v>40801.025405566019</v>
      </c>
      <c r="AC287" s="12">
        <f t="shared" si="315"/>
        <v>0.90646982641189833</v>
      </c>
      <c r="AD287" s="12">
        <f t="shared" si="316"/>
        <v>3.0794242244579793</v>
      </c>
      <c r="AE287" s="12">
        <f t="shared" si="317"/>
        <v>22.303328302109307</v>
      </c>
      <c r="AF287" s="11">
        <f t="shared" si="318"/>
        <v>-4.0504037456468023E-3</v>
      </c>
      <c r="AG287" s="11">
        <f t="shared" si="319"/>
        <v>2.9673830763510267E-4</v>
      </c>
      <c r="AH287" s="11">
        <f t="shared" si="320"/>
        <v>9.7937136394747881E-3</v>
      </c>
      <c r="AI287" s="1">
        <f t="shared" si="284"/>
        <v>165171.76581159409</v>
      </c>
      <c r="AJ287" s="1">
        <f t="shared" si="285"/>
        <v>117309.62733069764</v>
      </c>
      <c r="AK287" s="1">
        <f t="shared" si="286"/>
        <v>53429.771928189046</v>
      </c>
      <c r="AL287" s="10">
        <f t="shared" si="321"/>
        <v>95.201982920718208</v>
      </c>
      <c r="AM287" s="10">
        <f t="shared" si="322"/>
        <v>23.53088259340651</v>
      </c>
      <c r="AN287" s="10">
        <f t="shared" si="323"/>
        <v>7.3385101861643891</v>
      </c>
      <c r="AO287" s="7">
        <f t="shared" si="324"/>
        <v>2.0232158640866691E-3</v>
      </c>
      <c r="AP287" s="7">
        <f t="shared" si="325"/>
        <v>2.5487183725791816E-3</v>
      </c>
      <c r="AQ287" s="7">
        <f t="shared" si="326"/>
        <v>2.3120091466500986E-3</v>
      </c>
      <c r="AR287" s="1">
        <f t="shared" si="332"/>
        <v>73879.397834444986</v>
      </c>
      <c r="AS287" s="1">
        <f t="shared" si="330"/>
        <v>56652.34490563377</v>
      </c>
      <c r="AT287" s="1">
        <f t="shared" si="331"/>
        <v>26425.215343724147</v>
      </c>
      <c r="AU287" s="1">
        <f t="shared" si="287"/>
        <v>14775.879566888998</v>
      </c>
      <c r="AV287" s="1">
        <f t="shared" si="288"/>
        <v>11330.468981126754</v>
      </c>
      <c r="AW287" s="1">
        <f t="shared" si="289"/>
        <v>5285.0430687448297</v>
      </c>
      <c r="AX287">
        <v>0</v>
      </c>
      <c r="AY287">
        <v>0</v>
      </c>
      <c r="AZ287">
        <v>0</v>
      </c>
      <c r="BA287">
        <f t="shared" si="335"/>
        <v>0</v>
      </c>
      <c r="BB287">
        <f t="shared" si="347"/>
        <v>0</v>
      </c>
      <c r="BC287">
        <f t="shared" si="336"/>
        <v>0</v>
      </c>
      <c r="BD287">
        <f t="shared" si="337"/>
        <v>0</v>
      </c>
      <c r="BE287">
        <f t="shared" si="338"/>
        <v>0</v>
      </c>
      <c r="BF287">
        <f t="shared" si="339"/>
        <v>0</v>
      </c>
      <c r="BG287">
        <f t="shared" si="340"/>
        <v>0</v>
      </c>
      <c r="BH287">
        <f t="shared" si="348"/>
        <v>0</v>
      </c>
      <c r="BI287">
        <f t="shared" si="349"/>
        <v>0</v>
      </c>
      <c r="BJ287">
        <f t="shared" si="350"/>
        <v>0</v>
      </c>
      <c r="BK287" s="7">
        <f t="shared" si="351"/>
        <v>2.3158613906888753E-2</v>
      </c>
      <c r="BL287" s="13">
        <f t="shared" si="333"/>
        <v>5.2323382955353004E-4</v>
      </c>
      <c r="BM287" s="13">
        <f t="shared" si="334"/>
        <v>1.6263664629150686E-5</v>
      </c>
      <c r="BN287" s="8">
        <f>BN$3*temperature!$I397+BN$4*temperature!$I397^2+BN$5*temperature!$I397^6</f>
        <v>-75.554411426321138</v>
      </c>
      <c r="BO287" s="8">
        <f>BO$3*temperature!$I397+BO$4*temperature!$I397^2+BO$5*temperature!$I397^6</f>
        <v>-61.291526746689243</v>
      </c>
      <c r="BP287" s="8">
        <f>BP$3*temperature!$I397+BP$4*temperature!$I397^2+BP$5*temperature!$I397^6</f>
        <v>-50.221909702478072</v>
      </c>
      <c r="BQ287" s="8">
        <f>BQ$3*temperature!$M397+BQ$4*temperature!$M397^2+BQ$5*temperature!$M397^6</f>
        <v>-75.554432785078149</v>
      </c>
      <c r="BR287" s="8">
        <f>BR$3*temperature!$M397+BR$4*temperature!$M397^2+BR$5*temperature!$M397^6</f>
        <v>-61.291543130930634</v>
      </c>
      <c r="BS287" s="8">
        <f>BS$3*temperature!$M397+BS$4*temperature!$M397^2+BS$5*temperature!$M397^6</f>
        <v>-50.221922363987844</v>
      </c>
      <c r="BT287" s="15">
        <f t="shared" si="341"/>
        <v>-2.1358757010148111E-5</v>
      </c>
      <c r="BU287" s="15">
        <f t="shared" si="342"/>
        <v>-1.6384241391165233E-5</v>
      </c>
      <c r="BV287" s="15">
        <f t="shared" si="343"/>
        <v>-1.2661509771305646E-5</v>
      </c>
      <c r="BW287" s="15">
        <f t="shared" si="344"/>
        <v>-2.840760922994846E-2</v>
      </c>
      <c r="BX287" s="15">
        <f t="shared" si="345"/>
        <v>-1.4863822165846139E-5</v>
      </c>
      <c r="BY287" s="15">
        <f t="shared" si="346"/>
        <v>-4.6201182943184732E-7</v>
      </c>
    </row>
    <row r="288" spans="1:77" x14ac:dyDescent="0.3">
      <c r="A288">
        <f t="shared" si="290"/>
        <v>2242</v>
      </c>
      <c r="B288" s="4">
        <f t="shared" si="291"/>
        <v>1165.4051825604201</v>
      </c>
      <c r="C288" s="4">
        <f t="shared" si="292"/>
        <v>2964.1674405510253</v>
      </c>
      <c r="D288" s="4">
        <f t="shared" si="293"/>
        <v>4369.9489182621483</v>
      </c>
      <c r="E288" s="11">
        <f t="shared" si="294"/>
        <v>2.7893589103836498E-8</v>
      </c>
      <c r="F288" s="11">
        <f t="shared" si="295"/>
        <v>5.4952240952582456E-8</v>
      </c>
      <c r="G288" s="11">
        <f t="shared" si="296"/>
        <v>1.1218304513598101E-7</v>
      </c>
      <c r="H288" s="4">
        <f t="shared" si="297"/>
        <v>73040.488393131862</v>
      </c>
      <c r="I288" s="4">
        <f t="shared" si="298"/>
        <v>56445.663017265746</v>
      </c>
      <c r="J288" s="4">
        <f t="shared" si="299"/>
        <v>26392.623860396463</v>
      </c>
      <c r="K288" s="4">
        <f t="shared" si="300"/>
        <v>62673.90044779134</v>
      </c>
      <c r="L288" s="4">
        <f t="shared" si="301"/>
        <v>19042.670209876116</v>
      </c>
      <c r="M288" s="4">
        <f t="shared" si="302"/>
        <v>6039.572625231589</v>
      </c>
      <c r="N288" s="11">
        <f t="shared" si="303"/>
        <v>-1.1355147757895034E-2</v>
      </c>
      <c r="O288" s="11">
        <f t="shared" si="304"/>
        <v>-3.6483042410302424E-3</v>
      </c>
      <c r="P288" s="11">
        <f t="shared" si="305"/>
        <v>-1.2334599248593481E-3</v>
      </c>
      <c r="Q288" s="4">
        <f t="shared" si="306"/>
        <v>840.09688429086998</v>
      </c>
      <c r="R288" s="4">
        <f t="shared" si="307"/>
        <v>1970.3934068796154</v>
      </c>
      <c r="S288" s="4">
        <f t="shared" si="308"/>
        <v>1789.4976027316295</v>
      </c>
      <c r="T288" s="4">
        <f t="shared" si="309"/>
        <v>11.501797191841694</v>
      </c>
      <c r="U288" s="4">
        <f t="shared" si="310"/>
        <v>34.907790989662153</v>
      </c>
      <c r="V288" s="4">
        <f t="shared" si="311"/>
        <v>67.802944193694429</v>
      </c>
      <c r="W288" s="11">
        <f t="shared" si="312"/>
        <v>-1.0734613539272964E-2</v>
      </c>
      <c r="X288" s="11">
        <f t="shared" si="313"/>
        <v>-1.217998157191269E-2</v>
      </c>
      <c r="Y288" s="11">
        <f t="shared" si="314"/>
        <v>-9.7425357312937999E-3</v>
      </c>
      <c r="Z288" s="4">
        <f t="shared" si="327"/>
        <v>775.47348143692238</v>
      </c>
      <c r="AA288" s="4">
        <f t="shared" si="328"/>
        <v>6166.8134227585597</v>
      </c>
      <c r="AB288" s="4">
        <f t="shared" si="329"/>
        <v>40749.407920993683</v>
      </c>
      <c r="AC288" s="12">
        <f t="shared" si="315"/>
        <v>0.90279825763168375</v>
      </c>
      <c r="AD288" s="12">
        <f t="shared" si="316"/>
        <v>3.0803380075908353</v>
      </c>
      <c r="AE288" s="12">
        <f t="shared" si="317"/>
        <v>22.521760712707358</v>
      </c>
      <c r="AF288" s="11">
        <f t="shared" si="318"/>
        <v>-4.0504037456468023E-3</v>
      </c>
      <c r="AG288" s="11">
        <f t="shared" si="319"/>
        <v>2.9673830763510267E-4</v>
      </c>
      <c r="AH288" s="11">
        <f t="shared" si="320"/>
        <v>9.7937136394747881E-3</v>
      </c>
      <c r="AI288" s="1">
        <f t="shared" si="284"/>
        <v>163430.46879732367</v>
      </c>
      <c r="AJ288" s="1">
        <f t="shared" si="285"/>
        <v>116909.13357875464</v>
      </c>
      <c r="AK288" s="1">
        <f t="shared" si="286"/>
        <v>53371.837804114977</v>
      </c>
      <c r="AL288" s="10">
        <f t="shared" si="321"/>
        <v>95.392670941234542</v>
      </c>
      <c r="AM288" s="10">
        <f t="shared" si="322"/>
        <v>23.590256450267443</v>
      </c>
      <c r="AN288" s="10">
        <f t="shared" si="323"/>
        <v>7.3553072218108539</v>
      </c>
      <c r="AO288" s="7">
        <f t="shared" si="324"/>
        <v>2.0029837054458023E-3</v>
      </c>
      <c r="AP288" s="7">
        <f t="shared" si="325"/>
        <v>2.5232311888533899E-3</v>
      </c>
      <c r="AQ288" s="7">
        <f t="shared" si="326"/>
        <v>2.2888890551835974E-3</v>
      </c>
      <c r="AR288" s="1">
        <f t="shared" si="332"/>
        <v>73040.488393131862</v>
      </c>
      <c r="AS288" s="1">
        <f t="shared" si="330"/>
        <v>56445.663017265746</v>
      </c>
      <c r="AT288" s="1">
        <f t="shared" si="331"/>
        <v>26392.623860396463</v>
      </c>
      <c r="AU288" s="1">
        <f t="shared" si="287"/>
        <v>14608.097678626373</v>
      </c>
      <c r="AV288" s="1">
        <f t="shared" si="288"/>
        <v>11289.13260345315</v>
      </c>
      <c r="AW288" s="1">
        <f t="shared" si="289"/>
        <v>5278.5247720792931</v>
      </c>
      <c r="AX288">
        <v>0</v>
      </c>
      <c r="AY288">
        <v>0</v>
      </c>
      <c r="AZ288">
        <v>0</v>
      </c>
      <c r="BA288">
        <f t="shared" si="335"/>
        <v>0</v>
      </c>
      <c r="BB288">
        <f t="shared" si="347"/>
        <v>0</v>
      </c>
      <c r="BC288">
        <f t="shared" si="336"/>
        <v>0</v>
      </c>
      <c r="BD288">
        <f t="shared" si="337"/>
        <v>0</v>
      </c>
      <c r="BE288">
        <f t="shared" si="338"/>
        <v>0</v>
      </c>
      <c r="BF288">
        <f t="shared" si="339"/>
        <v>0</v>
      </c>
      <c r="BG288">
        <f t="shared" si="340"/>
        <v>0</v>
      </c>
      <c r="BH288">
        <f t="shared" si="348"/>
        <v>0</v>
      </c>
      <c r="BI288">
        <f t="shared" si="349"/>
        <v>0</v>
      </c>
      <c r="BJ288">
        <f t="shared" si="350"/>
        <v>0</v>
      </c>
      <c r="BK288" s="7">
        <f t="shared" si="351"/>
        <v>2.3130630203262531E-2</v>
      </c>
      <c r="BL288" s="13">
        <f t="shared" si="333"/>
        <v>5.1139072910267886E-4</v>
      </c>
      <c r="BM288" s="13">
        <f t="shared" si="334"/>
        <v>1.5489204408714937E-5</v>
      </c>
      <c r="BN288" s="8">
        <f>BN$3*temperature!$I398+BN$4*temperature!$I398^2+BN$5*temperature!$I398^6</f>
        <v>-75.830235926833964</v>
      </c>
      <c r="BO288" s="8">
        <f>BO$3*temperature!$I398+BO$4*temperature!$I398^2+BO$5*temperature!$I398^6</f>
        <v>-61.503104138565398</v>
      </c>
      <c r="BP288" s="8">
        <f>BP$3*temperature!$I398+BP$4*temperature!$I398^2+BP$5*temperature!$I398^6</f>
        <v>-50.385407894434813</v>
      </c>
      <c r="BQ288" s="8">
        <f>BQ$3*temperature!$M398+BQ$4*temperature!$M398^2+BQ$5*temperature!$M398^6</f>
        <v>-75.830257261647134</v>
      </c>
      <c r="BR288" s="8">
        <f>BR$3*temperature!$M398+BR$4*temperature!$M398^2+BR$5*temperature!$M398^6</f>
        <v>-61.503120503389454</v>
      </c>
      <c r="BS288" s="8">
        <f>BS$3*temperature!$M398+BS$4*temperature!$M398^2+BS$5*temperature!$M398^6</f>
        <v>-50.385420540039391</v>
      </c>
      <c r="BT288" s="15">
        <f t="shared" si="341"/>
        <v>-2.1334813169460176E-5</v>
      </c>
      <c r="BU288" s="15">
        <f t="shared" si="342"/>
        <v>-1.6364824055870031E-5</v>
      </c>
      <c r="BV288" s="15">
        <f t="shared" si="343"/>
        <v>-1.2645604577699032E-5</v>
      </c>
      <c r="BW288" s="15">
        <f t="shared" si="344"/>
        <v>-2.8157792027745952E-2</v>
      </c>
      <c r="BX288" s="15">
        <f t="shared" si="345"/>
        <v>-1.4399633794990601E-5</v>
      </c>
      <c r="BY288" s="15">
        <f t="shared" si="346"/>
        <v>-4.3614179641584092E-7</v>
      </c>
    </row>
    <row r="289" spans="1:77" x14ac:dyDescent="0.3">
      <c r="A289">
        <f t="shared" si="290"/>
        <v>2243</v>
      </c>
      <c r="B289" s="4">
        <f t="shared" si="291"/>
        <v>1165.4052134423869</v>
      </c>
      <c r="C289" s="4">
        <f t="shared" si="292"/>
        <v>2964.1675952942865</v>
      </c>
      <c r="D289" s="4">
        <f t="shared" si="293"/>
        <v>4369.9493839846164</v>
      </c>
      <c r="E289" s="11">
        <f t="shared" si="294"/>
        <v>2.6498909648644671E-8</v>
      </c>
      <c r="F289" s="11">
        <f t="shared" si="295"/>
        <v>5.2204628904953329E-8</v>
      </c>
      <c r="G289" s="11">
        <f t="shared" si="296"/>
        <v>1.0657389287918195E-7</v>
      </c>
      <c r="H289" s="4">
        <f t="shared" si="297"/>
        <v>72205.273250371436</v>
      </c>
      <c r="I289" s="4">
        <f t="shared" si="298"/>
        <v>56238.633541355455</v>
      </c>
      <c r="J289" s="4">
        <f t="shared" si="299"/>
        <v>26359.749673013441</v>
      </c>
      <c r="K289" s="4">
        <f t="shared" si="300"/>
        <v>61957.225193021659</v>
      </c>
      <c r="L289" s="4">
        <f t="shared" si="301"/>
        <v>18972.825163677026</v>
      </c>
      <c r="M289" s="4">
        <f t="shared" si="302"/>
        <v>6032.0491970957428</v>
      </c>
      <c r="N289" s="11">
        <f t="shared" si="303"/>
        <v>-1.1434987285763198E-2</v>
      </c>
      <c r="O289" s="11">
        <f t="shared" si="304"/>
        <v>-3.6678178758180469E-3</v>
      </c>
      <c r="P289" s="11">
        <f t="shared" si="305"/>
        <v>-1.2456888264602561E-3</v>
      </c>
      <c r="Q289" s="4">
        <f t="shared" si="306"/>
        <v>821.57541551744498</v>
      </c>
      <c r="R289" s="4">
        <f t="shared" si="307"/>
        <v>1939.2551338370354</v>
      </c>
      <c r="S289" s="4">
        <f t="shared" si="308"/>
        <v>1769.8561074910538</v>
      </c>
      <c r="T289" s="4">
        <f t="shared" si="309"/>
        <v>11.378329843980179</v>
      </c>
      <c r="U289" s="4">
        <f t="shared" si="310"/>
        <v>34.482614738691886</v>
      </c>
      <c r="V289" s="4">
        <f t="shared" si="311"/>
        <v>67.142371587200444</v>
      </c>
      <c r="W289" s="11">
        <f t="shared" si="312"/>
        <v>-1.0734613539272964E-2</v>
      </c>
      <c r="X289" s="11">
        <f t="shared" si="313"/>
        <v>-1.217998157191269E-2</v>
      </c>
      <c r="Y289" s="11">
        <f t="shared" si="314"/>
        <v>-9.7425357312937999E-3</v>
      </c>
      <c r="Z289" s="4">
        <f t="shared" si="327"/>
        <v>755.36602324987405</v>
      </c>
      <c r="AA289" s="4">
        <f t="shared" si="328"/>
        <v>6071.2787476589319</v>
      </c>
      <c r="AB289" s="4">
        <f t="shared" si="329"/>
        <v>40697.349288466059</v>
      </c>
      <c r="AC289" s="12">
        <f t="shared" si="315"/>
        <v>0.89914156018740898</v>
      </c>
      <c r="AD289" s="12">
        <f t="shared" si="316"/>
        <v>3.081252061878152</v>
      </c>
      <c r="AE289" s="12">
        <f t="shared" si="317"/>
        <v>22.742332387784387</v>
      </c>
      <c r="AF289" s="11">
        <f t="shared" si="318"/>
        <v>-4.0504037456468023E-3</v>
      </c>
      <c r="AG289" s="11">
        <f t="shared" si="319"/>
        <v>2.9673830763510267E-4</v>
      </c>
      <c r="AH289" s="11">
        <f t="shared" si="320"/>
        <v>9.7937136394747881E-3</v>
      </c>
      <c r="AI289" s="1">
        <f t="shared" si="284"/>
        <v>161695.51959621767</v>
      </c>
      <c r="AJ289" s="1">
        <f t="shared" si="285"/>
        <v>116507.35282433234</v>
      </c>
      <c r="AK289" s="1">
        <f t="shared" si="286"/>
        <v>53313.178795782769</v>
      </c>
      <c r="AL289" s="10">
        <f t="shared" si="321"/>
        <v>95.581830207093645</v>
      </c>
      <c r="AM289" s="10">
        <f t="shared" si="322"/>
        <v>23.649184884387523</v>
      </c>
      <c r="AN289" s="10">
        <f t="shared" si="323"/>
        <v>7.3719743491863943</v>
      </c>
      <c r="AO289" s="7">
        <f t="shared" si="324"/>
        <v>1.9829538683913445E-3</v>
      </c>
      <c r="AP289" s="7">
        <f t="shared" si="325"/>
        <v>2.4979988769648557E-3</v>
      </c>
      <c r="AQ289" s="7">
        <f t="shared" si="326"/>
        <v>2.2660001646317616E-3</v>
      </c>
      <c r="AR289" s="1">
        <f t="shared" si="332"/>
        <v>72205.273250371436</v>
      </c>
      <c r="AS289" s="1">
        <f t="shared" si="330"/>
        <v>56238.633541355455</v>
      </c>
      <c r="AT289" s="1">
        <f t="shared" si="331"/>
        <v>26359.749673013441</v>
      </c>
      <c r="AU289" s="1">
        <f t="shared" si="287"/>
        <v>14441.054650074288</v>
      </c>
      <c r="AV289" s="1">
        <f t="shared" si="288"/>
        <v>11247.726708271091</v>
      </c>
      <c r="AW289" s="1">
        <f t="shared" si="289"/>
        <v>5271.9499346026887</v>
      </c>
      <c r="AX289">
        <v>0</v>
      </c>
      <c r="AY289">
        <v>0</v>
      </c>
      <c r="AZ289">
        <v>0</v>
      </c>
      <c r="BA289">
        <f t="shared" si="335"/>
        <v>0</v>
      </c>
      <c r="BB289">
        <f t="shared" si="347"/>
        <v>0</v>
      </c>
      <c r="BC289">
        <f t="shared" si="336"/>
        <v>0</v>
      </c>
      <c r="BD289">
        <f t="shared" si="337"/>
        <v>0</v>
      </c>
      <c r="BE289">
        <f t="shared" si="338"/>
        <v>0</v>
      </c>
      <c r="BF289">
        <f t="shared" si="339"/>
        <v>0</v>
      </c>
      <c r="BG289">
        <f t="shared" si="340"/>
        <v>0</v>
      </c>
      <c r="BH289">
        <f t="shared" si="348"/>
        <v>0</v>
      </c>
      <c r="BI289">
        <f t="shared" si="349"/>
        <v>0</v>
      </c>
      <c r="BJ289">
        <f t="shared" si="350"/>
        <v>0</v>
      </c>
      <c r="BK289" s="7">
        <f t="shared" si="351"/>
        <v>2.3102777030907101E-2</v>
      </c>
      <c r="BL289" s="13">
        <f t="shared" si="333"/>
        <v>4.9982936098891132E-4</v>
      </c>
      <c r="BM289" s="13">
        <f t="shared" si="334"/>
        <v>1.4751623246395178E-5</v>
      </c>
      <c r="BN289" s="8">
        <f>BN$3*temperature!$I399+BN$4*temperature!$I399^2+BN$5*temperature!$I399^6</f>
        <v>-76.104068539480465</v>
      </c>
      <c r="BO289" s="8">
        <f>BO$3*temperature!$I399+BO$4*temperature!$I399^2+BO$5*temperature!$I399^6</f>
        <v>-61.713140213675089</v>
      </c>
      <c r="BP289" s="8">
        <f>BP$3*temperature!$I399+BP$4*temperature!$I399^2+BP$5*temperature!$I399^6</f>
        <v>-50.547703543762729</v>
      </c>
      <c r="BQ289" s="8">
        <f>BQ$3*temperature!$M399+BQ$4*temperature!$M399^2+BQ$5*temperature!$M399^6</f>
        <v>-76.104089850458195</v>
      </c>
      <c r="BR289" s="8">
        <f>BR$3*temperature!$M399+BR$4*temperature!$M399^2+BR$5*temperature!$M399^6</f>
        <v>-61.713156559180284</v>
      </c>
      <c r="BS289" s="8">
        <f>BS$3*temperature!$M399+BS$4*temperature!$M399^2+BS$5*temperature!$M399^6</f>
        <v>-50.547716173551308</v>
      </c>
      <c r="BT289" s="15">
        <f t="shared" si="341"/>
        <v>-2.1310977729172009E-5</v>
      </c>
      <c r="BU289" s="15">
        <f t="shared" si="342"/>
        <v>-1.6345505194692578E-5</v>
      </c>
      <c r="BV289" s="15">
        <f t="shared" si="343"/>
        <v>-1.2629788578522039E-5</v>
      </c>
      <c r="BW289" s="15">
        <f t="shared" si="344"/>
        <v>-2.7909319122130079E-2</v>
      </c>
      <c r="BX289" s="15">
        <f t="shared" si="345"/>
        <v>-1.3949897142449881E-5</v>
      </c>
      <c r="BY289" s="15">
        <f t="shared" si="346"/>
        <v>-4.1170776075307555E-7</v>
      </c>
    </row>
    <row r="290" spans="1:77" x14ac:dyDescent="0.3">
      <c r="A290">
        <f t="shared" si="290"/>
        <v>2244</v>
      </c>
      <c r="B290" s="4">
        <f t="shared" si="291"/>
        <v>1165.405242780256</v>
      </c>
      <c r="C290" s="4">
        <f t="shared" si="292"/>
        <v>2964.1677423003925</v>
      </c>
      <c r="D290" s="4">
        <f t="shared" si="293"/>
        <v>4369.9498264210079</v>
      </c>
      <c r="E290" s="11">
        <f t="shared" si="294"/>
        <v>2.5173964166212438E-8</v>
      </c>
      <c r="F290" s="11">
        <f t="shared" si="295"/>
        <v>4.9594397459705657E-8</v>
      </c>
      <c r="G290" s="11">
        <f t="shared" si="296"/>
        <v>1.0124519823522286E-7</v>
      </c>
      <c r="H290" s="4">
        <f t="shared" si="297"/>
        <v>71373.782082293255</v>
      </c>
      <c r="I290" s="4">
        <f t="shared" si="298"/>
        <v>56031.278523281617</v>
      </c>
      <c r="J290" s="4">
        <f t="shared" si="299"/>
        <v>26326.598936600494</v>
      </c>
      <c r="K290" s="4">
        <f t="shared" si="300"/>
        <v>61243.745490641493</v>
      </c>
      <c r="L290" s="4">
        <f t="shared" si="301"/>
        <v>18902.870348287914</v>
      </c>
      <c r="M290" s="4">
        <f t="shared" si="302"/>
        <v>6024.4625184088209</v>
      </c>
      <c r="N290" s="11">
        <f t="shared" si="303"/>
        <v>-1.1515681991202675E-2</v>
      </c>
      <c r="O290" s="11">
        <f t="shared" si="304"/>
        <v>-3.6871058888497954E-3</v>
      </c>
      <c r="P290" s="11">
        <f t="shared" si="305"/>
        <v>-1.2577282510518595E-3</v>
      </c>
      <c r="Q290" s="4">
        <f t="shared" si="306"/>
        <v>803.39670013804562</v>
      </c>
      <c r="R290" s="4">
        <f t="shared" si="307"/>
        <v>1908.5719874537301</v>
      </c>
      <c r="S290" s="4">
        <f t="shared" si="308"/>
        <v>1750.4090871836952</v>
      </c>
      <c r="T290" s="4">
        <f t="shared" si="309"/>
        <v>11.256187870382675</v>
      </c>
      <c r="U290" s="4">
        <f t="shared" si="310"/>
        <v>34.062617126623252</v>
      </c>
      <c r="V290" s="4">
        <f t="shared" si="311"/>
        <v>66.488234632928339</v>
      </c>
      <c r="W290" s="11">
        <f t="shared" si="312"/>
        <v>-1.0734613539272964E-2</v>
      </c>
      <c r="X290" s="11">
        <f t="shared" si="313"/>
        <v>-1.217998157191269E-2</v>
      </c>
      <c r="Y290" s="11">
        <f t="shared" si="314"/>
        <v>-9.7425357312937999E-3</v>
      </c>
      <c r="Z290" s="4">
        <f t="shared" si="327"/>
        <v>735.72051663425157</v>
      </c>
      <c r="AA290" s="4">
        <f t="shared" si="328"/>
        <v>5977.1069901061564</v>
      </c>
      <c r="AB290" s="4">
        <f t="shared" si="329"/>
        <v>40644.859272553687</v>
      </c>
      <c r="AC290" s="12">
        <f t="shared" si="315"/>
        <v>0.89549967384415918</v>
      </c>
      <c r="AD290" s="12">
        <f t="shared" si="316"/>
        <v>3.0821663874003908</v>
      </c>
      <c r="AE290" s="12">
        <f t="shared" si="317"/>
        <v>22.9650642786841</v>
      </c>
      <c r="AF290" s="11">
        <f t="shared" si="318"/>
        <v>-4.0504037456468023E-3</v>
      </c>
      <c r="AG290" s="11">
        <f t="shared" si="319"/>
        <v>2.9673830763510267E-4</v>
      </c>
      <c r="AH290" s="11">
        <f t="shared" si="320"/>
        <v>9.7937136394747881E-3</v>
      </c>
      <c r="AI290" s="1">
        <f t="shared" si="284"/>
        <v>159967.0222866702</v>
      </c>
      <c r="AJ290" s="1">
        <f t="shared" si="285"/>
        <v>116104.34425017019</v>
      </c>
      <c r="AK290" s="1">
        <f t="shared" si="286"/>
        <v>53253.810850807182</v>
      </c>
      <c r="AL290" s="10">
        <f t="shared" si="321"/>
        <v>95.769469223451154</v>
      </c>
      <c r="AM290" s="10">
        <f t="shared" si="322"/>
        <v>23.707669765297034</v>
      </c>
      <c r="AN290" s="10">
        <f t="shared" si="323"/>
        <v>7.3885121953244237</v>
      </c>
      <c r="AO290" s="7">
        <f t="shared" si="324"/>
        <v>1.9631243297074312E-3</v>
      </c>
      <c r="AP290" s="7">
        <f t="shared" si="325"/>
        <v>2.4730188881952071E-3</v>
      </c>
      <c r="AQ290" s="7">
        <f t="shared" si="326"/>
        <v>2.2433401629854441E-3</v>
      </c>
      <c r="AR290" s="1">
        <f t="shared" si="332"/>
        <v>71373.782082293255</v>
      </c>
      <c r="AS290" s="1">
        <f t="shared" si="330"/>
        <v>56031.278523281617</v>
      </c>
      <c r="AT290" s="1">
        <f t="shared" si="331"/>
        <v>26326.598936600494</v>
      </c>
      <c r="AU290" s="1">
        <f t="shared" si="287"/>
        <v>14274.756416458651</v>
      </c>
      <c r="AV290" s="1">
        <f t="shared" si="288"/>
        <v>11206.255704656323</v>
      </c>
      <c r="AW290" s="1">
        <f t="shared" si="289"/>
        <v>5265.3197873200988</v>
      </c>
      <c r="AX290">
        <v>0</v>
      </c>
      <c r="AY290">
        <v>0</v>
      </c>
      <c r="AZ290">
        <v>0</v>
      </c>
      <c r="BA290">
        <f t="shared" si="335"/>
        <v>0</v>
      </c>
      <c r="BB290">
        <f t="shared" si="347"/>
        <v>0</v>
      </c>
      <c r="BC290">
        <f t="shared" si="336"/>
        <v>0</v>
      </c>
      <c r="BD290">
        <f t="shared" si="337"/>
        <v>0</v>
      </c>
      <c r="BE290">
        <f t="shared" si="338"/>
        <v>0</v>
      </c>
      <c r="BF290">
        <f t="shared" si="339"/>
        <v>0</v>
      </c>
      <c r="BG290">
        <f t="shared" si="340"/>
        <v>0</v>
      </c>
      <c r="BH290">
        <f t="shared" si="348"/>
        <v>0</v>
      </c>
      <c r="BI290">
        <f t="shared" si="349"/>
        <v>0</v>
      </c>
      <c r="BJ290">
        <f t="shared" si="350"/>
        <v>0</v>
      </c>
      <c r="BK290" s="7">
        <f t="shared" si="351"/>
        <v>2.3075046552617134E-2</v>
      </c>
      <c r="BL290" s="13">
        <f t="shared" si="333"/>
        <v>4.8854266864511878E-4</v>
      </c>
      <c r="BM290" s="13">
        <f t="shared" si="334"/>
        <v>1.4049164996566837E-5</v>
      </c>
      <c r="BN290" s="8">
        <f>BN$3*temperature!$I400+BN$4*temperature!$I400^2+BN$5*temperature!$I400^6</f>
        <v>-76.375929729884149</v>
      </c>
      <c r="BO290" s="8">
        <f>BO$3*temperature!$I400+BO$4*temperature!$I400^2+BO$5*temperature!$I400^6</f>
        <v>-61.921651027240351</v>
      </c>
      <c r="BP290" s="8">
        <f>BP$3*temperature!$I400+BP$4*temperature!$I400^2+BP$5*temperature!$I400^6</f>
        <v>-50.708809362833641</v>
      </c>
      <c r="BQ290" s="8">
        <f>BQ$3*temperature!$M400+BQ$4*temperature!$M400^2+BQ$5*temperature!$M400^6</f>
        <v>-76.375951017134412</v>
      </c>
      <c r="BR290" s="8">
        <f>BR$3*temperature!$M400+BR$4*temperature!$M400^2+BR$5*temperature!$M400^6</f>
        <v>-61.921667353524498</v>
      </c>
      <c r="BS290" s="8">
        <f>BS$3*temperature!$M400+BS$4*temperature!$M400^2+BS$5*temperature!$M400^6</f>
        <v>-50.708821976894697</v>
      </c>
      <c r="BT290" s="15">
        <f t="shared" si="341"/>
        <v>-2.1287250262957969E-5</v>
      </c>
      <c r="BU290" s="15">
        <f t="shared" si="342"/>
        <v>-1.6326284146828129E-5</v>
      </c>
      <c r="BV290" s="15">
        <f t="shared" si="343"/>
        <v>-1.2614061056126502E-5</v>
      </c>
      <c r="BW290" s="15">
        <f t="shared" si="344"/>
        <v>-2.7662194620671997E-2</v>
      </c>
      <c r="BX290" s="15">
        <f t="shared" si="345"/>
        <v>-1.3514162380563747E-5</v>
      </c>
      <c r="BY290" s="15">
        <f t="shared" si="346"/>
        <v>-3.8863073639296445E-7</v>
      </c>
    </row>
    <row r="291" spans="1:77" x14ac:dyDescent="0.3">
      <c r="A291">
        <f t="shared" si="290"/>
        <v>2245</v>
      </c>
      <c r="B291" s="4">
        <f t="shared" si="291"/>
        <v>1165.4052706512323</v>
      </c>
      <c r="C291" s="4">
        <f t="shared" si="292"/>
        <v>2964.1678819561998</v>
      </c>
      <c r="D291" s="4">
        <f t="shared" si="293"/>
        <v>4369.9502467356224</v>
      </c>
      <c r="E291" s="11">
        <f t="shared" si="294"/>
        <v>2.3915265957901815E-8</v>
      </c>
      <c r="F291" s="11">
        <f t="shared" si="295"/>
        <v>4.7114677586720375E-8</v>
      </c>
      <c r="G291" s="11">
        <f t="shared" si="296"/>
        <v>9.6182938323461708E-8</v>
      </c>
      <c r="H291" s="4">
        <f t="shared" si="297"/>
        <v>70546.043049137792</v>
      </c>
      <c r="I291" s="4">
        <f t="shared" si="298"/>
        <v>55823.619435228822</v>
      </c>
      <c r="J291" s="4">
        <f t="shared" si="299"/>
        <v>26293.177670816116</v>
      </c>
      <c r="K291" s="4">
        <f t="shared" si="300"/>
        <v>60533.485497037807</v>
      </c>
      <c r="L291" s="4">
        <f t="shared" si="301"/>
        <v>18832.813004635915</v>
      </c>
      <c r="M291" s="4">
        <f t="shared" si="302"/>
        <v>6016.8139649775803</v>
      </c>
      <c r="N291" s="11">
        <f t="shared" si="303"/>
        <v>-1.1597265776506438E-2</v>
      </c>
      <c r="O291" s="11">
        <f t="shared" si="304"/>
        <v>-3.706174901545789E-3</v>
      </c>
      <c r="P291" s="11">
        <f t="shared" si="305"/>
        <v>-1.2695827068172072E-3</v>
      </c>
      <c r="Q291" s="4">
        <f t="shared" si="306"/>
        <v>785.55537737016925</v>
      </c>
      <c r="R291" s="4">
        <f t="shared" si="307"/>
        <v>1878.3383578365913</v>
      </c>
      <c r="S291" s="4">
        <f t="shared" si="308"/>
        <v>1731.1551922390895</v>
      </c>
      <c r="T291" s="4">
        <f t="shared" si="309"/>
        <v>11.135357043668664</v>
      </c>
      <c r="U291" s="4">
        <f t="shared" si="310"/>
        <v>33.647735077729862</v>
      </c>
      <c r="V291" s="4">
        <f t="shared" si="311"/>
        <v>65.840470631306388</v>
      </c>
      <c r="W291" s="11">
        <f t="shared" si="312"/>
        <v>-1.0734613539272964E-2</v>
      </c>
      <c r="X291" s="11">
        <f t="shared" si="313"/>
        <v>-1.217998157191269E-2</v>
      </c>
      <c r="Y291" s="11">
        <f t="shared" si="314"/>
        <v>-9.7425357312937999E-3</v>
      </c>
      <c r="Z291" s="4">
        <f t="shared" si="327"/>
        <v>716.52745446381539</v>
      </c>
      <c r="AA291" s="4">
        <f t="shared" si="328"/>
        <v>5884.2820015679945</v>
      </c>
      <c r="AB291" s="4">
        <f t="shared" si="329"/>
        <v>40591.947421000499</v>
      </c>
      <c r="AC291" s="12">
        <f t="shared" si="315"/>
        <v>0.89187253861099536</v>
      </c>
      <c r="AD291" s="12">
        <f t="shared" si="316"/>
        <v>3.083080984238038</v>
      </c>
      <c r="AE291" s="12">
        <f t="shared" si="317"/>
        <v>23.189977541941662</v>
      </c>
      <c r="AF291" s="11">
        <f t="shared" si="318"/>
        <v>-4.0504037456468023E-3</v>
      </c>
      <c r="AG291" s="11">
        <f t="shared" si="319"/>
        <v>2.9673830763510267E-4</v>
      </c>
      <c r="AH291" s="11">
        <f t="shared" si="320"/>
        <v>9.7937136394747881E-3</v>
      </c>
      <c r="AI291" s="1">
        <f t="shared" si="284"/>
        <v>158245.07647446182</v>
      </c>
      <c r="AJ291" s="1">
        <f t="shared" si="285"/>
        <v>115700.16552980951</v>
      </c>
      <c r="AK291" s="1">
        <f t="shared" si="286"/>
        <v>53193.74955304656</v>
      </c>
      <c r="AL291" s="10">
        <f t="shared" si="321"/>
        <v>95.955596524776126</v>
      </c>
      <c r="AM291" s="10">
        <f t="shared" si="322"/>
        <v>23.765712985270465</v>
      </c>
      <c r="AN291" s="10">
        <f t="shared" si="323"/>
        <v>7.4049213920153782</v>
      </c>
      <c r="AO291" s="7">
        <f t="shared" si="324"/>
        <v>1.9434930864103569E-3</v>
      </c>
      <c r="AP291" s="7">
        <f t="shared" si="325"/>
        <v>2.4482886993132552E-3</v>
      </c>
      <c r="AQ291" s="7">
        <f t="shared" si="326"/>
        <v>2.2209067613555896E-3</v>
      </c>
      <c r="AR291" s="1">
        <f t="shared" si="332"/>
        <v>70546.043049137792</v>
      </c>
      <c r="AS291" s="1">
        <f t="shared" si="330"/>
        <v>55823.619435228822</v>
      </c>
      <c r="AT291" s="1">
        <f t="shared" si="331"/>
        <v>26293.177670816116</v>
      </c>
      <c r="AU291" s="1">
        <f t="shared" si="287"/>
        <v>14109.208609827559</v>
      </c>
      <c r="AV291" s="1">
        <f t="shared" si="288"/>
        <v>11164.723887045766</v>
      </c>
      <c r="AW291" s="1">
        <f t="shared" si="289"/>
        <v>5258.6355341632234</v>
      </c>
      <c r="AX291">
        <v>0</v>
      </c>
      <c r="AY291">
        <v>0</v>
      </c>
      <c r="AZ291">
        <v>0</v>
      </c>
      <c r="BA291">
        <f t="shared" si="335"/>
        <v>0</v>
      </c>
      <c r="BB291">
        <f t="shared" si="347"/>
        <v>0</v>
      </c>
      <c r="BC291">
        <f t="shared" si="336"/>
        <v>0</v>
      </c>
      <c r="BD291">
        <f t="shared" si="337"/>
        <v>0</v>
      </c>
      <c r="BE291">
        <f t="shared" si="338"/>
        <v>0</v>
      </c>
      <c r="BF291">
        <f t="shared" si="339"/>
        <v>0</v>
      </c>
      <c r="BG291">
        <f t="shared" si="340"/>
        <v>0</v>
      </c>
      <c r="BH291">
        <f t="shared" si="348"/>
        <v>0</v>
      </c>
      <c r="BI291">
        <f t="shared" si="349"/>
        <v>0</v>
      </c>
      <c r="BJ291">
        <f t="shared" si="350"/>
        <v>0</v>
      </c>
      <c r="BK291" s="7">
        <f t="shared" si="351"/>
        <v>2.3047431162873971E-2</v>
      </c>
      <c r="BL291" s="13">
        <f t="shared" si="333"/>
        <v>4.7752378507454182E-4</v>
      </c>
      <c r="BM291" s="13">
        <f t="shared" si="334"/>
        <v>1.3380157139587464E-5</v>
      </c>
      <c r="BN291" s="8">
        <f>BN$3*temperature!$I401+BN$4*temperature!$I401^2+BN$5*temperature!$I401^6</f>
        <v>-76.645839840982532</v>
      </c>
      <c r="BO291" s="8">
        <f>BO$3*temperature!$I401+BO$4*temperature!$I401^2+BO$5*temperature!$I401^6</f>
        <v>-62.128652530868266</v>
      </c>
      <c r="BP291" s="8">
        <f>BP$3*temperature!$I401+BP$4*temperature!$I401^2+BP$5*temperature!$I401^6</f>
        <v>-50.868737975804791</v>
      </c>
      <c r="BQ291" s="8">
        <f>BQ$3*temperature!$M401+BQ$4*temperature!$M401^2+BQ$5*temperature!$M401^6</f>
        <v>-76.645861104612663</v>
      </c>
      <c r="BR291" s="8">
        <f>BR$3*temperature!$M401+BR$4*temperature!$M401^2+BR$5*temperature!$M401^6</f>
        <v>-62.128668838028418</v>
      </c>
      <c r="BS291" s="8">
        <f>BS$3*temperature!$M401+BS$4*temperature!$M401^2+BS$5*temperature!$M401^6</f>
        <v>-50.868750574225906</v>
      </c>
      <c r="BT291" s="15">
        <f t="shared" si="341"/>
        <v>-2.1263630131329592E-5</v>
      </c>
      <c r="BU291" s="15">
        <f t="shared" si="342"/>
        <v>-1.6307160151995959E-5</v>
      </c>
      <c r="BV291" s="15">
        <f t="shared" si="343"/>
        <v>-1.2598421115228575E-5</v>
      </c>
      <c r="BW291" s="15">
        <f t="shared" si="344"/>
        <v>-2.7416421937745378E-2</v>
      </c>
      <c r="BX291" s="15">
        <f t="shared" si="345"/>
        <v>-1.3091993576912877E-5</v>
      </c>
      <c r="BY291" s="15">
        <f t="shared" si="346"/>
        <v>-3.6683603373226621E-7</v>
      </c>
    </row>
    <row r="292" spans="1:77" x14ac:dyDescent="0.3">
      <c r="A292">
        <f t="shared" si="290"/>
        <v>2246</v>
      </c>
      <c r="B292" s="4">
        <f t="shared" si="291"/>
        <v>1165.4052971286605</v>
      </c>
      <c r="C292" s="4">
        <f t="shared" si="292"/>
        <v>2964.1680146292229</v>
      </c>
      <c r="D292" s="4">
        <f t="shared" si="293"/>
        <v>4369.9506460345447</v>
      </c>
      <c r="E292" s="11">
        <f t="shared" si="294"/>
        <v>2.2719502660006724E-8</v>
      </c>
      <c r="F292" s="11">
        <f t="shared" si="295"/>
        <v>4.4758943707384355E-8</v>
      </c>
      <c r="G292" s="11">
        <f t="shared" si="296"/>
        <v>9.1373791407288624E-8</v>
      </c>
      <c r="H292" s="4">
        <f t="shared" si="297"/>
        <v>69722.082854174252</v>
      </c>
      <c r="I292" s="4">
        <f t="shared" si="298"/>
        <v>55615.677192429546</v>
      </c>
      <c r="J292" s="4">
        <f t="shared" si="299"/>
        <v>26259.491764006554</v>
      </c>
      <c r="K292" s="4">
        <f t="shared" si="300"/>
        <v>59826.468118822144</v>
      </c>
      <c r="L292" s="4">
        <f t="shared" si="301"/>
        <v>18762.660185909303</v>
      </c>
      <c r="M292" s="4">
        <f t="shared" si="302"/>
        <v>6009.1048826456181</v>
      </c>
      <c r="N292" s="11">
        <f t="shared" si="303"/>
        <v>-1.1679773143911554E-2</v>
      </c>
      <c r="O292" s="11">
        <f t="shared" si="304"/>
        <v>-3.7250313433974114E-3</v>
      </c>
      <c r="P292" s="11">
        <f t="shared" si="305"/>
        <v>-1.2812565548535604E-3</v>
      </c>
      <c r="Q292" s="4">
        <f t="shared" si="306"/>
        <v>768.0461440753636</v>
      </c>
      <c r="R292" s="4">
        <f t="shared" si="307"/>
        <v>1848.548666473564</v>
      </c>
      <c r="S292" s="4">
        <f t="shared" si="308"/>
        <v>1712.0930628949204</v>
      </c>
      <c r="T292" s="4">
        <f t="shared" si="309"/>
        <v>11.015823289183061</v>
      </c>
      <c r="U292" s="4">
        <f t="shared" si="310"/>
        <v>33.237906284546511</v>
      </c>
      <c r="V292" s="4">
        <f t="shared" si="311"/>
        <v>65.199017493615685</v>
      </c>
      <c r="W292" s="11">
        <f t="shared" si="312"/>
        <v>-1.0734613539272964E-2</v>
      </c>
      <c r="X292" s="11">
        <f t="shared" si="313"/>
        <v>-1.217998157191269E-2</v>
      </c>
      <c r="Y292" s="11">
        <f t="shared" si="314"/>
        <v>-9.7425357312937999E-3</v>
      </c>
      <c r="Z292" s="4">
        <f t="shared" si="327"/>
        <v>697.77749392631608</v>
      </c>
      <c r="AA292" s="4">
        <f t="shared" si="328"/>
        <v>5792.7877051063688</v>
      </c>
      <c r="AB292" s="4">
        <f t="shared" si="329"/>
        <v>40538.623071158327</v>
      </c>
      <c r="AC292" s="12">
        <f t="shared" si="315"/>
        <v>0.88826009473996581</v>
      </c>
      <c r="AD292" s="12">
        <f t="shared" si="316"/>
        <v>3.0839958524716029</v>
      </c>
      <c r="AE292" s="12">
        <f t="shared" si="317"/>
        <v>23.417093541293291</v>
      </c>
      <c r="AF292" s="11">
        <f t="shared" si="318"/>
        <v>-4.0504037456468023E-3</v>
      </c>
      <c r="AG292" s="11">
        <f t="shared" si="319"/>
        <v>2.9673830763510267E-4</v>
      </c>
      <c r="AH292" s="11">
        <f t="shared" si="320"/>
        <v>9.7937136394747881E-3</v>
      </c>
      <c r="AI292" s="1">
        <f t="shared" si="284"/>
        <v>156529.7774368432</v>
      </c>
      <c r="AJ292" s="1">
        <f t="shared" si="285"/>
        <v>115294.87286387433</v>
      </c>
      <c r="AK292" s="1">
        <f t="shared" si="286"/>
        <v>53133.010131905125</v>
      </c>
      <c r="AL292" s="10">
        <f t="shared" si="321"/>
        <v>96.140220672839916</v>
      </c>
      <c r="AM292" s="10">
        <f t="shared" si="322"/>
        <v>23.823316458538095</v>
      </c>
      <c r="AN292" s="10">
        <f t="shared" si="323"/>
        <v>7.4212025756023436</v>
      </c>
      <c r="AO292" s="7">
        <f t="shared" si="324"/>
        <v>1.9240581555462534E-3</v>
      </c>
      <c r="AP292" s="7">
        <f t="shared" si="325"/>
        <v>2.4238058123201224E-3</v>
      </c>
      <c r="AQ292" s="7">
        <f t="shared" si="326"/>
        <v>2.1986976937420338E-3</v>
      </c>
      <c r="AR292" s="1">
        <f t="shared" si="332"/>
        <v>69722.082854174252</v>
      </c>
      <c r="AS292" s="1">
        <f t="shared" si="330"/>
        <v>55615.677192429546</v>
      </c>
      <c r="AT292" s="1">
        <f t="shared" si="331"/>
        <v>26259.491764006554</v>
      </c>
      <c r="AU292" s="1">
        <f t="shared" si="287"/>
        <v>13944.416570834852</v>
      </c>
      <c r="AV292" s="1">
        <f t="shared" si="288"/>
        <v>11123.13543848591</v>
      </c>
      <c r="AW292" s="1">
        <f t="shared" si="289"/>
        <v>5251.8983528013114</v>
      </c>
      <c r="AX292">
        <v>0</v>
      </c>
      <c r="AY292">
        <v>0</v>
      </c>
      <c r="AZ292">
        <v>0</v>
      </c>
      <c r="BA292">
        <f t="shared" si="335"/>
        <v>0</v>
      </c>
      <c r="BB292">
        <f t="shared" si="347"/>
        <v>0</v>
      </c>
      <c r="BC292">
        <f t="shared" si="336"/>
        <v>0</v>
      </c>
      <c r="BD292">
        <f t="shared" si="337"/>
        <v>0</v>
      </c>
      <c r="BE292">
        <f t="shared" si="338"/>
        <v>0</v>
      </c>
      <c r="BF292">
        <f t="shared" si="339"/>
        <v>0</v>
      </c>
      <c r="BG292">
        <f t="shared" si="340"/>
        <v>0</v>
      </c>
      <c r="BH292">
        <f t="shared" si="348"/>
        <v>0</v>
      </c>
      <c r="BI292">
        <f t="shared" si="349"/>
        <v>0</v>
      </c>
      <c r="BJ292">
        <f t="shared" si="350"/>
        <v>0</v>
      </c>
      <c r="BK292" s="7">
        <f t="shared" si="351"/>
        <v>2.3019923486453514E-2</v>
      </c>
      <c r="BL292" s="13">
        <f t="shared" si="333"/>
        <v>4.6676602719362856E-4</v>
      </c>
      <c r="BM292" s="13">
        <f t="shared" si="334"/>
        <v>1.2743006799607108E-5</v>
      </c>
      <c r="BN292" s="8">
        <f>BN$3*temperature!$I402+BN$4*temperature!$I402^2+BN$5*temperature!$I402^6</f>
        <v>-76.913819086878533</v>
      </c>
      <c r="BO292" s="8">
        <f>BO$3*temperature!$I402+BO$4*temperature!$I402^2+BO$5*temperature!$I402^6</f>
        <v>-62.334160568085238</v>
      </c>
      <c r="BP292" s="8">
        <f>BP$3*temperature!$I402+BP$4*temperature!$I402^2+BP$5*temperature!$I402^6</f>
        <v>-51.027501915382565</v>
      </c>
      <c r="BQ292" s="8">
        <f>BQ$3*temperature!$M402+BQ$4*temperature!$M402^2+BQ$5*temperature!$M402^6</f>
        <v>-76.913840326995256</v>
      </c>
      <c r="BR292" s="8">
        <f>BR$3*temperature!$M402+BR$4*temperature!$M402^2+BR$5*temperature!$M402^6</f>
        <v>-62.334176856217681</v>
      </c>
      <c r="BS292" s="8">
        <f>BS$3*temperature!$M402+BS$4*temperature!$M402^2+BS$5*temperature!$M402^6</f>
        <v>-51.027514498250525</v>
      </c>
      <c r="BT292" s="15">
        <f t="shared" si="341"/>
        <v>-2.1240116723220126E-5</v>
      </c>
      <c r="BU292" s="15">
        <f t="shared" si="342"/>
        <v>-1.6288132442809911E-5</v>
      </c>
      <c r="BV292" s="15">
        <f t="shared" si="343"/>
        <v>-1.2582867960020394E-5</v>
      </c>
      <c r="BW292" s="15">
        <f t="shared" si="344"/>
        <v>-2.7172004115792778E-2</v>
      </c>
      <c r="BX292" s="15">
        <f t="shared" si="345"/>
        <v>-1.2682968412017518E-5</v>
      </c>
      <c r="BY292" s="15">
        <f t="shared" si="346"/>
        <v>-3.4625303320649971E-7</v>
      </c>
    </row>
    <row r="293" spans="1:77" x14ac:dyDescent="0.3">
      <c r="A293">
        <f t="shared" si="290"/>
        <v>2247</v>
      </c>
      <c r="B293" s="4">
        <f t="shared" si="291"/>
        <v>1165.4053222822181</v>
      </c>
      <c r="C293" s="4">
        <f t="shared" si="292"/>
        <v>2964.1681406686007</v>
      </c>
      <c r="D293" s="4">
        <f t="shared" si="293"/>
        <v>4369.9510253685548</v>
      </c>
      <c r="E293" s="11">
        <f t="shared" si="294"/>
        <v>2.1583527527006385E-8</v>
      </c>
      <c r="F293" s="11">
        <f t="shared" si="295"/>
        <v>4.2520996522015135E-8</v>
      </c>
      <c r="G293" s="11">
        <f t="shared" si="296"/>
        <v>8.6805101836924189E-8</v>
      </c>
      <c r="H293" s="4">
        <f t="shared" si="297"/>
        <v>68901.926801158217</v>
      </c>
      <c r="I293" s="4">
        <f t="shared" si="298"/>
        <v>55407.472169084947</v>
      </c>
      <c r="J293" s="4">
        <f t="shared" si="299"/>
        <v>26225.546977172911</v>
      </c>
      <c r="K293" s="4">
        <f t="shared" si="300"/>
        <v>59122.715062110139</v>
      </c>
      <c r="L293" s="4">
        <f t="shared" si="301"/>
        <v>18692.418762920508</v>
      </c>
      <c r="M293" s="4">
        <f t="shared" si="302"/>
        <v>6001.3365881969103</v>
      </c>
      <c r="N293" s="11">
        <f t="shared" si="303"/>
        <v>-1.1763239229069522E-2</v>
      </c>
      <c r="O293" s="11">
        <f t="shared" si="304"/>
        <v>-3.7436814552312958E-3</v>
      </c>
      <c r="P293" s="11">
        <f t="shared" si="305"/>
        <v>-1.2927540125223791E-3</v>
      </c>
      <c r="Q293" s="4">
        <f t="shared" si="306"/>
        <v>750.86375533894864</v>
      </c>
      <c r="R293" s="4">
        <f t="shared" si="307"/>
        <v>1819.1973678421814</v>
      </c>
      <c r="S293" s="4">
        <f t="shared" si="308"/>
        <v>1693.2213301599293</v>
      </c>
      <c r="T293" s="4">
        <f t="shared" si="309"/>
        <v>10.897572683356758</v>
      </c>
      <c r="U293" s="4">
        <f t="shared" si="310"/>
        <v>32.833069198511772</v>
      </c>
      <c r="V293" s="4">
        <f t="shared" si="311"/>
        <v>64.563813736038881</v>
      </c>
      <c r="W293" s="11">
        <f t="shared" si="312"/>
        <v>-1.0734613539272964E-2</v>
      </c>
      <c r="X293" s="11">
        <f t="shared" si="313"/>
        <v>-1.217998157191269E-2</v>
      </c>
      <c r="Y293" s="11">
        <f t="shared" si="314"/>
        <v>-9.7425357312937999E-3</v>
      </c>
      <c r="Z293" s="4">
        <f t="shared" si="327"/>
        <v>679.4614550559395</v>
      </c>
      <c r="AA293" s="4">
        <f t="shared" si="328"/>
        <v>5702.6081007869707</v>
      </c>
      <c r="AB293" s="4">
        <f t="shared" si="329"/>
        <v>40484.89535628444</v>
      </c>
      <c r="AC293" s="12">
        <f t="shared" si="315"/>
        <v>0.88466228272512248</v>
      </c>
      <c r="AD293" s="12">
        <f t="shared" si="316"/>
        <v>3.0849109921816189</v>
      </c>
      <c r="AE293" s="12">
        <f t="shared" si="317"/>
        <v>23.646433849705513</v>
      </c>
      <c r="AF293" s="11">
        <f t="shared" si="318"/>
        <v>-4.0504037456468023E-3</v>
      </c>
      <c r="AG293" s="11">
        <f t="shared" si="319"/>
        <v>2.9673830763510267E-4</v>
      </c>
      <c r="AH293" s="11">
        <f t="shared" si="320"/>
        <v>9.7937136394747881E-3</v>
      </c>
      <c r="AI293" s="1">
        <f t="shared" si="284"/>
        <v>154821.21626399373</v>
      </c>
      <c r="AJ293" s="1">
        <f t="shared" si="285"/>
        <v>114888.52101597282</v>
      </c>
      <c r="AK293" s="1">
        <f t="shared" si="286"/>
        <v>53071.607471515927</v>
      </c>
      <c r="AL293" s="10">
        <f t="shared" si="321"/>
        <v>96.323350254744895</v>
      </c>
      <c r="AM293" s="10">
        <f t="shared" si="322"/>
        <v>23.880482120510035</v>
      </c>
      <c r="AN293" s="10">
        <f t="shared" si="323"/>
        <v>7.4373563867802357</v>
      </c>
      <c r="AO293" s="7">
        <f t="shared" si="324"/>
        <v>1.9048175739907907E-3</v>
      </c>
      <c r="AP293" s="7">
        <f t="shared" si="325"/>
        <v>2.3995677541969211E-3</v>
      </c>
      <c r="AQ293" s="7">
        <f t="shared" si="326"/>
        <v>2.1767107168046136E-3</v>
      </c>
      <c r="AR293" s="1">
        <f t="shared" si="332"/>
        <v>68901.926801158217</v>
      </c>
      <c r="AS293" s="1">
        <f t="shared" si="330"/>
        <v>55407.472169084947</v>
      </c>
      <c r="AT293" s="1">
        <f t="shared" si="331"/>
        <v>26225.546977172911</v>
      </c>
      <c r="AU293" s="1">
        <f t="shared" si="287"/>
        <v>13780.385360231645</v>
      </c>
      <c r="AV293" s="1">
        <f t="shared" si="288"/>
        <v>11081.49443381699</v>
      </c>
      <c r="AW293" s="1">
        <f t="shared" si="289"/>
        <v>5245.1093954345824</v>
      </c>
      <c r="AX293">
        <v>0</v>
      </c>
      <c r="AY293">
        <v>0</v>
      </c>
      <c r="AZ293">
        <v>0</v>
      </c>
      <c r="BA293">
        <f t="shared" si="335"/>
        <v>0</v>
      </c>
      <c r="BB293">
        <f t="shared" si="347"/>
        <v>0</v>
      </c>
      <c r="BC293">
        <f t="shared" si="336"/>
        <v>0</v>
      </c>
      <c r="BD293">
        <f t="shared" si="337"/>
        <v>0</v>
      </c>
      <c r="BE293">
        <f t="shared" si="338"/>
        <v>0</v>
      </c>
      <c r="BF293">
        <f t="shared" si="339"/>
        <v>0</v>
      </c>
      <c r="BG293">
        <f t="shared" si="340"/>
        <v>0</v>
      </c>
      <c r="BH293">
        <f t="shared" si="348"/>
        <v>0</v>
      </c>
      <c r="BI293">
        <f t="shared" si="349"/>
        <v>0</v>
      </c>
      <c r="BJ293">
        <f t="shared" si="350"/>
        <v>0</v>
      </c>
      <c r="BK293" s="7">
        <f t="shared" si="351"/>
        <v>2.2992516377039113E-2</v>
      </c>
      <c r="BL293" s="13">
        <f t="shared" si="333"/>
        <v>4.5626289036765702E-4</v>
      </c>
      <c r="BM293" s="13">
        <f t="shared" si="334"/>
        <v>1.2136196952006769E-5</v>
      </c>
      <c r="BN293" s="8">
        <f>BN$3*temperature!$I403+BN$4*temperature!$I403^2+BN$5*temperature!$I403^6</f>
        <v>-77.179887547036458</v>
      </c>
      <c r="BO293" s="8">
        <f>BO$3*temperature!$I403+BO$4*temperature!$I403^2+BO$5*temperature!$I403^6</f>
        <v>-62.538190870129725</v>
      </c>
      <c r="BP293" s="8">
        <f>BP$3*temperature!$I403+BP$4*temperature!$I403^2+BP$5*temperature!$I403^6</f>
        <v>-51.185113619781241</v>
      </c>
      <c r="BQ293" s="8">
        <f>BQ$3*temperature!$M403+BQ$4*temperature!$M403^2+BQ$5*temperature!$M403^6</f>
        <v>-77.179908763745772</v>
      </c>
      <c r="BR293" s="8">
        <f>BR$3*temperature!$M403+BR$4*temperature!$M403^2+BR$5*temperature!$M403^6</f>
        <v>-62.53820713932997</v>
      </c>
      <c r="BS293" s="8">
        <f>BS$3*temperature!$M403+BS$4*temperature!$M403^2+BS$5*temperature!$M403^6</f>
        <v>-51.185126187181972</v>
      </c>
      <c r="BT293" s="15">
        <f t="shared" si="341"/>
        <v>-2.1216709313875981E-5</v>
      </c>
      <c r="BU293" s="15">
        <f t="shared" si="342"/>
        <v>-1.6269200244778403E-5</v>
      </c>
      <c r="BV293" s="15">
        <f t="shared" si="343"/>
        <v>-1.2567400730745248E-5</v>
      </c>
      <c r="BW293" s="15">
        <f t="shared" si="344"/>
        <v>-2.6928943701270806E-2</v>
      </c>
      <c r="BX293" s="15">
        <f t="shared" si="345"/>
        <v>-1.228667768768973E-5</v>
      </c>
      <c r="BY293" s="15">
        <f t="shared" si="346"/>
        <v>-3.2681496446812462E-7</v>
      </c>
    </row>
    <row r="294" spans="1:77" x14ac:dyDescent="0.3">
      <c r="A294">
        <f t="shared" si="290"/>
        <v>2248</v>
      </c>
      <c r="B294" s="4">
        <f t="shared" si="291"/>
        <v>1165.4053461780979</v>
      </c>
      <c r="C294" s="4">
        <f t="shared" si="292"/>
        <v>2964.1682604060147</v>
      </c>
      <c r="D294" s="4">
        <f t="shared" si="293"/>
        <v>4369.9513857358961</v>
      </c>
      <c r="E294" s="11">
        <f t="shared" si="294"/>
        <v>2.0504351150656065E-8</v>
      </c>
      <c r="F294" s="11">
        <f t="shared" si="295"/>
        <v>4.0394946695914376E-8</v>
      </c>
      <c r="G294" s="11">
        <f t="shared" si="296"/>
        <v>8.2464846745077975E-8</v>
      </c>
      <c r="H294" s="4">
        <f t="shared" si="297"/>
        <v>68085.59885033856</v>
      </c>
      <c r="I294" s="4">
        <f t="shared" si="298"/>
        <v>55199.02421396329</v>
      </c>
      <c r="J294" s="4">
        <f t="shared" si="299"/>
        <v>26191.348947849358</v>
      </c>
      <c r="K294" s="4">
        <f t="shared" si="300"/>
        <v>58422.246880557621</v>
      </c>
      <c r="L294" s="4">
        <f t="shared" si="301"/>
        <v>18622.09542936083</v>
      </c>
      <c r="M294" s="4">
        <f t="shared" si="302"/>
        <v>5993.5103702392225</v>
      </c>
      <c r="N294" s="11">
        <f t="shared" si="303"/>
        <v>-1.1847699836123105E-2</v>
      </c>
      <c r="O294" s="11">
        <f t="shared" si="304"/>
        <v>-3.7621312924561723E-3</v>
      </c>
      <c r="P294" s="11">
        <f t="shared" si="305"/>
        <v>-1.3040791568131871E-3</v>
      </c>
      <c r="Q294" s="4">
        <f t="shared" si="306"/>
        <v>734.00302497603343</v>
      </c>
      <c r="R294" s="4">
        <f t="shared" si="307"/>
        <v>1790.2789509163938</v>
      </c>
      <c r="S294" s="4">
        <f t="shared" si="308"/>
        <v>1674.5386167368561</v>
      </c>
      <c r="T294" s="4">
        <f t="shared" si="309"/>
        <v>10.780591452084785</v>
      </c>
      <c r="U294" s="4">
        <f t="shared" si="310"/>
        <v>32.433163020724564</v>
      </c>
      <c r="V294" s="4">
        <f t="shared" si="311"/>
        <v>63.934798473766925</v>
      </c>
      <c r="W294" s="11">
        <f t="shared" si="312"/>
        <v>-1.0734613539272964E-2</v>
      </c>
      <c r="X294" s="11">
        <f t="shared" si="313"/>
        <v>-1.217998157191269E-2</v>
      </c>
      <c r="Y294" s="11">
        <f t="shared" si="314"/>
        <v>-9.7425357312937999E-3</v>
      </c>
      <c r="Z294" s="4">
        <f t="shared" si="327"/>
        <v>661.57031920384259</v>
      </c>
      <c r="AA294" s="4">
        <f t="shared" si="328"/>
        <v>5613.7272707716784</v>
      </c>
      <c r="AB294" s="4">
        <f t="shared" si="329"/>
        <v>40430.773211702406</v>
      </c>
      <c r="AC294" s="12">
        <f t="shared" si="315"/>
        <v>0.88107904330154019</v>
      </c>
      <c r="AD294" s="12">
        <f t="shared" si="316"/>
        <v>3.0858264034486438</v>
      </c>
      <c r="AE294" s="12">
        <f t="shared" si="317"/>
        <v>23.878020251424314</v>
      </c>
      <c r="AF294" s="11">
        <f t="shared" si="318"/>
        <v>-4.0504037456468023E-3</v>
      </c>
      <c r="AG294" s="11">
        <f t="shared" si="319"/>
        <v>2.9673830763510267E-4</v>
      </c>
      <c r="AH294" s="11">
        <f t="shared" si="320"/>
        <v>9.7937136394747881E-3</v>
      </c>
      <c r="AI294" s="1">
        <f t="shared" si="284"/>
        <v>153119.47999782601</v>
      </c>
      <c r="AJ294" s="1">
        <f t="shared" si="285"/>
        <v>114481.16334819252</v>
      </c>
      <c r="AK294" s="1">
        <f t="shared" si="286"/>
        <v>53009.556119798923</v>
      </c>
      <c r="AL294" s="10">
        <f t="shared" si="321"/>
        <v>96.504993880992288</v>
      </c>
      <c r="AM294" s="10">
        <f t="shared" si="322"/>
        <v>23.937211927012576</v>
      </c>
      <c r="AN294" s="10">
        <f t="shared" si="323"/>
        <v>7.453383470398518</v>
      </c>
      <c r="AO294" s="7">
        <f t="shared" si="324"/>
        <v>1.8857693982508828E-3</v>
      </c>
      <c r="AP294" s="7">
        <f t="shared" si="325"/>
        <v>2.3755720766549518E-3</v>
      </c>
      <c r="AQ294" s="7">
        <f t="shared" si="326"/>
        <v>2.1549436096365672E-3</v>
      </c>
      <c r="AR294" s="1">
        <f t="shared" si="332"/>
        <v>68085.59885033856</v>
      </c>
      <c r="AS294" s="1">
        <f t="shared" si="330"/>
        <v>55199.02421396329</v>
      </c>
      <c r="AT294" s="1">
        <f t="shared" si="331"/>
        <v>26191.348947849358</v>
      </c>
      <c r="AU294" s="1">
        <f t="shared" si="287"/>
        <v>13617.119770067713</v>
      </c>
      <c r="AV294" s="1">
        <f t="shared" si="288"/>
        <v>11039.804842792659</v>
      </c>
      <c r="AW294" s="1">
        <f t="shared" si="289"/>
        <v>5238.269789569872</v>
      </c>
      <c r="AX294">
        <v>0</v>
      </c>
      <c r="AY294">
        <v>0</v>
      </c>
      <c r="AZ294">
        <v>0</v>
      </c>
      <c r="BA294">
        <f t="shared" si="335"/>
        <v>0</v>
      </c>
      <c r="BB294">
        <f t="shared" si="347"/>
        <v>0</v>
      </c>
      <c r="BC294">
        <f t="shared" si="336"/>
        <v>0</v>
      </c>
      <c r="BD294">
        <f t="shared" si="337"/>
        <v>0</v>
      </c>
      <c r="BE294">
        <f t="shared" si="338"/>
        <v>0</v>
      </c>
      <c r="BF294">
        <f t="shared" si="339"/>
        <v>0</v>
      </c>
      <c r="BG294">
        <f t="shared" si="340"/>
        <v>0</v>
      </c>
      <c r="BH294">
        <f t="shared" si="348"/>
        <v>0</v>
      </c>
      <c r="BI294">
        <f t="shared" si="349"/>
        <v>0</v>
      </c>
      <c r="BJ294">
        <f t="shared" si="350"/>
        <v>0</v>
      </c>
      <c r="BK294" s="7">
        <f t="shared" si="351"/>
        <v>2.2965202915825461E-2</v>
      </c>
      <c r="BL294" s="13">
        <f t="shared" si="333"/>
        <v>4.4600804313166118E-4</v>
      </c>
      <c r="BM294" s="13">
        <f t="shared" si="334"/>
        <v>1.1558282811435017E-5</v>
      </c>
      <c r="BN294" s="8">
        <f>BN$3*temperature!$I404+BN$4*temperature!$I404^2+BN$5*temperature!$I404^6</f>
        <v>-77.444065160811718</v>
      </c>
      <c r="BO294" s="8">
        <f>BO$3*temperature!$I404+BO$4*temperature!$I404^2+BO$5*temperature!$I404^6</f>
        <v>-62.740759051995759</v>
      </c>
      <c r="BP294" s="8">
        <f>BP$3*temperature!$I404+BP$4*temperature!$I404^2+BP$5*temperature!$I404^6</f>
        <v>-51.341585429870705</v>
      </c>
      <c r="BQ294" s="8">
        <f>BQ$3*temperature!$M404+BQ$4*temperature!$M404^2+BQ$5*temperature!$M404^6</f>
        <v>-77.444086354219053</v>
      </c>
      <c r="BR294" s="8">
        <f>BR$3*temperature!$M404+BR$4*temperature!$M404^2+BR$5*temperature!$M404^6</f>
        <v>-62.7407753023585</v>
      </c>
      <c r="BS294" s="8">
        <f>BS$3*temperature!$M404+BS$4*temperature!$M404^2+BS$5*temperature!$M404^6</f>
        <v>-51.341597981889286</v>
      </c>
      <c r="BT294" s="15">
        <f t="shared" si="341"/>
        <v>-2.1193407334862968E-5</v>
      </c>
      <c r="BU294" s="15">
        <f t="shared" si="342"/>
        <v>-1.6250362740777291E-5</v>
      </c>
      <c r="BV294" s="15">
        <f t="shared" si="343"/>
        <v>-1.2552018581857283E-5</v>
      </c>
      <c r="BW294" s="15">
        <f t="shared" si="344"/>
        <v>-2.668724295164469E-2</v>
      </c>
      <c r="BX294" s="15">
        <f t="shared" si="345"/>
        <v>-1.1902725005442265E-5</v>
      </c>
      <c r="BY294" s="15">
        <f t="shared" si="346"/>
        <v>-3.0845870149258513E-7</v>
      </c>
    </row>
    <row r="295" spans="1:77" x14ac:dyDescent="0.3">
      <c r="A295">
        <f t="shared" si="290"/>
        <v>2249</v>
      </c>
      <c r="B295" s="4">
        <f t="shared" si="291"/>
        <v>1165.4053688791844</v>
      </c>
      <c r="C295" s="4">
        <f t="shared" si="292"/>
        <v>2964.168374156563</v>
      </c>
      <c r="D295" s="4">
        <f t="shared" si="293"/>
        <v>4369.9517280848986</v>
      </c>
      <c r="E295" s="11">
        <f t="shared" si="294"/>
        <v>1.9479133593123262E-8</v>
      </c>
      <c r="F295" s="11">
        <f t="shared" si="295"/>
        <v>3.8375199361118658E-8</v>
      </c>
      <c r="G295" s="11">
        <f t="shared" si="296"/>
        <v>7.834160440782407E-8</v>
      </c>
      <c r="H295" s="4">
        <f t="shared" si="297"/>
        <v>67273.121673030153</v>
      </c>
      <c r="I295" s="4">
        <f t="shared" si="298"/>
        <v>54990.352665672603</v>
      </c>
      <c r="J295" s="4">
        <f t="shared" si="299"/>
        <v>26156.903193893209</v>
      </c>
      <c r="K295" s="4">
        <f t="shared" si="300"/>
        <v>57725.083022167062</v>
      </c>
      <c r="L295" s="4">
        <f t="shared" si="301"/>
        <v>18551.6967069456</v>
      </c>
      <c r="M295" s="4">
        <f t="shared" si="302"/>
        <v>5985.6274900675598</v>
      </c>
      <c r="N295" s="11">
        <f t="shared" si="303"/>
        <v>-1.1933191474403415E-2</v>
      </c>
      <c r="O295" s="11">
        <f t="shared" si="304"/>
        <v>-3.7803867283503489E-3</v>
      </c>
      <c r="P295" s="11">
        <f t="shared" si="305"/>
        <v>-1.3152359276468184E-3</v>
      </c>
      <c r="Q295" s="4">
        <f t="shared" si="306"/>
        <v>717.45882596729393</v>
      </c>
      <c r="R295" s="4">
        <f t="shared" si="307"/>
        <v>1761.7879405756548</v>
      </c>
      <c r="S295" s="4">
        <f t="shared" si="308"/>
        <v>1656.0435379067658</v>
      </c>
      <c r="T295" s="4">
        <f t="shared" si="309"/>
        <v>10.664865969121866</v>
      </c>
      <c r="U295" s="4">
        <f t="shared" si="310"/>
        <v>32.038127692813298</v>
      </c>
      <c r="V295" s="4">
        <f t="shared" si="311"/>
        <v>63.311911415163181</v>
      </c>
      <c r="W295" s="11">
        <f t="shared" si="312"/>
        <v>-1.0734613539272964E-2</v>
      </c>
      <c r="X295" s="11">
        <f t="shared" si="313"/>
        <v>-1.217998157191269E-2</v>
      </c>
      <c r="Y295" s="11">
        <f t="shared" si="314"/>
        <v>-9.7425357312937999E-3</v>
      </c>
      <c r="Z295" s="4">
        <f t="shared" si="327"/>
        <v>644.09522745182539</v>
      </c>
      <c r="AA295" s="4">
        <f t="shared" si="328"/>
        <v>5526.1293841059933</v>
      </c>
      <c r="AB295" s="4">
        <f t="shared" si="329"/>
        <v>40376.265380824349</v>
      </c>
      <c r="AC295" s="12">
        <f t="shared" si="315"/>
        <v>0.87751031744434072</v>
      </c>
      <c r="AD295" s="12">
        <f t="shared" si="316"/>
        <v>3.0867420863532589</v>
      </c>
      <c r="AE295" s="12">
        <f t="shared" si="317"/>
        <v>24.111874744044343</v>
      </c>
      <c r="AF295" s="11">
        <f t="shared" si="318"/>
        <v>-4.0504037456468023E-3</v>
      </c>
      <c r="AG295" s="11">
        <f t="shared" si="319"/>
        <v>2.9673830763510267E-4</v>
      </c>
      <c r="AH295" s="11">
        <f t="shared" si="320"/>
        <v>9.7937136394747881E-3</v>
      </c>
      <c r="AI295" s="1">
        <f t="shared" si="284"/>
        <v>151424.65176811113</v>
      </c>
      <c r="AJ295" s="1">
        <f t="shared" si="285"/>
        <v>114072.85185616593</v>
      </c>
      <c r="AK295" s="1">
        <f t="shared" si="286"/>
        <v>52946.870297388901</v>
      </c>
      <c r="AL295" s="10">
        <f t="shared" si="321"/>
        <v>96.685160183589062</v>
      </c>
      <c r="AM295" s="10">
        <f t="shared" si="322"/>
        <v>23.993507853536894</v>
      </c>
      <c r="AN295" s="10">
        <f t="shared" si="323"/>
        <v>7.4692844752674272</v>
      </c>
      <c r="AO295" s="7">
        <f t="shared" si="324"/>
        <v>1.866911704268374E-3</v>
      </c>
      <c r="AP295" s="7">
        <f t="shared" si="325"/>
        <v>2.3518163558884021E-3</v>
      </c>
      <c r="AQ295" s="7">
        <f t="shared" si="326"/>
        <v>2.1333941735402016E-3</v>
      </c>
      <c r="AR295" s="1">
        <f t="shared" si="332"/>
        <v>67273.121673030153</v>
      </c>
      <c r="AS295" s="1">
        <f t="shared" si="330"/>
        <v>54990.352665672603</v>
      </c>
      <c r="AT295" s="1">
        <f t="shared" si="331"/>
        <v>26156.903193893209</v>
      </c>
      <c r="AU295" s="1">
        <f t="shared" si="287"/>
        <v>13454.624334606031</v>
      </c>
      <c r="AV295" s="1">
        <f t="shared" si="288"/>
        <v>10998.070533134522</v>
      </c>
      <c r="AW295" s="1">
        <f t="shared" si="289"/>
        <v>5231.3806387786426</v>
      </c>
      <c r="AX295">
        <v>0</v>
      </c>
      <c r="AY295">
        <v>0</v>
      </c>
      <c r="AZ295">
        <v>0</v>
      </c>
      <c r="BA295">
        <f t="shared" si="335"/>
        <v>0</v>
      </c>
      <c r="BB295">
        <f t="shared" si="347"/>
        <v>0</v>
      </c>
      <c r="BC295">
        <f t="shared" si="336"/>
        <v>0</v>
      </c>
      <c r="BD295">
        <f t="shared" si="337"/>
        <v>0</v>
      </c>
      <c r="BE295">
        <f t="shared" si="338"/>
        <v>0</v>
      </c>
      <c r="BF295">
        <f t="shared" si="339"/>
        <v>0</v>
      </c>
      <c r="BG295">
        <f t="shared" si="340"/>
        <v>0</v>
      </c>
      <c r="BH295">
        <f t="shared" si="348"/>
        <v>0</v>
      </c>
      <c r="BI295">
        <f t="shared" si="349"/>
        <v>0</v>
      </c>
      <c r="BJ295">
        <f t="shared" si="350"/>
        <v>0</v>
      </c>
      <c r="BK295" s="7">
        <f t="shared" si="351"/>
        <v>2.2937976410149247E-2</v>
      </c>
      <c r="BL295" s="13">
        <f t="shared" si="333"/>
        <v>4.359953220895246E-4</v>
      </c>
      <c r="BM295" s="13">
        <f t="shared" si="334"/>
        <v>1.1007888391842873E-5</v>
      </c>
      <c r="BN295" s="8">
        <f>BN$3*temperature!$I405+BN$4*temperature!$I405^2+BN$5*temperature!$I405^6</f>
        <v>-77.70637172230505</v>
      </c>
      <c r="BO295" s="8">
        <f>BO$3*temperature!$I405+BO$4*temperature!$I405^2+BO$5*temperature!$I405^6</f>
        <v>-62.941880608719487</v>
      </c>
      <c r="BP295" s="8">
        <f>BP$3*temperature!$I405+BP$4*temperature!$I405^2+BP$5*temperature!$I405^6</f>
        <v>-51.496929586507321</v>
      </c>
      <c r="BQ295" s="8">
        <f>BQ$3*temperature!$M405+BQ$4*temperature!$M405^2+BQ$5*temperature!$M405^6</f>
        <v>-77.70639289251514</v>
      </c>
      <c r="BR295" s="8">
        <f>BR$3*temperature!$M405+BR$4*temperature!$M405^2+BR$5*temperature!$M405^6</f>
        <v>-62.941896840338728</v>
      </c>
      <c r="BS295" s="8">
        <f>BS$3*temperature!$M405+BS$4*temperature!$M405^2+BS$5*temperature!$M405^6</f>
        <v>-51.496942123228045</v>
      </c>
      <c r="BT295" s="15">
        <f t="shared" si="341"/>
        <v>-2.1170210089849206E-5</v>
      </c>
      <c r="BU295" s="15">
        <f t="shared" si="342"/>
        <v>-1.623161924158012E-5</v>
      </c>
      <c r="BV295" s="15">
        <f t="shared" si="343"/>
        <v>-1.253672072465406E-5</v>
      </c>
      <c r="BW295" s="15">
        <f t="shared" si="344"/>
        <v>-2.6446903760110954E-2</v>
      </c>
      <c r="BX295" s="15">
        <f t="shared" si="345"/>
        <v>-1.1530726323160234E-5</v>
      </c>
      <c r="BY295" s="15">
        <f t="shared" si="346"/>
        <v>-2.9112456490111099E-7</v>
      </c>
    </row>
    <row r="296" spans="1:77" x14ac:dyDescent="0.3">
      <c r="A296">
        <f t="shared" si="290"/>
        <v>2250</v>
      </c>
      <c r="B296" s="4">
        <f t="shared" si="291"/>
        <v>1165.4053904452169</v>
      </c>
      <c r="C296" s="4">
        <f t="shared" si="292"/>
        <v>2964.168482219588</v>
      </c>
      <c r="D296" s="4">
        <f t="shared" si="293"/>
        <v>4369.9520533164759</v>
      </c>
      <c r="E296" s="11">
        <f t="shared" si="294"/>
        <v>1.8505176913467097E-8</v>
      </c>
      <c r="F296" s="11">
        <f t="shared" si="295"/>
        <v>3.6456439393062724E-8</v>
      </c>
      <c r="G296" s="11">
        <f t="shared" si="296"/>
        <v>7.4424524187432867E-8</v>
      </c>
      <c r="H296" s="4">
        <f t="shared" si="297"/>
        <v>66464.516704764756</v>
      </c>
      <c r="I296" s="4">
        <f t="shared" si="298"/>
        <v>54781.476367605334</v>
      </c>
      <c r="J296" s="4">
        <f t="shared" si="299"/>
        <v>26122.215117185333</v>
      </c>
      <c r="K296" s="4">
        <f t="shared" si="300"/>
        <v>57031.241874875392</v>
      </c>
      <c r="L296" s="4">
        <f t="shared" si="301"/>
        <v>18481.228950449073</v>
      </c>
      <c r="M296" s="4">
        <f t="shared" si="302"/>
        <v>5977.6891825072707</v>
      </c>
      <c r="N296" s="11">
        <f t="shared" si="303"/>
        <v>-1.2019751396896705E-2</v>
      </c>
      <c r="O296" s="11">
        <f t="shared" si="304"/>
        <v>-3.7984534573672901E-3</v>
      </c>
      <c r="P296" s="11">
        <f t="shared" si="305"/>
        <v>-1.3262281312129698E-3</v>
      </c>
      <c r="Q296" s="4">
        <f t="shared" si="306"/>
        <v>701.22609082780809</v>
      </c>
      <c r="R296" s="4">
        <f t="shared" si="307"/>
        <v>1733.7188989201288</v>
      </c>
      <c r="S296" s="4">
        <f t="shared" si="308"/>
        <v>1637.7347023759351</v>
      </c>
      <c r="T296" s="4">
        <f t="shared" si="309"/>
        <v>10.5503827544952</v>
      </c>
      <c r="U296" s="4">
        <f t="shared" si="310"/>
        <v>31.647903887916247</v>
      </c>
      <c r="V296" s="4">
        <f t="shared" si="311"/>
        <v>62.695092855984448</v>
      </c>
      <c r="W296" s="11">
        <f t="shared" si="312"/>
        <v>-1.0734613539272964E-2</v>
      </c>
      <c r="X296" s="11">
        <f t="shared" si="313"/>
        <v>-1.217998157191269E-2</v>
      </c>
      <c r="Y296" s="11">
        <f t="shared" si="314"/>
        <v>-9.7425357312937999E-3</v>
      </c>
      <c r="Z296" s="4">
        <f t="shared" si="327"/>
        <v>627.02747897400252</v>
      </c>
      <c r="AA296" s="4">
        <f t="shared" si="328"/>
        <v>5439.7987012130907</v>
      </c>
      <c r="AB296" s="4">
        <f t="shared" si="329"/>
        <v>40321.380421035632</v>
      </c>
      <c r="AC296" s="12">
        <f t="shared" si="315"/>
        <v>0.8739560463677204</v>
      </c>
      <c r="AD296" s="12">
        <f t="shared" si="316"/>
        <v>3.0876580409760694</v>
      </c>
      <c r="AE296" s="12">
        <f t="shared" si="317"/>
        <v>24.348019540598397</v>
      </c>
      <c r="AF296" s="11">
        <f t="shared" si="318"/>
        <v>-4.0504037456468023E-3</v>
      </c>
      <c r="AG296" s="11">
        <f t="shared" si="319"/>
        <v>2.9673830763510267E-4</v>
      </c>
      <c r="AH296" s="11">
        <f t="shared" si="320"/>
        <v>9.7937136394747881E-3</v>
      </c>
      <c r="AI296" s="1">
        <f t="shared" si="284"/>
        <v>149736.81092590603</v>
      </c>
      <c r="AJ296" s="1">
        <f t="shared" si="285"/>
        <v>113663.63720368386</v>
      </c>
      <c r="AK296" s="1">
        <f t="shared" si="286"/>
        <v>52883.563906428652</v>
      </c>
      <c r="AL296" s="10">
        <f t="shared" si="321"/>
        <v>96.863857814193111</v>
      </c>
      <c r="AM296" s="10">
        <f t="shared" si="322"/>
        <v>24.049371894499931</v>
      </c>
      <c r="AN296" s="10">
        <f t="shared" si="323"/>
        <v>7.4850600539676764</v>
      </c>
      <c r="AO296" s="7">
        <f t="shared" si="324"/>
        <v>1.8482425872256903E-3</v>
      </c>
      <c r="AP296" s="7">
        <f t="shared" si="325"/>
        <v>2.3282981923295181E-3</v>
      </c>
      <c r="AQ296" s="7">
        <f t="shared" si="326"/>
        <v>2.1120602318047996E-3</v>
      </c>
      <c r="AR296" s="1">
        <f t="shared" si="332"/>
        <v>66464.516704764756</v>
      </c>
      <c r="AS296" s="1">
        <f t="shared" si="330"/>
        <v>54781.476367605334</v>
      </c>
      <c r="AT296" s="1">
        <f t="shared" si="331"/>
        <v>26122.215117185333</v>
      </c>
      <c r="AU296" s="1">
        <f t="shared" si="287"/>
        <v>13292.903340952951</v>
      </c>
      <c r="AV296" s="1">
        <f t="shared" si="288"/>
        <v>10956.295273521067</v>
      </c>
      <c r="AW296" s="1">
        <f t="shared" si="289"/>
        <v>5224.4430234370666</v>
      </c>
      <c r="AX296">
        <v>0</v>
      </c>
      <c r="AY296">
        <v>0</v>
      </c>
      <c r="AZ296">
        <v>0</v>
      </c>
      <c r="BA296">
        <f t="shared" si="335"/>
        <v>0</v>
      </c>
      <c r="BB296">
        <f t="shared" si="347"/>
        <v>0</v>
      </c>
      <c r="BC296">
        <f t="shared" si="336"/>
        <v>0</v>
      </c>
      <c r="BD296">
        <f t="shared" si="337"/>
        <v>0</v>
      </c>
      <c r="BE296">
        <f t="shared" si="338"/>
        <v>0</v>
      </c>
      <c r="BF296">
        <f t="shared" si="339"/>
        <v>0</v>
      </c>
      <c r="BG296">
        <f t="shared" si="340"/>
        <v>0</v>
      </c>
      <c r="BH296">
        <f t="shared" si="348"/>
        <v>0</v>
      </c>
      <c r="BI296">
        <f t="shared" si="349"/>
        <v>0</v>
      </c>
      <c r="BJ296">
        <f t="shared" si="350"/>
        <v>0</v>
      </c>
      <c r="BK296" s="7">
        <f t="shared" si="351"/>
        <v>2.2910830392096376E-2</v>
      </c>
      <c r="BL296" s="13">
        <f t="shared" si="333"/>
        <v>4.2621872698439279E-4</v>
      </c>
      <c r="BM296" s="13">
        <f t="shared" si="334"/>
        <v>1.0483703230326545E-5</v>
      </c>
      <c r="BN296" s="8">
        <f>BN$3*temperature!$I406+BN$4*temperature!$I406^2+BN$5*temperature!$I406^6</f>
        <v>-77.966826875531041</v>
      </c>
      <c r="BO296" s="8">
        <f>BO$3*temperature!$I406+BO$4*temperature!$I406^2+BO$5*temperature!$I406^6</f>
        <v>-63.141570911901745</v>
      </c>
      <c r="BP296" s="8">
        <f>BP$3*temperature!$I406+BP$4*temperature!$I406^2+BP$5*temperature!$I406^6</f>
        <v>-51.651158228042597</v>
      </c>
      <c r="BQ296" s="8">
        <f>BQ$3*temperature!$M406+BQ$4*temperature!$M406^2+BQ$5*temperature!$M406^6</f>
        <v>-77.966848022647824</v>
      </c>
      <c r="BR296" s="8">
        <f>BR$3*temperature!$M406+BR$4*temperature!$M406^2+BR$5*temperature!$M406^6</f>
        <v>-63.141587124870533</v>
      </c>
      <c r="BS296" s="8">
        <f>BS$3*temperature!$M406+BS$4*temperature!$M406^2+BS$5*temperature!$M406^6</f>
        <v>-51.651170749548839</v>
      </c>
      <c r="BT296" s="15">
        <f t="shared" si="341"/>
        <v>-2.1147116783026831E-5</v>
      </c>
      <c r="BU296" s="15">
        <f t="shared" si="342"/>
        <v>-1.6212968787954196E-5</v>
      </c>
      <c r="BV296" s="15">
        <f t="shared" si="343"/>
        <v>-1.2521506242535452E-5</v>
      </c>
      <c r="BW296" s="15">
        <f t="shared" si="344"/>
        <v>-2.6207927428478234E-2</v>
      </c>
      <c r="BX296" s="15">
        <f t="shared" si="345"/>
        <v>-1.1170309465465343E-5</v>
      </c>
      <c r="BY296" s="15">
        <f t="shared" si="346"/>
        <v>-2.7475613344210091E-7</v>
      </c>
    </row>
    <row r="297" spans="1:77" x14ac:dyDescent="0.3">
      <c r="A297">
        <f t="shared" si="290"/>
        <v>2251</v>
      </c>
      <c r="B297" s="4">
        <f t="shared" si="291"/>
        <v>1165.4054109329481</v>
      </c>
      <c r="C297" s="4">
        <f t="shared" si="292"/>
        <v>2964.1685848794655</v>
      </c>
      <c r="D297" s="4">
        <f t="shared" si="293"/>
        <v>4369.9523622864981</v>
      </c>
      <c r="E297" s="11">
        <f t="shared" si="294"/>
        <v>1.7579918067793741E-8</v>
      </c>
      <c r="F297" s="11">
        <f t="shared" si="295"/>
        <v>3.4633617423409587E-8</v>
      </c>
      <c r="G297" s="11">
        <f t="shared" si="296"/>
        <v>7.0703297978061215E-8</v>
      </c>
      <c r="H297" s="4">
        <f t="shared" si="297"/>
        <v>65659.804197039368</v>
      </c>
      <c r="I297" s="4">
        <f t="shared" si="298"/>
        <v>54572.413682554594</v>
      </c>
      <c r="J297" s="4">
        <f t="shared" si="299"/>
        <v>26087.290007242329</v>
      </c>
      <c r="K297" s="4">
        <f t="shared" si="300"/>
        <v>56340.740810939235</v>
      </c>
      <c r="L297" s="4">
        <f t="shared" si="301"/>
        <v>18410.69835262886</v>
      </c>
      <c r="M297" s="4">
        <f t="shared" si="302"/>
        <v>5969.6966567371528</v>
      </c>
      <c r="N297" s="11">
        <f t="shared" si="303"/>
        <v>-1.2107417640511708E-2</v>
      </c>
      <c r="O297" s="11">
        <f t="shared" si="304"/>
        <v>-3.8163369984385298E-3</v>
      </c>
      <c r="P297" s="11">
        <f t="shared" si="305"/>
        <v>-1.337059443222044E-3</v>
      </c>
      <c r="Q297" s="4">
        <f t="shared" si="306"/>
        <v>685.29981191220952</v>
      </c>
      <c r="R297" s="4">
        <f t="shared" si="307"/>
        <v>1706.0664264958357</v>
      </c>
      <c r="S297" s="4">
        <f t="shared" si="308"/>
        <v>1619.6107130866226</v>
      </c>
      <c r="T297" s="4">
        <f t="shared" si="309"/>
        <v>10.437128472934283</v>
      </c>
      <c r="U297" s="4">
        <f t="shared" si="310"/>
        <v>31.262433001771761</v>
      </c>
      <c r="V297" s="4">
        <f t="shared" si="311"/>
        <v>62.084283673658234</v>
      </c>
      <c r="W297" s="11">
        <f t="shared" si="312"/>
        <v>-1.0734613539272964E-2</v>
      </c>
      <c r="X297" s="11">
        <f t="shared" si="313"/>
        <v>-1.217998157191269E-2</v>
      </c>
      <c r="Y297" s="11">
        <f t="shared" si="314"/>
        <v>-9.7425357312937999E-3</v>
      </c>
      <c r="Z297" s="4">
        <f t="shared" si="327"/>
        <v>610.35852935106868</v>
      </c>
      <c r="AA297" s="4">
        <f t="shared" si="328"/>
        <v>5354.7195781057926</v>
      </c>
      <c r="AB297" s="4">
        <f t="shared" si="329"/>
        <v>40266.126709439886</v>
      </c>
      <c r="AC297" s="12">
        <f t="shared" si="315"/>
        <v>0.87041617152398187</v>
      </c>
      <c r="AD297" s="12">
        <f t="shared" si="316"/>
        <v>3.0885742673977048</v>
      </c>
      <c r="AE297" s="12">
        <f t="shared" si="317"/>
        <v>24.586477071667353</v>
      </c>
      <c r="AF297" s="11">
        <f t="shared" si="318"/>
        <v>-4.0504037456468023E-3</v>
      </c>
      <c r="AG297" s="11">
        <f t="shared" si="319"/>
        <v>2.9673830763510267E-4</v>
      </c>
      <c r="AH297" s="11">
        <f t="shared" si="320"/>
        <v>9.7937136394747881E-3</v>
      </c>
      <c r="AI297" s="1">
        <f t="shared" si="284"/>
        <v>148056.03317426838</v>
      </c>
      <c r="AJ297" s="1">
        <f t="shared" si="285"/>
        <v>113253.56875683654</v>
      </c>
      <c r="AK297" s="1">
        <f t="shared" si="286"/>
        <v>52819.650539222857</v>
      </c>
      <c r="AL297" s="10">
        <f t="shared" si="321"/>
        <v>97.041095442296537</v>
      </c>
      <c r="AM297" s="10">
        <f t="shared" si="322"/>
        <v>24.104806062517468</v>
      </c>
      <c r="AN297" s="10">
        <f t="shared" si="323"/>
        <v>7.5007108626636061</v>
      </c>
      <c r="AO297" s="7">
        <f t="shared" si="324"/>
        <v>1.8297601613534334E-3</v>
      </c>
      <c r="AP297" s="7">
        <f t="shared" si="325"/>
        <v>2.3050152104062229E-3</v>
      </c>
      <c r="AQ297" s="7">
        <f t="shared" si="326"/>
        <v>2.0909396294867513E-3</v>
      </c>
      <c r="AR297" s="1">
        <f t="shared" si="332"/>
        <v>65659.804197039368</v>
      </c>
      <c r="AS297" s="1">
        <f t="shared" si="330"/>
        <v>54572.413682554594</v>
      </c>
      <c r="AT297" s="1">
        <f t="shared" si="331"/>
        <v>26087.290007242329</v>
      </c>
      <c r="AU297" s="1">
        <f t="shared" si="287"/>
        <v>13131.960839407875</v>
      </c>
      <c r="AV297" s="1">
        <f t="shared" si="288"/>
        <v>10914.482736510919</v>
      </c>
      <c r="AW297" s="1">
        <f t="shared" si="289"/>
        <v>5217.4580014484663</v>
      </c>
      <c r="AX297">
        <v>0</v>
      </c>
      <c r="AY297">
        <v>0</v>
      </c>
      <c r="AZ297">
        <v>0</v>
      </c>
      <c r="BA297">
        <f t="shared" si="335"/>
        <v>0</v>
      </c>
      <c r="BB297">
        <f t="shared" si="347"/>
        <v>0</v>
      </c>
      <c r="BC297">
        <f t="shared" si="336"/>
        <v>0</v>
      </c>
      <c r="BD297">
        <f t="shared" si="337"/>
        <v>0</v>
      </c>
      <c r="BE297">
        <f t="shared" si="338"/>
        <v>0</v>
      </c>
      <c r="BF297">
        <f t="shared" si="339"/>
        <v>0</v>
      </c>
      <c r="BG297">
        <f t="shared" si="340"/>
        <v>0</v>
      </c>
      <c r="BH297">
        <f t="shared" si="348"/>
        <v>0</v>
      </c>
      <c r="BI297">
        <f t="shared" si="349"/>
        <v>0</v>
      </c>
      <c r="BJ297">
        <f t="shared" si="350"/>
        <v>0</v>
      </c>
      <c r="BK297" s="7">
        <f t="shared" si="351"/>
        <v>2.2883758617167488E-2</v>
      </c>
      <c r="BL297" s="13">
        <f t="shared" si="333"/>
        <v>4.1667241593386692E-4</v>
      </c>
      <c r="BM297" s="13">
        <f t="shared" si="334"/>
        <v>9.9844792669776613E-6</v>
      </c>
      <c r="BN297" s="8">
        <f>BN$3*temperature!$I407+BN$4*temperature!$I407^2+BN$5*temperature!$I407^6</f>
        <v>-78.225450109891028</v>
      </c>
      <c r="BO297" s="8">
        <f>BO$3*temperature!$I407+BO$4*temperature!$I407^2+BO$5*temperature!$I407^6</f>
        <v>-63.339845206458747</v>
      </c>
      <c r="BP297" s="8">
        <f>BP$3*temperature!$I407+BP$4*temperature!$I407^2+BP$5*temperature!$I407^6</f>
        <v>-51.804283388003512</v>
      </c>
      <c r="BQ297" s="8">
        <f>BQ$3*temperature!$M407+BQ$4*temperature!$M407^2+BQ$5*temperature!$M407^6</f>
        <v>-78.225471234017732</v>
      </c>
      <c r="BR297" s="8">
        <f>BR$3*temperature!$M407+BR$4*temperature!$M407^2+BR$5*temperature!$M407^6</f>
        <v>-63.339861400869381</v>
      </c>
      <c r="BS297" s="8">
        <f>BS$3*temperature!$M407+BS$4*temperature!$M407^2+BS$5*temperature!$M407^6</f>
        <v>-51.804295894377823</v>
      </c>
      <c r="BT297" s="15">
        <f t="shared" si="341"/>
        <v>-2.1124126703853108E-5</v>
      </c>
      <c r="BU297" s="15">
        <f t="shared" si="342"/>
        <v>-1.6194410633829648E-5</v>
      </c>
      <c r="BV297" s="15">
        <f t="shared" si="343"/>
        <v>-1.2506374311271884E-5</v>
      </c>
      <c r="BW297" s="15">
        <f t="shared" si="344"/>
        <v>-2.5970315132602333E-2</v>
      </c>
      <c r="BX297" s="15">
        <f t="shared" si="345"/>
        <v>-1.0821113948865277E-5</v>
      </c>
      <c r="BY297" s="15">
        <f t="shared" si="346"/>
        <v>-2.5930007299834421E-7</v>
      </c>
    </row>
    <row r="298" spans="1:77" x14ac:dyDescent="0.3">
      <c r="A298">
        <f t="shared" si="290"/>
        <v>2252</v>
      </c>
      <c r="B298" s="4">
        <f t="shared" si="291"/>
        <v>1165.4054303962932</v>
      </c>
      <c r="C298" s="4">
        <f t="shared" si="292"/>
        <v>2964.1686824063522</v>
      </c>
      <c r="D298" s="4">
        <f t="shared" si="293"/>
        <v>4369.9526558080397</v>
      </c>
      <c r="E298" s="11">
        <f t="shared" si="294"/>
        <v>1.6700922164404053E-8</v>
      </c>
      <c r="F298" s="11">
        <f t="shared" si="295"/>
        <v>3.2901936552239103E-8</v>
      </c>
      <c r="G298" s="11">
        <f t="shared" si="296"/>
        <v>6.7168133079158156E-8</v>
      </c>
      <c r="H298" s="4">
        <f t="shared" si="297"/>
        <v>64859.003267680651</v>
      </c>
      <c r="I298" s="4">
        <f t="shared" si="298"/>
        <v>54363.182507000238</v>
      </c>
      <c r="J298" s="4">
        <f t="shared" si="299"/>
        <v>26052.133044739559</v>
      </c>
      <c r="K298" s="4">
        <f t="shared" si="300"/>
        <v>55653.596230133844</v>
      </c>
      <c r="L298" s="4">
        <f t="shared" si="301"/>
        <v>18340.110949039336</v>
      </c>
      <c r="M298" s="4">
        <f t="shared" si="302"/>
        <v>5961.6510970923337</v>
      </c>
      <c r="N298" s="11">
        <f t="shared" si="303"/>
        <v>-1.2196229068254905E-2</v>
      </c>
      <c r="O298" s="11">
        <f t="shared" si="304"/>
        <v>-3.8340426983013431E-3</v>
      </c>
      <c r="P298" s="11">
        <f t="shared" si="305"/>
        <v>-1.3477334121725359E-3</v>
      </c>
      <c r="Q298" s="4">
        <f t="shared" si="306"/>
        <v>669.67504165928335</v>
      </c>
      <c r="R298" s="4">
        <f t="shared" si="307"/>
        <v>1678.825163433369</v>
      </c>
      <c r="S298" s="4">
        <f t="shared" si="308"/>
        <v>1601.6701679928658</v>
      </c>
      <c r="T298" s="4">
        <f t="shared" si="309"/>
        <v>10.325089932317592</v>
      </c>
      <c r="U298" s="4">
        <f t="shared" si="310"/>
        <v>30.881657143917025</v>
      </c>
      <c r="V298" s="4">
        <f t="shared" si="311"/>
        <v>61.479425321615835</v>
      </c>
      <c r="W298" s="11">
        <f t="shared" si="312"/>
        <v>-1.0734613539272964E-2</v>
      </c>
      <c r="X298" s="11">
        <f t="shared" si="313"/>
        <v>-1.217998157191269E-2</v>
      </c>
      <c r="Y298" s="11">
        <f t="shared" si="314"/>
        <v>-9.7425357312937999E-3</v>
      </c>
      <c r="Z298" s="4">
        <f t="shared" si="327"/>
        <v>594.0799888415969</v>
      </c>
      <c r="AA298" s="4">
        <f t="shared" si="328"/>
        <v>5270.8764703276647</v>
      </c>
      <c r="AB298" s="4">
        <f t="shared" si="329"/>
        <v>40210.512448466427</v>
      </c>
      <c r="AC298" s="12">
        <f t="shared" si="315"/>
        <v>0.86689063460256954</v>
      </c>
      <c r="AD298" s="12">
        <f t="shared" si="316"/>
        <v>3.0894907656988178</v>
      </c>
      <c r="AE298" s="12">
        <f t="shared" si="317"/>
        <v>24.827269987510775</v>
      </c>
      <c r="AF298" s="11">
        <f t="shared" si="318"/>
        <v>-4.0504037456468023E-3</v>
      </c>
      <c r="AG298" s="11">
        <f t="shared" si="319"/>
        <v>2.9673830763510267E-4</v>
      </c>
      <c r="AH298" s="11">
        <f t="shared" si="320"/>
        <v>9.7937136394747881E-3</v>
      </c>
      <c r="AI298" s="1">
        <f t="shared" si="284"/>
        <v>146382.39069624941</v>
      </c>
      <c r="AJ298" s="1">
        <f t="shared" si="285"/>
        <v>112842.69461766382</v>
      </c>
      <c r="AK298" s="1">
        <f t="shared" si="286"/>
        <v>52755.143486749039</v>
      </c>
      <c r="AL298" s="10">
        <f t="shared" si="321"/>
        <v>97.216881753446401</v>
      </c>
      <c r="AM298" s="10">
        <f t="shared" si="322"/>
        <v>24.159812387689282</v>
      </c>
      <c r="AN298" s="10">
        <f t="shared" si="323"/>
        <v>7.5162375609197509</v>
      </c>
      <c r="AO298" s="7">
        <f t="shared" si="324"/>
        <v>1.811462559739899E-3</v>
      </c>
      <c r="AP298" s="7">
        <f t="shared" si="325"/>
        <v>2.2819650583021608E-3</v>
      </c>
      <c r="AQ298" s="7">
        <f t="shared" si="326"/>
        <v>2.0700302331918838E-3</v>
      </c>
      <c r="AR298" s="1">
        <f t="shared" si="332"/>
        <v>64859.003267680651</v>
      </c>
      <c r="AS298" s="1">
        <f t="shared" si="330"/>
        <v>54363.182507000238</v>
      </c>
      <c r="AT298" s="1">
        <f t="shared" si="331"/>
        <v>26052.133044739559</v>
      </c>
      <c r="AU298" s="1">
        <f t="shared" si="287"/>
        <v>12971.800653536131</v>
      </c>
      <c r="AV298" s="1">
        <f t="shared" si="288"/>
        <v>10872.636501400048</v>
      </c>
      <c r="AW298" s="1">
        <f t="shared" si="289"/>
        <v>5210.4266089479124</v>
      </c>
      <c r="AX298">
        <v>0</v>
      </c>
      <c r="AY298">
        <v>0</v>
      </c>
      <c r="AZ298">
        <v>0</v>
      </c>
      <c r="BA298">
        <f t="shared" si="335"/>
        <v>0</v>
      </c>
      <c r="BB298">
        <f t="shared" si="347"/>
        <v>0</v>
      </c>
      <c r="BC298">
        <f t="shared" si="336"/>
        <v>0</v>
      </c>
      <c r="BD298">
        <f t="shared" si="337"/>
        <v>0</v>
      </c>
      <c r="BE298">
        <f t="shared" si="338"/>
        <v>0</v>
      </c>
      <c r="BF298">
        <f t="shared" si="339"/>
        <v>0</v>
      </c>
      <c r="BG298">
        <f t="shared" si="340"/>
        <v>0</v>
      </c>
      <c r="BH298">
        <f t="shared" si="348"/>
        <v>0</v>
      </c>
      <c r="BI298">
        <f t="shared" si="349"/>
        <v>0</v>
      </c>
      <c r="BJ298">
        <f t="shared" si="350"/>
        <v>0</v>
      </c>
      <c r="BK298" s="7">
        <f t="shared" si="351"/>
        <v>2.2856755062960782E-2</v>
      </c>
      <c r="BL298" s="13">
        <f t="shared" si="333"/>
        <v>4.0735070082368371E-4</v>
      </c>
      <c r="BM298" s="13">
        <f t="shared" si="334"/>
        <v>9.5090278733120585E-6</v>
      </c>
      <c r="BN298" s="8">
        <f>BN$3*temperature!$I408+BN$4*temperature!$I408^2+BN$5*temperature!$I408^6</f>
        <v>-78.482260755941752</v>
      </c>
      <c r="BO298" s="8">
        <f>BO$3*temperature!$I408+BO$4*temperature!$I408^2+BO$5*temperature!$I408^6</f>
        <v>-63.536718607594231</v>
      </c>
      <c r="BP298" s="8">
        <f>BP$3*temperature!$I408+BP$4*temperature!$I408^2+BP$5*temperature!$I408^6</f>
        <v>-51.956316992939584</v>
      </c>
      <c r="BQ298" s="8">
        <f>BQ$3*temperature!$M408+BQ$4*temperature!$M408^2+BQ$5*temperature!$M408^6</f>
        <v>-78.48228185718088</v>
      </c>
      <c r="BR298" s="8">
        <f>BR$3*temperature!$M408+BR$4*temperature!$M408^2+BR$5*temperature!$M408^6</f>
        <v>-63.536734783538193</v>
      </c>
      <c r="BS298" s="8">
        <f>BS$3*temperature!$M408+BS$4*temperature!$M408^2+BS$5*temperature!$M408^6</f>
        <v>-51.956329484263655</v>
      </c>
      <c r="BT298" s="15">
        <f t="shared" si="341"/>
        <v>-2.1101239127574445E-5</v>
      </c>
      <c r="BU298" s="15">
        <f t="shared" si="342"/>
        <v>-1.6175943962082329E-5</v>
      </c>
      <c r="BV298" s="15">
        <f t="shared" si="343"/>
        <v>-1.2491324071106646E-5</v>
      </c>
      <c r="BW298" s="15">
        <f t="shared" si="344"/>
        <v>-2.5734067679665799E-2</v>
      </c>
      <c r="BX298" s="15">
        <f t="shared" si="345"/>
        <v>-1.0482790504355972E-5</v>
      </c>
      <c r="BY298" s="15">
        <f t="shared" si="346"/>
        <v>-2.4470596685964104E-7</v>
      </c>
    </row>
    <row r="299" spans="1:77" x14ac:dyDescent="0.3">
      <c r="A299">
        <f t="shared" si="290"/>
        <v>2253</v>
      </c>
      <c r="B299" s="4">
        <f t="shared" si="291"/>
        <v>1165.4054488864713</v>
      </c>
      <c r="C299" s="4">
        <f t="shared" si="292"/>
        <v>2964.1687750568976</v>
      </c>
      <c r="D299" s="4">
        <f t="shared" si="293"/>
        <v>4369.9529346535228</v>
      </c>
      <c r="E299" s="11">
        <f t="shared" si="294"/>
        <v>1.5865876056183849E-8</v>
      </c>
      <c r="F299" s="11">
        <f t="shared" si="295"/>
        <v>3.1256839724627149E-8</v>
      </c>
      <c r="G299" s="11">
        <f t="shared" si="296"/>
        <v>6.3809726425200242E-8</v>
      </c>
      <c r="H299" s="4">
        <f t="shared" si="297"/>
        <v>64062.131949841285</v>
      </c>
      <c r="I299" s="4">
        <f t="shared" si="298"/>
        <v>54153.800285064783</v>
      </c>
      <c r="J299" s="4">
        <f t="shared" si="299"/>
        <v>26016.749304945479</v>
      </c>
      <c r="K299" s="4">
        <f t="shared" si="300"/>
        <v>54969.823601778902</v>
      </c>
      <c r="L299" s="4">
        <f t="shared" si="301"/>
        <v>18269.472622733934</v>
      </c>
      <c r="M299" s="4">
        <f t="shared" si="302"/>
        <v>5953.5536638470112</v>
      </c>
      <c r="N299" s="11">
        <f t="shared" si="303"/>
        <v>-1.2286225413492891E-2</v>
      </c>
      <c r="O299" s="11">
        <f t="shared" si="304"/>
        <v>-3.8515757348295265E-3</v>
      </c>
      <c r="P299" s="11">
        <f t="shared" si="305"/>
        <v>-1.3582534625804499E-3</v>
      </c>
      <c r="Q299" s="4">
        <f t="shared" si="306"/>
        <v>654.34689277899656</v>
      </c>
      <c r="R299" s="4">
        <f t="shared" si="307"/>
        <v>1651.9897905037637</v>
      </c>
      <c r="S299" s="4">
        <f t="shared" si="308"/>
        <v>1583.9116608025029</v>
      </c>
      <c r="T299" s="4">
        <f t="shared" si="309"/>
        <v>10.214254082135925</v>
      </c>
      <c r="U299" s="4">
        <f t="shared" si="310"/>
        <v>30.505519128993988</v>
      </c>
      <c r="V299" s="4">
        <f t="shared" si="311"/>
        <v>60.880459823680582</v>
      </c>
      <c r="W299" s="11">
        <f t="shared" si="312"/>
        <v>-1.0734613539272964E-2</v>
      </c>
      <c r="X299" s="11">
        <f t="shared" si="313"/>
        <v>-1.217998157191269E-2</v>
      </c>
      <c r="Y299" s="11">
        <f t="shared" si="314"/>
        <v>-9.7425357312937999E-3</v>
      </c>
      <c r="Z299" s="4">
        <f t="shared" si="327"/>
        <v>578.18362061457231</v>
      </c>
      <c r="AA299" s="4">
        <f t="shared" si="328"/>
        <v>5188.2539366339061</v>
      </c>
      <c r="AB299" s="4">
        <f t="shared" si="329"/>
        <v>40154.54567133887</v>
      </c>
      <c r="AC299" s="12">
        <f t="shared" si="315"/>
        <v>0.8633793775291092</v>
      </c>
      <c r="AD299" s="12">
        <f t="shared" si="316"/>
        <v>3.0904075359600855</v>
      </c>
      <c r="AE299" s="12">
        <f t="shared" si="317"/>
        <v>25.07042116021838</v>
      </c>
      <c r="AF299" s="11">
        <f t="shared" si="318"/>
        <v>-4.0504037456468023E-3</v>
      </c>
      <c r="AG299" s="11">
        <f t="shared" si="319"/>
        <v>2.9673830763510267E-4</v>
      </c>
      <c r="AH299" s="11">
        <f t="shared" si="320"/>
        <v>9.7937136394747881E-3</v>
      </c>
      <c r="AI299" s="1">
        <f t="shared" si="284"/>
        <v>144715.95228016059</v>
      </c>
      <c r="AJ299" s="1">
        <f t="shared" si="285"/>
        <v>112431.06165729748</v>
      </c>
      <c r="AK299" s="1">
        <f t="shared" si="286"/>
        <v>52690.055747022052</v>
      </c>
      <c r="AL299" s="10">
        <f t="shared" si="321"/>
        <v>97.39122544750272</v>
      </c>
      <c r="AM299" s="10">
        <f t="shared" si="322"/>
        <v>24.214392916896287</v>
      </c>
      <c r="AN299" s="10">
        <f t="shared" si="323"/>
        <v>7.5316408115207976</v>
      </c>
      <c r="AO299" s="7">
        <f t="shared" si="324"/>
        <v>1.7933479341424999E-3</v>
      </c>
      <c r="AP299" s="7">
        <f t="shared" si="325"/>
        <v>2.259145407719139E-3</v>
      </c>
      <c r="AQ299" s="7">
        <f t="shared" si="326"/>
        <v>2.049329930859965E-3</v>
      </c>
      <c r="AR299" s="1">
        <f t="shared" si="332"/>
        <v>64062.131949841285</v>
      </c>
      <c r="AS299" s="1">
        <f t="shared" si="330"/>
        <v>54153.800285064783</v>
      </c>
      <c r="AT299" s="1">
        <f t="shared" si="331"/>
        <v>26016.749304945479</v>
      </c>
      <c r="AU299" s="1">
        <f t="shared" si="287"/>
        <v>12812.426389968257</v>
      </c>
      <c r="AV299" s="1">
        <f t="shared" si="288"/>
        <v>10830.760057012958</v>
      </c>
      <c r="AW299" s="1">
        <f t="shared" si="289"/>
        <v>5203.3498609890958</v>
      </c>
      <c r="AX299">
        <v>0</v>
      </c>
      <c r="AY299">
        <v>0</v>
      </c>
      <c r="AZ299">
        <v>0</v>
      </c>
      <c r="BA299">
        <f t="shared" si="335"/>
        <v>0</v>
      </c>
      <c r="BB299">
        <f t="shared" si="347"/>
        <v>0</v>
      </c>
      <c r="BC299">
        <f t="shared" si="336"/>
        <v>0</v>
      </c>
      <c r="BD299">
        <f t="shared" si="337"/>
        <v>0</v>
      </c>
      <c r="BE299">
        <f t="shared" si="338"/>
        <v>0</v>
      </c>
      <c r="BF299">
        <f t="shared" si="339"/>
        <v>0</v>
      </c>
      <c r="BG299">
        <f t="shared" si="340"/>
        <v>0</v>
      </c>
      <c r="BH299">
        <f t="shared" si="348"/>
        <v>0</v>
      </c>
      <c r="BI299">
        <f t="shared" si="349"/>
        <v>0</v>
      </c>
      <c r="BJ299">
        <f t="shared" si="350"/>
        <v>0</v>
      </c>
      <c r="BK299" s="7">
        <f t="shared" si="351"/>
        <v>2.2829813927865622E-2</v>
      </c>
      <c r="BL299" s="13">
        <f t="shared" si="333"/>
        <v>3.982480428538693E-4</v>
      </c>
      <c r="BM299" s="13">
        <f t="shared" si="334"/>
        <v>9.0562170222019597E-6</v>
      </c>
      <c r="BN299" s="8">
        <f>BN$3*temperature!$I409+BN$4*temperature!$I409^2+BN$5*temperature!$I409^6</f>
        <v>-78.737277981449495</v>
      </c>
      <c r="BO299" s="8">
        <f>BO$3*temperature!$I409+BO$4*temperature!$I409^2+BO$5*temperature!$I409^6</f>
        <v>-63.732206097985653</v>
      </c>
      <c r="BP299" s="8">
        <f>BP$3*temperature!$I409+BP$4*temperature!$I409^2+BP$5*temperature!$I409^6</f>
        <v>-52.107270860430773</v>
      </c>
      <c r="BQ299" s="8">
        <f>BQ$3*temperature!$M409+BQ$4*temperature!$M409^2+BQ$5*temperature!$M409^6</f>
        <v>-78.73729905990271</v>
      </c>
      <c r="BR299" s="8">
        <f>BR$3*temperature!$M409+BR$4*temperature!$M409^2+BR$5*temperature!$M409^6</f>
        <v>-63.732222255553538</v>
      </c>
      <c r="BS299" s="8">
        <f>BS$3*temperature!$M409+BS$4*temperature!$M409^2+BS$5*temperature!$M409^6</f>
        <v>-52.107283336785414</v>
      </c>
      <c r="BT299" s="15">
        <f t="shared" si="341"/>
        <v>-2.1078453215750415E-5</v>
      </c>
      <c r="BU299" s="15">
        <f t="shared" si="342"/>
        <v>-1.6157567884533819E-5</v>
      </c>
      <c r="BV299" s="15">
        <f t="shared" si="343"/>
        <v>-1.2476354640966747E-5</v>
      </c>
      <c r="BW299" s="15">
        <f t="shared" si="344"/>
        <v>-2.5499185464510053E-2</v>
      </c>
      <c r="BX299" s="15">
        <f t="shared" si="345"/>
        <v>-1.015500070560896E-5</v>
      </c>
      <c r="BY299" s="15">
        <f t="shared" si="346"/>
        <v>-2.3092615745598073E-7</v>
      </c>
    </row>
    <row r="300" spans="1:77" x14ac:dyDescent="0.3">
      <c r="A300">
        <f t="shared" si="290"/>
        <v>2254</v>
      </c>
      <c r="B300" s="4">
        <f t="shared" si="291"/>
        <v>1165.4054664521409</v>
      </c>
      <c r="C300" s="4">
        <f t="shared" si="292"/>
        <v>2964.1688630749186</v>
      </c>
      <c r="D300" s="4">
        <f t="shared" si="293"/>
        <v>4369.9531995567486</v>
      </c>
      <c r="E300" s="11">
        <f t="shared" si="294"/>
        <v>1.5072582253374657E-8</v>
      </c>
      <c r="F300" s="11">
        <f t="shared" si="295"/>
        <v>2.969399773839579E-8</v>
      </c>
      <c r="G300" s="11">
        <f t="shared" si="296"/>
        <v>6.0619240103940226E-8</v>
      </c>
      <c r="H300" s="4">
        <f t="shared" si="297"/>
        <v>63269.207239651303</v>
      </c>
      <c r="I300" s="4">
        <f t="shared" si="298"/>
        <v>53944.284022139982</v>
      </c>
      <c r="J300" s="4">
        <f t="shared" si="299"/>
        <v>25981.143761067942</v>
      </c>
      <c r="K300" s="4">
        <f t="shared" si="300"/>
        <v>54289.437505611313</v>
      </c>
      <c r="L300" s="4">
        <f t="shared" si="301"/>
        <v>18198.789108856701</v>
      </c>
      <c r="M300" s="4">
        <f t="shared" si="302"/>
        <v>5945.4054939772013</v>
      </c>
      <c r="N300" s="11">
        <f t="shared" si="303"/>
        <v>-1.2377447326310298E-2</v>
      </c>
      <c r="O300" s="11">
        <f t="shared" si="304"/>
        <v>-3.8689411203516322E-3</v>
      </c>
      <c r="P300" s="11">
        <f t="shared" si="305"/>
        <v>-1.3686228981675264E-3</v>
      </c>
      <c r="Q300" s="4">
        <f t="shared" si="306"/>
        <v>639.31053838491357</v>
      </c>
      <c r="R300" s="4">
        <f t="shared" si="307"/>
        <v>1625.5550300949947</v>
      </c>
      <c r="S300" s="4">
        <f t="shared" si="308"/>
        <v>1566.3337816865896</v>
      </c>
      <c r="T300" s="4">
        <f t="shared" si="309"/>
        <v>10.104608011972255</v>
      </c>
      <c r="U300" s="4">
        <f t="shared" si="310"/>
        <v>30.133962468161211</v>
      </c>
      <c r="V300" s="4">
        <f t="shared" si="311"/>
        <v>60.28732976851078</v>
      </c>
      <c r="W300" s="11">
        <f t="shared" si="312"/>
        <v>-1.0734613539272964E-2</v>
      </c>
      <c r="X300" s="11">
        <f t="shared" si="313"/>
        <v>-1.217998157191269E-2</v>
      </c>
      <c r="Y300" s="11">
        <f t="shared" si="314"/>
        <v>-9.7425357312937999E-3</v>
      </c>
      <c r="Z300" s="4">
        <f t="shared" si="327"/>
        <v>562.66133894713857</v>
      </c>
      <c r="AA300" s="4">
        <f t="shared" si="328"/>
        <v>5106.8366424225223</v>
      </c>
      <c r="AB300" s="4">
        <f t="shared" si="329"/>
        <v>40098.23424740554</v>
      </c>
      <c r="AC300" s="12">
        <f t="shared" si="315"/>
        <v>0.85988234246445105</v>
      </c>
      <c r="AD300" s="12">
        <f t="shared" si="316"/>
        <v>3.091324578262209</v>
      </c>
      <c r="AE300" s="12">
        <f t="shared" si="317"/>
        <v>25.31595368588259</v>
      </c>
      <c r="AF300" s="11">
        <f t="shared" si="318"/>
        <v>-4.0504037456468023E-3</v>
      </c>
      <c r="AG300" s="11">
        <f t="shared" si="319"/>
        <v>2.9673830763510267E-4</v>
      </c>
      <c r="AH300" s="11">
        <f t="shared" si="320"/>
        <v>9.7937136394747881E-3</v>
      </c>
      <c r="AI300" s="1">
        <f t="shared" si="284"/>
        <v>143056.78344211279</v>
      </c>
      <c r="AJ300" s="1">
        <f t="shared" si="285"/>
        <v>112018.7155485807</v>
      </c>
      <c r="AK300" s="1">
        <f t="shared" si="286"/>
        <v>52624.400033308943</v>
      </c>
      <c r="AL300" s="10">
        <f t="shared" si="321"/>
        <v>97.564135236932998</v>
      </c>
      <c r="AM300" s="10">
        <f t="shared" si="322"/>
        <v>24.268549713109611</v>
      </c>
      <c r="AN300" s="10">
        <f t="shared" si="323"/>
        <v>7.5469212802948977</v>
      </c>
      <c r="AO300" s="7">
        <f t="shared" si="324"/>
        <v>1.775414454801075E-3</v>
      </c>
      <c r="AP300" s="7">
        <f t="shared" si="325"/>
        <v>2.2365539536419476E-3</v>
      </c>
      <c r="AQ300" s="7">
        <f t="shared" si="326"/>
        <v>2.0288366315513655E-3</v>
      </c>
      <c r="AR300" s="1">
        <f t="shared" si="332"/>
        <v>63269.207239651303</v>
      </c>
      <c r="AS300" s="1">
        <f t="shared" si="330"/>
        <v>53944.284022139982</v>
      </c>
      <c r="AT300" s="1">
        <f t="shared" si="331"/>
        <v>25981.143761067942</v>
      </c>
      <c r="AU300" s="1">
        <f t="shared" si="287"/>
        <v>12653.841447930261</v>
      </c>
      <c r="AV300" s="1">
        <f t="shared" si="288"/>
        <v>10788.856804427996</v>
      </c>
      <c r="AW300" s="1">
        <f t="shared" si="289"/>
        <v>5196.2287522135885</v>
      </c>
      <c r="AX300">
        <v>0</v>
      </c>
      <c r="AY300">
        <v>0</v>
      </c>
      <c r="AZ300">
        <v>0</v>
      </c>
      <c r="BA300">
        <f t="shared" si="335"/>
        <v>0</v>
      </c>
      <c r="BB300">
        <f t="shared" si="347"/>
        <v>0</v>
      </c>
      <c r="BC300">
        <f t="shared" si="336"/>
        <v>0</v>
      </c>
      <c r="BD300">
        <f t="shared" si="337"/>
        <v>0</v>
      </c>
      <c r="BE300">
        <f t="shared" si="338"/>
        <v>0</v>
      </c>
      <c r="BF300">
        <f t="shared" si="339"/>
        <v>0</v>
      </c>
      <c r="BG300">
        <f t="shared" si="340"/>
        <v>0</v>
      </c>
      <c r="BH300">
        <f t="shared" si="348"/>
        <v>0</v>
      </c>
      <c r="BI300">
        <f t="shared" si="349"/>
        <v>0</v>
      </c>
      <c r="BJ300">
        <f t="shared" si="350"/>
        <v>0</v>
      </c>
      <c r="BK300" s="7">
        <f t="shared" si="351"/>
        <v>2.2802929629832519E-2</v>
      </c>
      <c r="BL300" s="13">
        <f t="shared" si="333"/>
        <v>3.893590482316108E-4</v>
      </c>
      <c r="BM300" s="13">
        <f t="shared" si="334"/>
        <v>8.6249685925732948E-6</v>
      </c>
      <c r="BN300" s="8">
        <f>BN$3*temperature!$I410+BN$4*temperature!$I410^2+BN$5*temperature!$I410^6</f>
        <v>-78.990520787721223</v>
      </c>
      <c r="BO300" s="8">
        <f>BO$3*temperature!$I410+BO$4*temperature!$I410^2+BO$5*temperature!$I410^6</f>
        <v>-63.926322525177525</v>
      </c>
      <c r="BP300" s="8">
        <f>BP$3*temperature!$I410+BP$4*temperature!$I410^2+BP$5*temperature!$I410^6</f>
        <v>-52.257156697251254</v>
      </c>
      <c r="BQ300" s="8">
        <f>BQ$3*temperature!$M410+BQ$4*temperature!$M410^2+BQ$5*temperature!$M410^6</f>
        <v>-78.99054184348941</v>
      </c>
      <c r="BR300" s="8">
        <f>BR$3*temperature!$M410+BR$4*temperature!$M410^2+BR$5*temperature!$M410^6</f>
        <v>-63.926338664459109</v>
      </c>
      <c r="BS300" s="8">
        <f>BS$3*temperature!$M410+BS$4*temperature!$M410^2+BS$5*temperature!$M410^6</f>
        <v>-52.257169158716465</v>
      </c>
      <c r="BT300" s="15">
        <f t="shared" si="341"/>
        <v>-2.1055768186784007E-5</v>
      </c>
      <c r="BU300" s="15">
        <f t="shared" si="342"/>
        <v>-1.6139281584059972E-5</v>
      </c>
      <c r="BV300" s="15">
        <f t="shared" si="343"/>
        <v>-1.2461465210833467E-5</v>
      </c>
      <c r="BW300" s="15">
        <f t="shared" si="344"/>
        <v>-2.52656686979973E-2</v>
      </c>
      <c r="BX300" s="15">
        <f t="shared" si="345"/>
        <v>-9.8374167171874302E-6</v>
      </c>
      <c r="BY300" s="15">
        <f t="shared" si="346"/>
        <v>-2.1791559899058891E-7</v>
      </c>
    </row>
    <row r="301" spans="1:77" x14ac:dyDescent="0.3">
      <c r="A301">
        <f t="shared" si="290"/>
        <v>2255</v>
      </c>
      <c r="B301" s="4">
        <f t="shared" si="291"/>
        <v>1165.4054831395272</v>
      </c>
      <c r="C301" s="4">
        <f t="shared" si="292"/>
        <v>2964.1689466920407</v>
      </c>
      <c r="D301" s="4">
        <f t="shared" si="293"/>
        <v>4369.9534512148293</v>
      </c>
      <c r="E301" s="11">
        <f t="shared" si="294"/>
        <v>1.4318953140705924E-8</v>
      </c>
      <c r="F301" s="11">
        <f t="shared" si="295"/>
        <v>2.8209297851475999E-8</v>
      </c>
      <c r="G301" s="11">
        <f t="shared" si="296"/>
        <v>5.7588278098743212E-8</v>
      </c>
      <c r="H301" s="4">
        <f t="shared" si="297"/>
        <v>62480.245142544227</v>
      </c>
      <c r="I301" s="4">
        <f t="shared" si="298"/>
        <v>53734.650298183107</v>
      </c>
      <c r="J301" s="4">
        <f t="shared" si="299"/>
        <v>25945.321287512419</v>
      </c>
      <c r="K301" s="4">
        <f t="shared" si="300"/>
        <v>53612.451671521638</v>
      </c>
      <c r="L301" s="4">
        <f t="shared" si="301"/>
        <v>18128.065999122628</v>
      </c>
      <c r="M301" s="4">
        <f t="shared" si="302"/>
        <v>5937.2077019034887</v>
      </c>
      <c r="N301" s="11">
        <f t="shared" si="303"/>
        <v>-1.2469936422157657E-2</v>
      </c>
      <c r="O301" s="11">
        <f t="shared" si="304"/>
        <v>-3.8861437050037306E-3</v>
      </c>
      <c r="P301" s="11">
        <f t="shared" si="305"/>
        <v>-1.3788449050308182E-3</v>
      </c>
      <c r="Q301" s="4">
        <f t="shared" si="306"/>
        <v>624.56121207480294</v>
      </c>
      <c r="R301" s="4">
        <f t="shared" si="307"/>
        <v>1599.5156471124144</v>
      </c>
      <c r="S301" s="4">
        <f t="shared" si="308"/>
        <v>1548.9351179573116</v>
      </c>
      <c r="T301" s="4">
        <f t="shared" si="309"/>
        <v>9.9961389499978921</v>
      </c>
      <c r="U301" s="4">
        <f t="shared" si="310"/>
        <v>29.7669313606103</v>
      </c>
      <c r="V301" s="4">
        <f t="shared" si="311"/>
        <v>59.699978304096774</v>
      </c>
      <c r="W301" s="11">
        <f t="shared" si="312"/>
        <v>-1.0734613539272964E-2</v>
      </c>
      <c r="X301" s="11">
        <f t="shared" si="313"/>
        <v>-1.217998157191269E-2</v>
      </c>
      <c r="Y301" s="11">
        <f t="shared" si="314"/>
        <v>-9.7425357312937999E-3</v>
      </c>
      <c r="Z301" s="4">
        <f t="shared" si="327"/>
        <v>547.50520739139017</v>
      </c>
      <c r="AA301" s="4">
        <f t="shared" si="328"/>
        <v>5026.6093629260531</v>
      </c>
      <c r="AB301" s="4">
        <f t="shared" si="329"/>
        <v>40041.585887332774</v>
      </c>
      <c r="AC301" s="12">
        <f t="shared" si="315"/>
        <v>0.85639947180371745</v>
      </c>
      <c r="AD301" s="12">
        <f t="shared" si="316"/>
        <v>3.0922418926859132</v>
      </c>
      <c r="AE301" s="12">
        <f t="shared" si="317"/>
        <v>25.563890886792329</v>
      </c>
      <c r="AF301" s="11">
        <f t="shared" si="318"/>
        <v>-4.0504037456468023E-3</v>
      </c>
      <c r="AG301" s="11">
        <f t="shared" si="319"/>
        <v>2.9673830763510267E-4</v>
      </c>
      <c r="AH301" s="11">
        <f t="shared" si="320"/>
        <v>9.7937136394747881E-3</v>
      </c>
      <c r="AI301" s="1">
        <f t="shared" si="284"/>
        <v>141404.94654583177</v>
      </c>
      <c r="AJ301" s="1">
        <f t="shared" si="285"/>
        <v>111605.70079815063</v>
      </c>
      <c r="AK301" s="1">
        <f t="shared" si="286"/>
        <v>52558.188782191639</v>
      </c>
      <c r="AL301" s="10">
        <f t="shared" si="321"/>
        <v>97.73561984514312</v>
      </c>
      <c r="AM301" s="10">
        <f t="shared" si="322"/>
        <v>24.322284854711523</v>
      </c>
      <c r="AN301" s="10">
        <f t="shared" si="323"/>
        <v>7.5620796359403055</v>
      </c>
      <c r="AO301" s="7">
        <f t="shared" si="324"/>
        <v>1.7576603102530642E-3</v>
      </c>
      <c r="AP301" s="7">
        <f t="shared" si="325"/>
        <v>2.2141884141055283E-3</v>
      </c>
      <c r="AQ301" s="7">
        <f t="shared" si="326"/>
        <v>2.0085482652358517E-3</v>
      </c>
      <c r="AR301" s="1">
        <f t="shared" si="332"/>
        <v>62480.245142544227</v>
      </c>
      <c r="AS301" s="1">
        <f t="shared" si="330"/>
        <v>53734.650298183107</v>
      </c>
      <c r="AT301" s="1">
        <f t="shared" si="331"/>
        <v>25945.321287512419</v>
      </c>
      <c r="AU301" s="1">
        <f t="shared" si="287"/>
        <v>12496.049028508845</v>
      </c>
      <c r="AV301" s="1">
        <f t="shared" si="288"/>
        <v>10746.930059636623</v>
      </c>
      <c r="AW301" s="1">
        <f t="shared" si="289"/>
        <v>5189.064257502484</v>
      </c>
      <c r="AX301">
        <v>0</v>
      </c>
      <c r="AY301">
        <v>0</v>
      </c>
      <c r="AZ301">
        <v>0</v>
      </c>
      <c r="BA301">
        <f t="shared" si="335"/>
        <v>0</v>
      </c>
      <c r="BB301">
        <f t="shared" si="347"/>
        <v>0</v>
      </c>
      <c r="BC301">
        <f t="shared" si="336"/>
        <v>0</v>
      </c>
      <c r="BD301">
        <f t="shared" si="337"/>
        <v>0</v>
      </c>
      <c r="BE301">
        <f t="shared" si="338"/>
        <v>0</v>
      </c>
      <c r="BF301">
        <f t="shared" si="339"/>
        <v>0</v>
      </c>
      <c r="BG301">
        <f t="shared" si="340"/>
        <v>0</v>
      </c>
      <c r="BH301">
        <f t="shared" si="348"/>
        <v>0</v>
      </c>
      <c r="BI301">
        <f t="shared" si="349"/>
        <v>0</v>
      </c>
      <c r="BJ301">
        <f t="shared" si="350"/>
        <v>0</v>
      </c>
      <c r="BK301" s="7">
        <f t="shared" si="351"/>
        <v>2.2776096805155327E-2</v>
      </c>
      <c r="BL301" s="13">
        <f t="shared" si="333"/>
        <v>3.8067846400530512E-4</v>
      </c>
      <c r="BM301" s="13">
        <f t="shared" si="334"/>
        <v>8.214255802450756E-6</v>
      </c>
      <c r="BN301" s="8">
        <f>BN$3*temperature!$I411+BN$4*temperature!$I411^2+BN$5*temperature!$I411^6</f>
        <v>-79.242008006202838</v>
      </c>
      <c r="BO301" s="8">
        <f>BO$3*temperature!$I411+BO$4*temperature!$I411^2+BO$5*temperature!$I411^6</f>
        <v>-64.119082599175044</v>
      </c>
      <c r="BP301" s="8">
        <f>BP$3*temperature!$I411+BP$4*temperature!$I411^2+BP$5*temperature!$I411^6</f>
        <v>-52.405986097683581</v>
      </c>
      <c r="BQ301" s="8">
        <f>BQ$3*temperature!$M411+BQ$4*temperature!$M411^2+BQ$5*temperature!$M411^6</f>
        <v>-79.242029039386068</v>
      </c>
      <c r="BR301" s="8">
        <f>BR$3*temperature!$M411+BR$4*temperature!$M411^2+BR$5*temperature!$M411^6</f>
        <v>-64.119098720259245</v>
      </c>
      <c r="BS301" s="8">
        <f>BS$3*temperature!$M411+BS$4*temperature!$M411^2+BS$5*temperature!$M411^6</f>
        <v>-52.40599854433848</v>
      </c>
      <c r="BT301" s="15">
        <f t="shared" si="341"/>
        <v>-2.1033183230656505E-5</v>
      </c>
      <c r="BU301" s="15">
        <f t="shared" si="342"/>
        <v>-1.6121084200904079E-5</v>
      </c>
      <c r="BV301" s="15">
        <f t="shared" si="343"/>
        <v>-1.2446654899633813E-5</v>
      </c>
      <c r="BW301" s="15">
        <f t="shared" si="344"/>
        <v>-2.5033517266684041E-2</v>
      </c>
      <c r="BX301" s="15">
        <f t="shared" si="345"/>
        <v>-9.5297209017315645E-6</v>
      </c>
      <c r="BY301" s="15">
        <f t="shared" si="346"/>
        <v>-2.0563171446361059E-7</v>
      </c>
    </row>
    <row r="302" spans="1:77" x14ac:dyDescent="0.3">
      <c r="A302">
        <f t="shared" si="290"/>
        <v>2256</v>
      </c>
      <c r="B302" s="4">
        <f t="shared" si="291"/>
        <v>1165.4054989925442</v>
      </c>
      <c r="C302" s="4">
        <f t="shared" si="292"/>
        <v>2964.1690261283093</v>
      </c>
      <c r="D302" s="4">
        <f t="shared" si="293"/>
        <v>4369.953690290019</v>
      </c>
      <c r="E302" s="11">
        <f t="shared" si="294"/>
        <v>1.3603005483670627E-8</v>
      </c>
      <c r="F302" s="11">
        <f t="shared" si="295"/>
        <v>2.6798832958902197E-8</v>
      </c>
      <c r="G302" s="11">
        <f t="shared" si="296"/>
        <v>5.4708864193806049E-8</v>
      </c>
      <c r="H302" s="4">
        <f t="shared" si="297"/>
        <v>61695.26071828149</v>
      </c>
      <c r="I302" s="4">
        <f t="shared" si="298"/>
        <v>53524.915280686138</v>
      </c>
      <c r="J302" s="4">
        <f t="shared" si="299"/>
        <v>25909.286663053081</v>
      </c>
      <c r="K302" s="4">
        <f t="shared" si="300"/>
        <v>52938.879018174426</v>
      </c>
      <c r="L302" s="4">
        <f t="shared" si="301"/>
        <v>18057.308746187951</v>
      </c>
      <c r="M302" s="4">
        <f t="shared" si="302"/>
        <v>5928.9613802139784</v>
      </c>
      <c r="N302" s="11">
        <f t="shared" si="303"/>
        <v>-1.2563735332868697E-2</v>
      </c>
      <c r="O302" s="11">
        <f t="shared" si="304"/>
        <v>-3.9031881800353219E-3</v>
      </c>
      <c r="P302" s="11">
        <f t="shared" si="305"/>
        <v>-1.3889225547670803E-3</v>
      </c>
      <c r="Q302" s="4">
        <f t="shared" si="306"/>
        <v>610.09420796217876</v>
      </c>
      <c r="R302" s="4">
        <f t="shared" si="307"/>
        <v>1573.8664498064543</v>
      </c>
      <c r="S302" s="4">
        <f t="shared" si="308"/>
        <v>1531.7142547155179</v>
      </c>
      <c r="T302" s="4">
        <f t="shared" si="309"/>
        <v>9.8888342614847904</v>
      </c>
      <c r="U302" s="4">
        <f t="shared" si="310"/>
        <v>29.404370685185675</v>
      </c>
      <c r="V302" s="4">
        <f t="shared" si="311"/>
        <v>59.11834913231165</v>
      </c>
      <c r="W302" s="11">
        <f t="shared" si="312"/>
        <v>-1.0734613539272964E-2</v>
      </c>
      <c r="X302" s="11">
        <f t="shared" si="313"/>
        <v>-1.217998157191269E-2</v>
      </c>
      <c r="Y302" s="11">
        <f t="shared" si="314"/>
        <v>-9.7425357312937999E-3</v>
      </c>
      <c r="Z302" s="4">
        <f t="shared" si="327"/>
        <v>532.70743691381904</v>
      </c>
      <c r="AA302" s="4">
        <f t="shared" si="328"/>
        <v>4947.5569861735476</v>
      </c>
      <c r="AB302" s="4">
        <f t="shared" si="329"/>
        <v>39984.608148161191</v>
      </c>
      <c r="AC302" s="12">
        <f t="shared" si="315"/>
        <v>0.85293070817535377</v>
      </c>
      <c r="AD302" s="12">
        <f t="shared" si="316"/>
        <v>3.093159479311947</v>
      </c>
      <c r="AE302" s="12">
        <f t="shared" si="317"/>
        <v>25.814256313648354</v>
      </c>
      <c r="AF302" s="11">
        <f t="shared" si="318"/>
        <v>-4.0504037456468023E-3</v>
      </c>
      <c r="AG302" s="11">
        <f t="shared" si="319"/>
        <v>2.9673830763510267E-4</v>
      </c>
      <c r="AH302" s="11">
        <f t="shared" si="320"/>
        <v>9.7937136394747881E-3</v>
      </c>
      <c r="AI302" s="1">
        <f t="shared" si="284"/>
        <v>139760.50091975744</v>
      </c>
      <c r="AJ302" s="1">
        <f t="shared" si="285"/>
        <v>111192.06077797219</v>
      </c>
      <c r="AK302" s="1">
        <f t="shared" si="286"/>
        <v>52491.434161474957</v>
      </c>
      <c r="AL302" s="10">
        <f t="shared" si="321"/>
        <v>97.905688004843924</v>
      </c>
      <c r="AM302" s="10">
        <f t="shared" si="322"/>
        <v>24.375600434828101</v>
      </c>
      <c r="AN302" s="10">
        <f t="shared" si="323"/>
        <v>7.5771165498553055</v>
      </c>
      <c r="AO302" s="7">
        <f t="shared" si="324"/>
        <v>1.7400837071505336E-3</v>
      </c>
      <c r="AP302" s="7">
        <f t="shared" si="325"/>
        <v>2.1920465299644729E-3</v>
      </c>
      <c r="AQ302" s="7">
        <f t="shared" si="326"/>
        <v>1.9884627825834931E-3</v>
      </c>
      <c r="AR302" s="1">
        <f t="shared" si="332"/>
        <v>61695.26071828149</v>
      </c>
      <c r="AS302" s="1">
        <f t="shared" si="330"/>
        <v>53524.915280686138</v>
      </c>
      <c r="AT302" s="1">
        <f t="shared" si="331"/>
        <v>25909.286663053081</v>
      </c>
      <c r="AU302" s="1">
        <f t="shared" si="287"/>
        <v>12339.052143656299</v>
      </c>
      <c r="AV302" s="1">
        <f t="shared" si="288"/>
        <v>10704.983056137229</v>
      </c>
      <c r="AW302" s="1">
        <f t="shared" si="289"/>
        <v>5181.8573326106161</v>
      </c>
      <c r="AX302">
        <v>0</v>
      </c>
      <c r="AY302">
        <v>0</v>
      </c>
      <c r="AZ302">
        <v>0</v>
      </c>
      <c r="BA302">
        <f t="shared" si="335"/>
        <v>0</v>
      </c>
      <c r="BB302">
        <f t="shared" si="347"/>
        <v>0</v>
      </c>
      <c r="BC302">
        <f t="shared" si="336"/>
        <v>0</v>
      </c>
      <c r="BD302">
        <f t="shared" si="337"/>
        <v>0</v>
      </c>
      <c r="BE302">
        <f t="shared" si="338"/>
        <v>0</v>
      </c>
      <c r="BF302">
        <f t="shared" si="339"/>
        <v>0</v>
      </c>
      <c r="BG302">
        <f t="shared" si="340"/>
        <v>0</v>
      </c>
      <c r="BH302">
        <f t="shared" si="348"/>
        <v>0</v>
      </c>
      <c r="BI302">
        <f t="shared" si="349"/>
        <v>0</v>
      </c>
      <c r="BJ302">
        <f t="shared" si="350"/>
        <v>0</v>
      </c>
      <c r="BK302" s="7">
        <f t="shared" si="351"/>
        <v>2.2749310307349252E-2</v>
      </c>
      <c r="BL302" s="13">
        <f t="shared" si="333"/>
        <v>3.722011740345028E-4</v>
      </c>
      <c r="BM302" s="13">
        <f t="shared" si="334"/>
        <v>7.8231007642388154E-6</v>
      </c>
      <c r="BN302" s="8">
        <f>BN$3*temperature!$I412+BN$4*temperature!$I412^2+BN$5*temperature!$I412^6</f>
        <v>-79.491758295336808</v>
      </c>
      <c r="BO302" s="8">
        <f>BO$3*temperature!$I412+BO$4*temperature!$I412^2+BO$5*temperature!$I412^6</f>
        <v>-64.310500890231268</v>
      </c>
      <c r="BP302" s="8">
        <f>BP$3*temperature!$I412+BP$4*temperature!$I412^2+BP$5*temperature!$I412^6</f>
        <v>-52.553770541978288</v>
      </c>
      <c r="BQ302" s="8">
        <f>BQ$3*temperature!$M412+BQ$4*temperature!$M412^2+BQ$5*temperature!$M412^6</f>
        <v>-79.491779306034317</v>
      </c>
      <c r="BR302" s="8">
        <f>BR$3*temperature!$M412+BR$4*temperature!$M412^2+BR$5*temperature!$M412^6</f>
        <v>-64.310516993206107</v>
      </c>
      <c r="BS302" s="8">
        <f>BS$3*temperature!$M412+BS$4*temperature!$M412^2+BS$5*temperature!$M412^6</f>
        <v>-52.553782973901129</v>
      </c>
      <c r="BT302" s="15">
        <f t="shared" si="341"/>
        <v>-2.1010697508927478E-5</v>
      </c>
      <c r="BU302" s="15">
        <f t="shared" si="342"/>
        <v>-1.6102974839782291E-5</v>
      </c>
      <c r="BV302" s="15">
        <f t="shared" si="343"/>
        <v>-1.2431922840505649E-5</v>
      </c>
      <c r="BW302" s="15">
        <f t="shared" si="344"/>
        <v>-2.4802730774002139E-2</v>
      </c>
      <c r="BX302" s="15">
        <f t="shared" si="345"/>
        <v>-9.2316055133452886E-6</v>
      </c>
      <c r="BY302" s="15">
        <f t="shared" si="346"/>
        <v>-1.9403426207330573E-7</v>
      </c>
    </row>
    <row r="303" spans="1:77" x14ac:dyDescent="0.3">
      <c r="A303">
        <f t="shared" si="290"/>
        <v>2257</v>
      </c>
      <c r="B303" s="4">
        <f t="shared" si="291"/>
        <v>1165.4055140529108</v>
      </c>
      <c r="C303" s="4">
        <f t="shared" si="292"/>
        <v>2964.1691015927659</v>
      </c>
      <c r="D303" s="4">
        <f t="shared" si="293"/>
        <v>4369.9539174114616</v>
      </c>
      <c r="E303" s="11">
        <f t="shared" si="294"/>
        <v>1.2922855209487094E-8</v>
      </c>
      <c r="F303" s="11">
        <f t="shared" si="295"/>
        <v>2.5458891310957086E-8</v>
      </c>
      <c r="G303" s="11">
        <f t="shared" si="296"/>
        <v>5.1973420984115747E-8</v>
      </c>
      <c r="H303" s="4">
        <f t="shared" si="297"/>
        <v>60914.268124694841</v>
      </c>
      <c r="I303" s="4">
        <f t="shared" si="298"/>
        <v>53315.09473731718</v>
      </c>
      <c r="J303" s="4">
        <f t="shared" si="299"/>
        <v>25873.04457391701</v>
      </c>
      <c r="K303" s="4">
        <f t="shared" si="300"/>
        <v>52268.731690529195</v>
      </c>
      <c r="L303" s="4">
        <f t="shared" si="301"/>
        <v>17986.522667910162</v>
      </c>
      <c r="M303" s="4">
        <f t="shared" si="302"/>
        <v>5920.6676003674856</v>
      </c>
      <c r="N303" s="11">
        <f t="shared" si="303"/>
        <v>-1.265888776026336E-2</v>
      </c>
      <c r="O303" s="11">
        <f t="shared" si="304"/>
        <v>-3.9200790811495523E-3</v>
      </c>
      <c r="P303" s="11">
        <f t="shared" si="305"/>
        <v>-1.3988588075763975E-3</v>
      </c>
      <c r="Q303" s="4">
        <f t="shared" si="306"/>
        <v>595.90488066137073</v>
      </c>
      <c r="R303" s="4">
        <f t="shared" si="307"/>
        <v>1548.6022905306788</v>
      </c>
      <c r="S303" s="4">
        <f t="shared" si="308"/>
        <v>1514.6697754689212</v>
      </c>
      <c r="T303" s="4">
        <f t="shared" si="309"/>
        <v>9.7826814473338288</v>
      </c>
      <c r="U303" s="4">
        <f t="shared" si="310"/>
        <v>29.046225992106425</v>
      </c>
      <c r="V303" s="4">
        <f t="shared" si="311"/>
        <v>58.542386503515004</v>
      </c>
      <c r="W303" s="11">
        <f t="shared" si="312"/>
        <v>-1.0734613539272964E-2</v>
      </c>
      <c r="X303" s="11">
        <f t="shared" si="313"/>
        <v>-1.217998157191269E-2</v>
      </c>
      <c r="Y303" s="11">
        <f t="shared" si="314"/>
        <v>-9.7425357312937999E-3</v>
      </c>
      <c r="Z303" s="4">
        <f t="shared" si="327"/>
        <v>518.26038401086771</v>
      </c>
      <c r="AA303" s="4">
        <f t="shared" si="328"/>
        <v>4869.6645157326211</v>
      </c>
      <c r="AB303" s="4">
        <f t="shared" si="329"/>
        <v>39927.308438226268</v>
      </c>
      <c r="AC303" s="12">
        <f t="shared" si="315"/>
        <v>0.84947599444018318</v>
      </c>
      <c r="AD303" s="12">
        <f t="shared" si="316"/>
        <v>3.0940773382210836</v>
      </c>
      <c r="AE303" s="12">
        <f t="shared" si="317"/>
        <v>26.067073747800229</v>
      </c>
      <c r="AF303" s="11">
        <f t="shared" si="318"/>
        <v>-4.0504037456468023E-3</v>
      </c>
      <c r="AG303" s="11">
        <f t="shared" si="319"/>
        <v>2.9673830763510267E-4</v>
      </c>
      <c r="AH303" s="11">
        <f t="shared" si="320"/>
        <v>9.7937136394747881E-3</v>
      </c>
      <c r="AI303" s="1">
        <f t="shared" si="284"/>
        <v>138123.50297143799</v>
      </c>
      <c r="AJ303" s="1">
        <f t="shared" si="285"/>
        <v>110777.83775631219</v>
      </c>
      <c r="AK303" s="1">
        <f t="shared" si="286"/>
        <v>52424.14807793808</v>
      </c>
      <c r="AL303" s="10">
        <f t="shared" si="321"/>
        <v>98.074348456453166</v>
      </c>
      <c r="AM303" s="10">
        <f t="shared" si="322"/>
        <v>24.428498560673578</v>
      </c>
      <c r="AN303" s="10">
        <f t="shared" si="323"/>
        <v>7.5920326959714028</v>
      </c>
      <c r="AO303" s="7">
        <f t="shared" si="324"/>
        <v>1.7226828700790283E-3</v>
      </c>
      <c r="AP303" s="7">
        <f t="shared" si="325"/>
        <v>2.1701260646648283E-3</v>
      </c>
      <c r="AQ303" s="7">
        <f t="shared" si="326"/>
        <v>1.968578154757658E-3</v>
      </c>
      <c r="AR303" s="1">
        <f t="shared" si="332"/>
        <v>60914.268124694841</v>
      </c>
      <c r="AS303" s="1">
        <f t="shared" si="330"/>
        <v>53315.09473731718</v>
      </c>
      <c r="AT303" s="1">
        <f t="shared" si="331"/>
        <v>25873.04457391701</v>
      </c>
      <c r="AU303" s="1">
        <f t="shared" si="287"/>
        <v>12182.853624938969</v>
      </c>
      <c r="AV303" s="1">
        <f t="shared" si="288"/>
        <v>10663.018947463437</v>
      </c>
      <c r="AW303" s="1">
        <f t="shared" si="289"/>
        <v>5174.6089147834027</v>
      </c>
      <c r="AX303">
        <v>0</v>
      </c>
      <c r="AY303">
        <v>0</v>
      </c>
      <c r="AZ303">
        <v>0</v>
      </c>
      <c r="BA303">
        <f t="shared" si="335"/>
        <v>0</v>
      </c>
      <c r="BB303">
        <f t="shared" si="347"/>
        <v>0</v>
      </c>
      <c r="BC303">
        <f t="shared" si="336"/>
        <v>0</v>
      </c>
      <c r="BD303">
        <f t="shared" si="337"/>
        <v>0</v>
      </c>
      <c r="BE303">
        <f t="shared" si="338"/>
        <v>0</v>
      </c>
      <c r="BF303">
        <f t="shared" si="339"/>
        <v>0</v>
      </c>
      <c r="BG303">
        <f t="shared" si="340"/>
        <v>0</v>
      </c>
      <c r="BH303">
        <f t="shared" si="348"/>
        <v>0</v>
      </c>
      <c r="BI303">
        <f t="shared" si="349"/>
        <v>0</v>
      </c>
      <c r="BJ303">
        <f t="shared" si="350"/>
        <v>0</v>
      </c>
      <c r="BK303" s="7">
        <f t="shared" si="351"/>
        <v>2.2722565206036521E-2</v>
      </c>
      <c r="BL303" s="13">
        <f t="shared" si="333"/>
        <v>3.6392219509065384E-4</v>
      </c>
      <c r="BM303" s="13">
        <f t="shared" si="334"/>
        <v>7.4505721564179189E-6</v>
      </c>
      <c r="BN303" s="8">
        <f>BN$3*temperature!$I413+BN$4*temperature!$I413^2+BN$5*temperature!$I413^6</f>
        <v>-79.73979013766936</v>
      </c>
      <c r="BO303" s="8">
        <f>BO$3*temperature!$I413+BO$4*temperature!$I413^2+BO$5*temperature!$I413^6</f>
        <v>-64.500591826821221</v>
      </c>
      <c r="BP303" s="8">
        <f>BP$3*temperature!$I413+BP$4*temperature!$I413^2+BP$5*temperature!$I413^6</f>
        <v>-52.700521394953768</v>
      </c>
      <c r="BQ303" s="8">
        <f>BQ$3*temperature!$M413+BQ$4*temperature!$M413^2+BQ$5*temperature!$M413^6</f>
        <v>-79.7398111259796</v>
      </c>
      <c r="BR303" s="8">
        <f>BR$3*temperature!$M413+BR$4*temperature!$M413^2+BR$5*temperature!$M413^6</f>
        <v>-64.50060791177394</v>
      </c>
      <c r="BS303" s="8">
        <f>BS$3*temperature!$M413+BS$4*temperature!$M413^2+BS$5*temperature!$M413^6</f>
        <v>-52.700533812221963</v>
      </c>
      <c r="BT303" s="15">
        <f t="shared" si="341"/>
        <v>-2.0988310239999919E-5</v>
      </c>
      <c r="BU303" s="15">
        <f t="shared" si="342"/>
        <v>-1.60849527190976E-5</v>
      </c>
      <c r="BV303" s="15">
        <f t="shared" si="343"/>
        <v>-1.2417268195008546E-5</v>
      </c>
      <c r="BW303" s="15">
        <f t="shared" si="344"/>
        <v>-2.4573308690033279E-2</v>
      </c>
      <c r="BX303" s="15">
        <f t="shared" si="345"/>
        <v>-8.9427724391171504E-6</v>
      </c>
      <c r="BY303" s="15">
        <f t="shared" si="346"/>
        <v>-1.8308520951702443E-7</v>
      </c>
    </row>
    <row r="304" spans="1:77" x14ac:dyDescent="0.3">
      <c r="A304">
        <f t="shared" si="290"/>
        <v>2258</v>
      </c>
      <c r="B304" s="4">
        <f t="shared" si="291"/>
        <v>1165.4055283602593</v>
      </c>
      <c r="C304" s="4">
        <f t="shared" si="292"/>
        <v>2964.1691732840022</v>
      </c>
      <c r="D304" s="4">
        <f t="shared" si="293"/>
        <v>4369.9541331768432</v>
      </c>
      <c r="E304" s="11">
        <f t="shared" si="294"/>
        <v>1.227671244901274E-8</v>
      </c>
      <c r="F304" s="11">
        <f t="shared" si="295"/>
        <v>2.4185946745409231E-8</v>
      </c>
      <c r="G304" s="11">
        <f t="shared" si="296"/>
        <v>4.9374749934909955E-8</v>
      </c>
      <c r="H304" s="4">
        <f t="shared" si="297"/>
        <v>60137.280660174692</v>
      </c>
      <c r="I304" s="4">
        <f t="shared" si="298"/>
        <v>53105.204048238149</v>
      </c>
      <c r="J304" s="4">
        <f t="shared" si="299"/>
        <v>25836.599616782722</v>
      </c>
      <c r="K304" s="4">
        <f t="shared" si="300"/>
        <v>51602.021096286226</v>
      </c>
      <c r="L304" s="4">
        <f t="shared" si="301"/>
        <v>17915.712951498954</v>
      </c>
      <c r="M304" s="4">
        <f t="shared" si="302"/>
        <v>5912.3274133772629</v>
      </c>
      <c r="N304" s="11">
        <f t="shared" si="303"/>
        <v>-1.2755438532360164E-2</v>
      </c>
      <c r="O304" s="11">
        <f t="shared" si="304"/>
        <v>-3.9368207917997999E-3</v>
      </c>
      <c r="P304" s="11">
        <f t="shared" si="305"/>
        <v>-1.4086565153066388E-3</v>
      </c>
      <c r="Q304" s="4">
        <f t="shared" si="306"/>
        <v>581.98864522870338</v>
      </c>
      <c r="R304" s="4">
        <f t="shared" si="307"/>
        <v>1523.7180664333109</v>
      </c>
      <c r="S304" s="4">
        <f t="shared" si="308"/>
        <v>1497.8002627220444</v>
      </c>
      <c r="T304" s="4">
        <f t="shared" si="309"/>
        <v>9.6776681426188844</v>
      </c>
      <c r="U304" s="4">
        <f t="shared" si="310"/>
        <v>28.692443494788957</v>
      </c>
      <c r="V304" s="4">
        <f t="shared" si="311"/>
        <v>57.972035211209295</v>
      </c>
      <c r="W304" s="11">
        <f t="shared" si="312"/>
        <v>-1.0734613539272964E-2</v>
      </c>
      <c r="X304" s="11">
        <f t="shared" si="313"/>
        <v>-1.217998157191269E-2</v>
      </c>
      <c r="Y304" s="11">
        <f t="shared" si="314"/>
        <v>-9.7425357312937999E-3</v>
      </c>
      <c r="Z304" s="4">
        <f t="shared" si="327"/>
        <v>504.15654880382704</v>
      </c>
      <c r="AA304" s="4">
        <f t="shared" si="328"/>
        <v>4792.9170732406674</v>
      </c>
      <c r="AB304" s="4">
        <f t="shared" si="329"/>
        <v>39869.694021943804</v>
      </c>
      <c r="AC304" s="12">
        <f t="shared" si="315"/>
        <v>0.84603527369046561</v>
      </c>
      <c r="AD304" s="12">
        <f t="shared" si="316"/>
        <v>3.0949954694941195</v>
      </c>
      <c r="AE304" s="12">
        <f t="shared" si="317"/>
        <v>26.322367203505255</v>
      </c>
      <c r="AF304" s="11">
        <f t="shared" si="318"/>
        <v>-4.0504037456468023E-3</v>
      </c>
      <c r="AG304" s="11">
        <f t="shared" si="319"/>
        <v>2.9673830763510267E-4</v>
      </c>
      <c r="AH304" s="11">
        <f t="shared" si="320"/>
        <v>9.7937136394747881E-3</v>
      </c>
      <c r="AI304" s="1">
        <f t="shared" si="284"/>
        <v>136494.00629923315</v>
      </c>
      <c r="AJ304" s="1">
        <f t="shared" si="285"/>
        <v>110363.07292814441</v>
      </c>
      <c r="AK304" s="1">
        <f t="shared" si="286"/>
        <v>52356.342184927678</v>
      </c>
      <c r="AL304" s="10">
        <f t="shared" si="321"/>
        <v>98.241609946532463</v>
      </c>
      <c r="AM304" s="10">
        <f t="shared" si="322"/>
        <v>24.480981352906252</v>
      </c>
      <c r="AN304" s="10">
        <f t="shared" si="323"/>
        <v>7.6068287505897425</v>
      </c>
      <c r="AO304" s="7">
        <f t="shared" si="324"/>
        <v>1.705456041378238E-3</v>
      </c>
      <c r="AP304" s="7">
        <f t="shared" si="325"/>
        <v>2.1484248040181801E-3</v>
      </c>
      <c r="AQ304" s="7">
        <f t="shared" si="326"/>
        <v>1.9488923732100814E-3</v>
      </c>
      <c r="AR304" s="1">
        <f t="shared" si="332"/>
        <v>60137.280660174692</v>
      </c>
      <c r="AS304" s="1">
        <f t="shared" si="330"/>
        <v>53105.204048238149</v>
      </c>
      <c r="AT304" s="1">
        <f t="shared" si="331"/>
        <v>25836.599616782722</v>
      </c>
      <c r="AU304" s="1">
        <f t="shared" si="287"/>
        <v>12027.456132034938</v>
      </c>
      <c r="AV304" s="1">
        <f t="shared" si="288"/>
        <v>10621.040809647631</v>
      </c>
      <c r="AW304" s="1">
        <f t="shared" si="289"/>
        <v>5167.3199233565447</v>
      </c>
      <c r="AX304">
        <v>0</v>
      </c>
      <c r="AY304">
        <v>0</v>
      </c>
      <c r="AZ304">
        <v>0</v>
      </c>
      <c r="BA304">
        <f t="shared" si="335"/>
        <v>0</v>
      </c>
      <c r="BB304">
        <f t="shared" si="347"/>
        <v>0</v>
      </c>
      <c r="BC304">
        <f t="shared" si="336"/>
        <v>0</v>
      </c>
      <c r="BD304">
        <f t="shared" si="337"/>
        <v>0</v>
      </c>
      <c r="BE304">
        <f t="shared" si="338"/>
        <v>0</v>
      </c>
      <c r="BF304">
        <f t="shared" si="339"/>
        <v>0</v>
      </c>
      <c r="BG304">
        <f t="shared" si="340"/>
        <v>0</v>
      </c>
      <c r="BH304">
        <f t="shared" si="348"/>
        <v>0</v>
      </c>
      <c r="BI304">
        <f t="shared" si="349"/>
        <v>0</v>
      </c>
      <c r="BJ304">
        <f t="shared" si="350"/>
        <v>0</v>
      </c>
      <c r="BK304" s="7">
        <f t="shared" si="351"/>
        <v>2.2695856785964058E-2</v>
      </c>
      <c r="BL304" s="13">
        <f t="shared" si="333"/>
        <v>3.5583667308380793E-4</v>
      </c>
      <c r="BM304" s="13">
        <f t="shared" si="334"/>
        <v>7.0957830061123033E-6</v>
      </c>
      <c r="BN304" s="8">
        <f>BN$3*temperature!$I414+BN$4*temperature!$I414^2+BN$5*temperature!$I414^6</f>
        <v>-79.986121837199335</v>
      </c>
      <c r="BO304" s="8">
        <f>BO$3*temperature!$I414+BO$4*temperature!$I414^2+BO$5*temperature!$I414^6</f>
        <v>-64.689369693796607</v>
      </c>
      <c r="BP304" s="8">
        <f>BP$3*temperature!$I414+BP$4*temperature!$I414^2+BP$5*temperature!$I414^6</f>
        <v>-52.846249904731522</v>
      </c>
      <c r="BQ304" s="8">
        <f>BQ$3*temperature!$M414+BQ$4*temperature!$M414^2+BQ$5*temperature!$M414^6</f>
        <v>-79.986142803219835</v>
      </c>
      <c r="BR304" s="8">
        <f>BR$3*temperature!$M414+BR$4*temperature!$M414^2+BR$5*temperature!$M414^6</f>
        <v>-64.689385760813508</v>
      </c>
      <c r="BS304" s="8">
        <f>BS$3*temperature!$M414+BS$4*temperature!$M414^2+BS$5*temperature!$M414^6</f>
        <v>-52.846262307421604</v>
      </c>
      <c r="BT304" s="15">
        <f t="shared" si="341"/>
        <v>-2.096602050016827E-5</v>
      </c>
      <c r="BU304" s="15">
        <f t="shared" si="342"/>
        <v>-1.6067016900933595E-5</v>
      </c>
      <c r="BV304" s="15">
        <f t="shared" si="343"/>
        <v>-1.2402690082069512E-5</v>
      </c>
      <c r="BW304" s="15">
        <f t="shared" si="344"/>
        <v>-2.4345250079376369E-2</v>
      </c>
      <c r="BX304" s="15">
        <f t="shared" si="345"/>
        <v>-8.662932793638598E-6</v>
      </c>
      <c r="BY304" s="15">
        <f t="shared" si="346"/>
        <v>-1.7274861179279303E-7</v>
      </c>
    </row>
    <row r="305" spans="1:77" x14ac:dyDescent="0.3">
      <c r="A305">
        <f t="shared" si="290"/>
        <v>2259</v>
      </c>
      <c r="B305" s="4">
        <f t="shared" si="291"/>
        <v>1165.4055419522404</v>
      </c>
      <c r="C305" s="4">
        <f t="shared" si="292"/>
        <v>2964.1692413906785</v>
      </c>
      <c r="D305" s="4">
        <f t="shared" si="293"/>
        <v>4369.9543381539661</v>
      </c>
      <c r="E305" s="11">
        <f t="shared" si="294"/>
        <v>1.1662876826562102E-8</v>
      </c>
      <c r="F305" s="11">
        <f t="shared" si="295"/>
        <v>2.2976649408138768E-8</v>
      </c>
      <c r="G305" s="11">
        <f t="shared" si="296"/>
        <v>4.6906012438164453E-8</v>
      </c>
      <c r="H305" s="4">
        <f t="shared" si="297"/>
        <v>59364.310804924608</v>
      </c>
      <c r="I305" s="4">
        <f t="shared" si="298"/>
        <v>52895.258218098352</v>
      </c>
      <c r="J305" s="4">
        <f t="shared" si="299"/>
        <v>25799.956301693095</v>
      </c>
      <c r="K305" s="4">
        <f t="shared" si="300"/>
        <v>50938.757941274169</v>
      </c>
      <c r="L305" s="4">
        <f t="shared" si="301"/>
        <v>17844.88465755817</v>
      </c>
      <c r="M305" s="4">
        <f t="shared" si="302"/>
        <v>5903.9418504752548</v>
      </c>
      <c r="N305" s="11">
        <f t="shared" si="303"/>
        <v>-1.2853433662500358E-2</v>
      </c>
      <c r="O305" s="11">
        <f t="shared" si="304"/>
        <v>-3.9534175465151256E-3</v>
      </c>
      <c r="P305" s="11">
        <f t="shared" si="305"/>
        <v>-1.4183184244895841E-3</v>
      </c>
      <c r="Q305" s="4">
        <f t="shared" si="306"/>
        <v>568.34097706218756</v>
      </c>
      <c r="R305" s="4">
        <f t="shared" si="307"/>
        <v>1499.2087200851172</v>
      </c>
      <c r="S305" s="4">
        <f t="shared" si="308"/>
        <v>1481.1042985388876</v>
      </c>
      <c r="T305" s="4">
        <f t="shared" si="309"/>
        <v>9.5737821151465372</v>
      </c>
      <c r="U305" s="4">
        <f t="shared" si="310"/>
        <v>28.342970061769282</v>
      </c>
      <c r="V305" s="4">
        <f t="shared" si="311"/>
        <v>57.407240586748266</v>
      </c>
      <c r="W305" s="11">
        <f t="shared" si="312"/>
        <v>-1.0734613539272964E-2</v>
      </c>
      <c r="X305" s="11">
        <f t="shared" si="313"/>
        <v>-1.217998157191269E-2</v>
      </c>
      <c r="Y305" s="11">
        <f t="shared" si="314"/>
        <v>-9.7425357312937999E-3</v>
      </c>
      <c r="Z305" s="4">
        <f t="shared" si="327"/>
        <v>490.388573116207</v>
      </c>
      <c r="AA305" s="4">
        <f t="shared" si="328"/>
        <v>4717.2999007344615</v>
      </c>
      <c r="AB305" s="4">
        <f t="shared" si="329"/>
        <v>39811.772024461992</v>
      </c>
      <c r="AC305" s="12">
        <f t="shared" si="315"/>
        <v>0.84260848924896048</v>
      </c>
      <c r="AD305" s="12">
        <f t="shared" si="316"/>
        <v>3.0959138732118756</v>
      </c>
      <c r="AE305" s="12">
        <f t="shared" si="317"/>
        <v>26.580160930209487</v>
      </c>
      <c r="AF305" s="11">
        <f t="shared" si="318"/>
        <v>-4.0504037456468023E-3</v>
      </c>
      <c r="AG305" s="11">
        <f t="shared" si="319"/>
        <v>2.9673830763510267E-4</v>
      </c>
      <c r="AH305" s="11">
        <f t="shared" si="320"/>
        <v>9.7937136394747881E-3</v>
      </c>
      <c r="AI305" s="1">
        <f t="shared" si="284"/>
        <v>134872.06180134477</v>
      </c>
      <c r="AJ305" s="1">
        <f t="shared" si="285"/>
        <v>109947.8064449776</v>
      </c>
      <c r="AK305" s="1">
        <f t="shared" si="286"/>
        <v>52288.027889791461</v>
      </c>
      <c r="AL305" s="10">
        <f t="shared" si="321"/>
        <v>98.407481226258511</v>
      </c>
      <c r="AM305" s="10">
        <f t="shared" si="322"/>
        <v>24.533050944995889</v>
      </c>
      <c r="AN305" s="10">
        <f t="shared" si="323"/>
        <v>7.6215053922207181</v>
      </c>
      <c r="AO305" s="7">
        <f t="shared" si="324"/>
        <v>1.6884014809644557E-3</v>
      </c>
      <c r="AP305" s="7">
        <f t="shared" si="325"/>
        <v>2.1269405559779984E-3</v>
      </c>
      <c r="AQ305" s="7">
        <f t="shared" si="326"/>
        <v>1.9294034494779806E-3</v>
      </c>
      <c r="AR305" s="1">
        <f t="shared" si="332"/>
        <v>59364.310804924608</v>
      </c>
      <c r="AS305" s="1">
        <f t="shared" si="330"/>
        <v>52895.258218098352</v>
      </c>
      <c r="AT305" s="1">
        <f t="shared" si="331"/>
        <v>25799.956301693095</v>
      </c>
      <c r="AU305" s="1">
        <f t="shared" si="287"/>
        <v>11872.862160984922</v>
      </c>
      <c r="AV305" s="1">
        <f t="shared" si="288"/>
        <v>10579.05164361967</v>
      </c>
      <c r="AW305" s="1">
        <f t="shared" si="289"/>
        <v>5159.9912603386192</v>
      </c>
      <c r="AX305">
        <v>0</v>
      </c>
      <c r="AY305">
        <v>0</v>
      </c>
      <c r="AZ305">
        <v>0</v>
      </c>
      <c r="BA305">
        <f t="shared" si="335"/>
        <v>0</v>
      </c>
      <c r="BB305">
        <f t="shared" si="347"/>
        <v>0</v>
      </c>
      <c r="BC305">
        <f t="shared" si="336"/>
        <v>0</v>
      </c>
      <c r="BD305">
        <f t="shared" si="337"/>
        <v>0</v>
      </c>
      <c r="BE305">
        <f t="shared" si="338"/>
        <v>0</v>
      </c>
      <c r="BF305">
        <f t="shared" si="339"/>
        <v>0</v>
      </c>
      <c r="BG305">
        <f t="shared" si="340"/>
        <v>0</v>
      </c>
      <c r="BH305">
        <f t="shared" si="348"/>
        <v>0</v>
      </c>
      <c r="BI305">
        <f t="shared" si="349"/>
        <v>0</v>
      </c>
      <c r="BJ305">
        <f t="shared" si="350"/>
        <v>0</v>
      </c>
      <c r="BK305" s="7">
        <f t="shared" si="351"/>
        <v>2.2669180546035922E-2</v>
      </c>
      <c r="BL305" s="13">
        <f t="shared" si="333"/>
        <v>3.479398794105798E-4</v>
      </c>
      <c r="BM305" s="13">
        <f t="shared" si="334"/>
        <v>6.7578885772498126E-6</v>
      </c>
      <c r="BN305" s="8">
        <f>BN$3*temperature!$I415+BN$4*temperature!$I415^2+BN$5*temperature!$I415^6</f>
        <v>-80.230771516959976</v>
      </c>
      <c r="BO305" s="8">
        <f>BO$3*temperature!$I415+BO$4*temperature!$I415^2+BO$5*temperature!$I415^6</f>
        <v>-64.876848630714434</v>
      </c>
      <c r="BP305" s="8">
        <f>BP$3*temperature!$I415+BP$4*temperature!$I415^2+BP$5*temperature!$I415^6</f>
        <v>-52.990967201602004</v>
      </c>
      <c r="BQ305" s="8">
        <f>BQ$3*temperature!$M415+BQ$4*temperature!$M415^2+BQ$5*temperature!$M415^6</f>
        <v>-80.230792460787526</v>
      </c>
      <c r="BR305" s="8">
        <f>BR$3*temperature!$M415+BR$4*temperature!$M415^2+BR$5*temperature!$M415^6</f>
        <v>-64.876864679880995</v>
      </c>
      <c r="BS305" s="8">
        <f>BS$3*temperature!$M415+BS$4*temperature!$M415^2+BS$5*temperature!$M415^6</f>
        <v>-52.990979589789717</v>
      </c>
      <c r="BT305" s="15">
        <f t="shared" si="341"/>
        <v>-2.0943827550468086E-5</v>
      </c>
      <c r="BU305" s="15">
        <f t="shared" si="342"/>
        <v>-1.6049166561060701E-5</v>
      </c>
      <c r="BV305" s="15">
        <f t="shared" si="343"/>
        <v>-1.238818771298611E-5</v>
      </c>
      <c r="BW305" s="15">
        <f t="shared" si="344"/>
        <v>-2.4118553992355185E-2</v>
      </c>
      <c r="BX305" s="15">
        <f t="shared" si="345"/>
        <v>-8.3918067676576215E-6</v>
      </c>
      <c r="BY305" s="15">
        <f t="shared" si="346"/>
        <v>-1.6299050052471996E-7</v>
      </c>
    </row>
    <row r="306" spans="1:77" x14ac:dyDescent="0.3">
      <c r="A306">
        <f t="shared" si="290"/>
        <v>2260</v>
      </c>
      <c r="B306" s="4">
        <f t="shared" si="291"/>
        <v>1165.4055548646224</v>
      </c>
      <c r="C306" s="4">
        <f t="shared" si="292"/>
        <v>2964.169306092022</v>
      </c>
      <c r="D306" s="4">
        <f t="shared" si="293"/>
        <v>4369.9545328822414</v>
      </c>
      <c r="E306" s="11">
        <f t="shared" si="294"/>
        <v>1.1079732985233995E-8</v>
      </c>
      <c r="F306" s="11">
        <f t="shared" si="295"/>
        <v>2.1827816937731829E-8</v>
      </c>
      <c r="G306" s="11">
        <f t="shared" si="296"/>
        <v>4.4560711816256225E-8</v>
      </c>
      <c r="H306" s="4">
        <f t="shared" si="297"/>
        <v>58595.370261010023</v>
      </c>
      <c r="I306" s="4">
        <f t="shared" si="298"/>
        <v>52685.271887708986</v>
      </c>
      <c r="J306" s="4">
        <f t="shared" si="299"/>
        <v>25763.119054884526</v>
      </c>
      <c r="K306" s="4">
        <f t="shared" si="300"/>
        <v>50278.952263803701</v>
      </c>
      <c r="L306" s="4">
        <f t="shared" si="301"/>
        <v>17774.042724020226</v>
      </c>
      <c r="M306" s="4">
        <f t="shared" si="302"/>
        <v>5895.5119237573026</v>
      </c>
      <c r="N306" s="11">
        <f t="shared" si="303"/>
        <v>-1.2952920411430924E-2</v>
      </c>
      <c r="O306" s="11">
        <f t="shared" si="304"/>
        <v>-3.9698734341742092E-3</v>
      </c>
      <c r="P306" s="11">
        <f t="shared" si="305"/>
        <v>-1.4278471793000014E-3</v>
      </c>
      <c r="Q306" s="4">
        <f t="shared" si="306"/>
        <v>554.95741176210686</v>
      </c>
      <c r="R306" s="4">
        <f t="shared" si="307"/>
        <v>1475.0692400465828</v>
      </c>
      <c r="S306" s="4">
        <f t="shared" si="308"/>
        <v>1464.5804650793618</v>
      </c>
      <c r="T306" s="4">
        <f t="shared" si="309"/>
        <v>9.4710112640312367</v>
      </c>
      <c r="U306" s="4">
        <f t="shared" si="310"/>
        <v>27.997753208723658</v>
      </c>
      <c r="V306" s="4">
        <f t="shared" si="311"/>
        <v>56.84794849409689</v>
      </c>
      <c r="W306" s="11">
        <f t="shared" si="312"/>
        <v>-1.0734613539272964E-2</v>
      </c>
      <c r="X306" s="11">
        <f t="shared" si="313"/>
        <v>-1.217998157191269E-2</v>
      </c>
      <c r="Y306" s="11">
        <f t="shared" si="314"/>
        <v>-9.7425357312937999E-3</v>
      </c>
      <c r="Z306" s="4">
        <f t="shared" si="327"/>
        <v>476.94923853648072</v>
      </c>
      <c r="AA306" s="4">
        <f t="shared" si="328"/>
        <v>4642.7983627866552</v>
      </c>
      <c r="AB306" s="4">
        <f t="shared" si="329"/>
        <v>39753.54943618051</v>
      </c>
      <c r="AC306" s="12">
        <f t="shared" si="315"/>
        <v>0.83919558466799271</v>
      </c>
      <c r="AD306" s="12">
        <f t="shared" si="316"/>
        <v>3.0968325494551965</v>
      </c>
      <c r="AE306" s="12">
        <f t="shared" si="317"/>
        <v>26.840479414851114</v>
      </c>
      <c r="AF306" s="11">
        <f t="shared" si="318"/>
        <v>-4.0504037456468023E-3</v>
      </c>
      <c r="AG306" s="11">
        <f t="shared" si="319"/>
        <v>2.9673830763510267E-4</v>
      </c>
      <c r="AH306" s="11">
        <f t="shared" si="320"/>
        <v>9.7937136394747881E-3</v>
      </c>
      <c r="AI306" s="1">
        <f t="shared" si="284"/>
        <v>133257.71778219522</v>
      </c>
      <c r="AJ306" s="1">
        <f t="shared" si="285"/>
        <v>109532.0774440995</v>
      </c>
      <c r="AK306" s="1">
        <f t="shared" si="286"/>
        <v>52219.216361150931</v>
      </c>
      <c r="AL306" s="10">
        <f t="shared" si="321"/>
        <v>98.571971049928507</v>
      </c>
      <c r="AM306" s="10">
        <f t="shared" si="322"/>
        <v>24.584709482602506</v>
      </c>
      <c r="AN306" s="10">
        <f t="shared" si="323"/>
        <v>7.6360633014267441</v>
      </c>
      <c r="AO306" s="7">
        <f t="shared" si="324"/>
        <v>1.6715174661548111E-3</v>
      </c>
      <c r="AP306" s="7">
        <f t="shared" si="325"/>
        <v>2.1056711504182182E-3</v>
      </c>
      <c r="AQ306" s="7">
        <f t="shared" si="326"/>
        <v>1.9101094149832007E-3</v>
      </c>
      <c r="AR306" s="1">
        <f t="shared" si="332"/>
        <v>58595.370261010023</v>
      </c>
      <c r="AS306" s="1">
        <f t="shared" si="330"/>
        <v>52685.271887708986</v>
      </c>
      <c r="AT306" s="1">
        <f t="shared" si="331"/>
        <v>25763.119054884526</v>
      </c>
      <c r="AU306" s="1">
        <f t="shared" si="287"/>
        <v>11719.074052202006</v>
      </c>
      <c r="AV306" s="1">
        <f t="shared" si="288"/>
        <v>10537.054377541797</v>
      </c>
      <c r="AW306" s="1">
        <f t="shared" si="289"/>
        <v>5152.6238109769056</v>
      </c>
      <c r="AX306">
        <v>0</v>
      </c>
      <c r="AY306">
        <v>0</v>
      </c>
      <c r="AZ306">
        <v>0</v>
      </c>
      <c r="BA306">
        <f t="shared" si="335"/>
        <v>0</v>
      </c>
      <c r="BB306">
        <f t="shared" si="347"/>
        <v>0</v>
      </c>
      <c r="BC306">
        <f t="shared" si="336"/>
        <v>0</v>
      </c>
      <c r="BD306">
        <f t="shared" si="337"/>
        <v>0</v>
      </c>
      <c r="BE306">
        <f t="shared" si="338"/>
        <v>0</v>
      </c>
      <c r="BF306">
        <f t="shared" si="339"/>
        <v>0</v>
      </c>
      <c r="BG306">
        <f t="shared" si="340"/>
        <v>0</v>
      </c>
      <c r="BH306">
        <f t="shared" si="348"/>
        <v>0</v>
      </c>
      <c r="BI306">
        <f t="shared" si="349"/>
        <v>0</v>
      </c>
      <c r="BJ306">
        <f t="shared" si="350"/>
        <v>0</v>
      </c>
      <c r="BK306" s="7">
        <f t="shared" si="351"/>
        <v>2.2642532198478088E-2</v>
      </c>
      <c r="BL306" s="13">
        <f t="shared" si="333"/>
        <v>3.4022720741892651E-4</v>
      </c>
      <c r="BM306" s="13">
        <f t="shared" si="334"/>
        <v>6.4360843592855354E-6</v>
      </c>
      <c r="BN306" s="8">
        <f>BN$3*temperature!$I416+BN$4*temperature!$I416^2+BN$5*temperature!$I416^6</f>
        <v>-80.473757116825908</v>
      </c>
      <c r="BO306" s="8">
        <f>BO$3*temperature!$I416+BO$4*temperature!$I416^2+BO$5*temperature!$I416^6</f>
        <v>-65.063042630333683</v>
      </c>
      <c r="BP306" s="8">
        <f>BP$3*temperature!$I416+BP$4*temperature!$I416^2+BP$5*temperature!$I416^6</f>
        <v>-53.134684297016307</v>
      </c>
      <c r="BQ306" s="8">
        <f>BQ$3*temperature!$M416+BQ$4*temperature!$M416^2+BQ$5*temperature!$M416^6</f>
        <v>-80.473778038556304</v>
      </c>
      <c r="BR306" s="8">
        <f>BR$3*temperature!$M416+BR$4*temperature!$M416^2+BR$5*temperature!$M416^6</f>
        <v>-65.063058661734516</v>
      </c>
      <c r="BS306" s="8">
        <f>BS$3*temperature!$M416+BS$4*temperature!$M416^2+BS$5*temperature!$M416^6</f>
        <v>-53.134696670776506</v>
      </c>
      <c r="BT306" s="15">
        <f t="shared" si="341"/>
        <v>-2.0921730396139537E-5</v>
      </c>
      <c r="BU306" s="15">
        <f t="shared" si="342"/>
        <v>-1.6031400832616782E-5</v>
      </c>
      <c r="BV306" s="15">
        <f t="shared" si="343"/>
        <v>-1.237376019957992E-5</v>
      </c>
      <c r="BW306" s="15">
        <f t="shared" si="344"/>
        <v>-2.3893219078484528E-2</v>
      </c>
      <c r="BX306" s="15">
        <f t="shared" si="345"/>
        <v>-8.1291232033214069E-6</v>
      </c>
      <c r="BY306" s="15">
        <f t="shared" si="346"/>
        <v>-1.5377877360401704E-7</v>
      </c>
    </row>
    <row r="307" spans="1:77" x14ac:dyDescent="0.3">
      <c r="A307">
        <f t="shared" si="290"/>
        <v>2261</v>
      </c>
      <c r="B307" s="4">
        <f t="shared" si="291"/>
        <v>1165.4055671313856</v>
      </c>
      <c r="C307" s="4">
        <f t="shared" si="292"/>
        <v>2964.1693675582997</v>
      </c>
      <c r="D307" s="4">
        <f t="shared" si="293"/>
        <v>4369.9547178741122</v>
      </c>
      <c r="E307" s="11">
        <f t="shared" si="294"/>
        <v>1.0525746335972294E-8</v>
      </c>
      <c r="F307" s="11">
        <f t="shared" si="295"/>
        <v>2.0736426090845238E-8</v>
      </c>
      <c r="G307" s="11">
        <f t="shared" si="296"/>
        <v>4.2332676225443413E-8</v>
      </c>
      <c r="H307" s="4">
        <f t="shared" si="297"/>
        <v>57830.469991223945</v>
      </c>
      <c r="I307" s="4">
        <f t="shared" si="298"/>
        <v>52475.259345400184</v>
      </c>
      <c r="J307" s="4">
        <f t="shared" si="299"/>
        <v>25726.092221532199</v>
      </c>
      <c r="K307" s="4">
        <f t="shared" si="300"/>
        <v>49622.613468006755</v>
      </c>
      <c r="L307" s="4">
        <f t="shared" si="301"/>
        <v>17703.191969973723</v>
      </c>
      <c r="M307" s="4">
        <f t="shared" si="302"/>
        <v>5887.0386268092461</v>
      </c>
      <c r="N307" s="11">
        <f t="shared" si="303"/>
        <v>-1.3053947352627104E-2</v>
      </c>
      <c r="O307" s="11">
        <f t="shared" si="304"/>
        <v>-3.9861924012792871E-3</v>
      </c>
      <c r="P307" s="11">
        <f t="shared" si="305"/>
        <v>-1.4372453245173888E-3</v>
      </c>
      <c r="Q307" s="4">
        <f t="shared" si="306"/>
        <v>541.83354495474032</v>
      </c>
      <c r="R307" s="4">
        <f t="shared" si="307"/>
        <v>1451.2946613771096</v>
      </c>
      <c r="S307" s="4">
        <f t="shared" si="308"/>
        <v>1448.2273451103972</v>
      </c>
      <c r="T307" s="4">
        <f t="shared" si="309"/>
        <v>9.369343618285761</v>
      </c>
      <c r="U307" s="4">
        <f t="shared" si="310"/>
        <v>27.656741090586443</v>
      </c>
      <c r="V307" s="4">
        <f t="shared" si="311"/>
        <v>56.294105324642402</v>
      </c>
      <c r="W307" s="11">
        <f t="shared" si="312"/>
        <v>-1.0734613539272964E-2</v>
      </c>
      <c r="X307" s="11">
        <f t="shared" si="313"/>
        <v>-1.217998157191269E-2</v>
      </c>
      <c r="Y307" s="11">
        <f t="shared" si="314"/>
        <v>-9.7425357312937999E-3</v>
      </c>
      <c r="Z307" s="4">
        <f t="shared" si="327"/>
        <v>463.83146446899934</v>
      </c>
      <c r="AA307" s="4">
        <f t="shared" si="328"/>
        <v>4569.3979484578476</v>
      </c>
      <c r="AB307" s="4">
        <f t="shared" si="329"/>
        <v>39695.033117139195</v>
      </c>
      <c r="AC307" s="12">
        <f t="shared" si="315"/>
        <v>0.83579650372852321</v>
      </c>
      <c r="AD307" s="12">
        <f t="shared" si="316"/>
        <v>3.0977514983049512</v>
      </c>
      <c r="AE307" s="12">
        <f t="shared" si="317"/>
        <v>27.103347384186382</v>
      </c>
      <c r="AF307" s="11">
        <f t="shared" si="318"/>
        <v>-4.0504037456468023E-3</v>
      </c>
      <c r="AG307" s="11">
        <f t="shared" si="319"/>
        <v>2.9673830763510267E-4</v>
      </c>
      <c r="AH307" s="11">
        <f t="shared" si="320"/>
        <v>9.7937136394747881E-3</v>
      </c>
      <c r="AI307" s="1">
        <f t="shared" si="284"/>
        <v>131651.02005617769</v>
      </c>
      <c r="AJ307" s="1">
        <f t="shared" si="285"/>
        <v>109115.92407723135</v>
      </c>
      <c r="AK307" s="1">
        <f t="shared" si="286"/>
        <v>52149.918536012745</v>
      </c>
      <c r="AL307" s="10">
        <f t="shared" si="321"/>
        <v>98.735088173498937</v>
      </c>
      <c r="AM307" s="10">
        <f t="shared" si="322"/>
        <v>24.635959122966444</v>
      </c>
      <c r="AN307" s="10">
        <f t="shared" si="323"/>
        <v>7.6505031606681531</v>
      </c>
      <c r="AO307" s="7">
        <f t="shared" si="324"/>
        <v>1.654802291493263E-3</v>
      </c>
      <c r="AP307" s="7">
        <f t="shared" si="325"/>
        <v>2.084614438914036E-3</v>
      </c>
      <c r="AQ307" s="7">
        <f t="shared" si="326"/>
        <v>1.8910083208333686E-3</v>
      </c>
      <c r="AR307" s="1">
        <f t="shared" si="332"/>
        <v>57830.469991223945</v>
      </c>
      <c r="AS307" s="1">
        <f t="shared" si="330"/>
        <v>52475.259345400184</v>
      </c>
      <c r="AT307" s="1">
        <f t="shared" si="331"/>
        <v>25726.092221532199</v>
      </c>
      <c r="AU307" s="1">
        <f t="shared" si="287"/>
        <v>11566.093998244789</v>
      </c>
      <c r="AV307" s="1">
        <f t="shared" si="288"/>
        <v>10495.051869080038</v>
      </c>
      <c r="AW307" s="1">
        <f t="shared" si="289"/>
        <v>5145.2184443064398</v>
      </c>
      <c r="AX307">
        <v>0</v>
      </c>
      <c r="AY307">
        <v>0</v>
      </c>
      <c r="AZ307">
        <v>0</v>
      </c>
      <c r="BA307">
        <f t="shared" si="335"/>
        <v>0</v>
      </c>
      <c r="BB307">
        <f t="shared" si="347"/>
        <v>0</v>
      </c>
      <c r="BC307">
        <f t="shared" si="336"/>
        <v>0</v>
      </c>
      <c r="BD307">
        <f t="shared" si="337"/>
        <v>0</v>
      </c>
      <c r="BE307">
        <f t="shared" si="338"/>
        <v>0</v>
      </c>
      <c r="BF307">
        <f t="shared" si="339"/>
        <v>0</v>
      </c>
      <c r="BG307">
        <f t="shared" si="340"/>
        <v>0</v>
      </c>
      <c r="BH307">
        <f t="shared" si="348"/>
        <v>0</v>
      </c>
      <c r="BI307">
        <f t="shared" si="349"/>
        <v>0</v>
      </c>
      <c r="BJ307">
        <f t="shared" si="350"/>
        <v>0</v>
      </c>
      <c r="BK307" s="7">
        <f t="shared" si="351"/>
        <v>2.2615907668061735E-2</v>
      </c>
      <c r="BL307" s="13">
        <f t="shared" si="333"/>
        <v>3.3269416898542805E-4</v>
      </c>
      <c r="BM307" s="13">
        <f t="shared" si="334"/>
        <v>6.1296041517005099E-6</v>
      </c>
      <c r="BN307" s="8">
        <f>BN$3*temperature!$I417+BN$4*temperature!$I417^2+BN$5*temperature!$I417^6</f>
        <v>-80.715096391536377</v>
      </c>
      <c r="BO307" s="8">
        <f>BO$3*temperature!$I417+BO$4*temperature!$I417^2+BO$5*temperature!$I417^6</f>
        <v>-65.247965537273771</v>
      </c>
      <c r="BP307" s="8">
        <f>BP$3*temperature!$I417+BP$4*temperature!$I417^2+BP$5*temperature!$I417^6</f>
        <v>-53.277412082698945</v>
      </c>
      <c r="BQ307" s="8">
        <f>BQ$3*temperature!$M417+BQ$4*temperature!$M417^2+BQ$5*temperature!$M417^6</f>
        <v>-80.715117291264562</v>
      </c>
      <c r="BR307" s="8">
        <f>BR$3*temperature!$M417+BR$4*temperature!$M417^2+BR$5*temperature!$M417^6</f>
        <v>-65.247981550992563</v>
      </c>
      <c r="BS307" s="8">
        <f>BS$3*temperature!$M417+BS$4*temperature!$M417^2+BS$5*temperature!$M417^6</f>
        <v>-53.277424442105612</v>
      </c>
      <c r="BT307" s="15">
        <f t="shared" si="341"/>
        <v>-2.0899728184531341E-5</v>
      </c>
      <c r="BU307" s="15">
        <f t="shared" si="342"/>
        <v>-1.6013718791896281E-5</v>
      </c>
      <c r="BV307" s="15">
        <f t="shared" si="343"/>
        <v>-1.2359406667883377E-5</v>
      </c>
      <c r="BW307" s="15">
        <f t="shared" si="344"/>
        <v>-2.3669243860307304E-2</v>
      </c>
      <c r="BX307" s="15">
        <f t="shared" si="345"/>
        <v>-7.8746194166183841E-6</v>
      </c>
      <c r="BY307" s="15">
        <f t="shared" si="346"/>
        <v>-1.4508309543375147E-7</v>
      </c>
    </row>
    <row r="308" spans="1:77" x14ac:dyDescent="0.3">
      <c r="A308">
        <f t="shared" si="290"/>
        <v>2262</v>
      </c>
      <c r="B308" s="4">
        <f t="shared" si="291"/>
        <v>1165.4055787848108</v>
      </c>
      <c r="C308" s="4">
        <f t="shared" si="292"/>
        <v>2964.1694259512647</v>
      </c>
      <c r="D308" s="4">
        <f t="shared" si="293"/>
        <v>4369.9548936163965</v>
      </c>
      <c r="E308" s="11">
        <f t="shared" si="294"/>
        <v>9.9994590191736791E-9</v>
      </c>
      <c r="F308" s="11">
        <f t="shared" si="295"/>
        <v>1.9699604786302975E-8</v>
      </c>
      <c r="G308" s="11">
        <f t="shared" si="296"/>
        <v>4.021604241417124E-8</v>
      </c>
      <c r="H308" s="4">
        <f t="shared" si="297"/>
        <v>57069.620256798735</v>
      </c>
      <c r="I308" s="4">
        <f t="shared" si="298"/>
        <v>52265.234538063429</v>
      </c>
      <c r="J308" s="4">
        <f t="shared" si="299"/>
        <v>25688.880068413386</v>
      </c>
      <c r="K308" s="4">
        <f t="shared" si="300"/>
        <v>48969.750356186079</v>
      </c>
      <c r="L308" s="4">
        <f t="shared" si="301"/>
        <v>17632.337099385069</v>
      </c>
      <c r="M308" s="4">
        <f t="shared" si="302"/>
        <v>5878.5229353144005</v>
      </c>
      <c r="N308" s="11">
        <f t="shared" si="303"/>
        <v>-1.3156564440959917E-2</v>
      </c>
      <c r="O308" s="11">
        <f t="shared" si="304"/>
        <v>-4.0023782552225384E-3</v>
      </c>
      <c r="P308" s="11">
        <f t="shared" si="305"/>
        <v>-1.4465153084041171E-3</v>
      </c>
      <c r="Q308" s="4">
        <f t="shared" si="306"/>
        <v>528.96503208142838</v>
      </c>
      <c r="R308" s="4">
        <f t="shared" si="307"/>
        <v>1427.8800660889056</v>
      </c>
      <c r="S308" s="4">
        <f t="shared" si="308"/>
        <v>1432.043522492713</v>
      </c>
      <c r="T308" s="4">
        <f t="shared" si="309"/>
        <v>9.2687673354268103</v>
      </c>
      <c r="U308" s="4">
        <f t="shared" si="310"/>
        <v>27.319882493763942</v>
      </c>
      <c r="V308" s="4">
        <f t="shared" si="311"/>
        <v>55.745657992055854</v>
      </c>
      <c r="W308" s="11">
        <f t="shared" si="312"/>
        <v>-1.0734613539272964E-2</v>
      </c>
      <c r="X308" s="11">
        <f t="shared" si="313"/>
        <v>-1.217998157191269E-2</v>
      </c>
      <c r="Y308" s="11">
        <f t="shared" si="314"/>
        <v>-9.7425357312937999E-3</v>
      </c>
      <c r="Z308" s="4">
        <f t="shared" si="327"/>
        <v>451.02830617567952</v>
      </c>
      <c r="AA308" s="4">
        <f t="shared" si="328"/>
        <v>4497.084273072307</v>
      </c>
      <c r="AB308" s="4">
        <f t="shared" si="329"/>
        <v>39636.229801276415</v>
      </c>
      <c r="AC308" s="12">
        <f t="shared" si="315"/>
        <v>0.83241119043922274</v>
      </c>
      <c r="AD308" s="12">
        <f t="shared" si="316"/>
        <v>3.0986707198420325</v>
      </c>
      <c r="AE308" s="12">
        <f t="shared" si="317"/>
        <v>27.36878980713831</v>
      </c>
      <c r="AF308" s="11">
        <f t="shared" si="318"/>
        <v>-4.0504037456468023E-3</v>
      </c>
      <c r="AG308" s="11">
        <f t="shared" si="319"/>
        <v>2.9673830763510267E-4</v>
      </c>
      <c r="AH308" s="11">
        <f t="shared" si="320"/>
        <v>9.7937136394747881E-3</v>
      </c>
      <c r="AI308" s="1">
        <f t="shared" si="284"/>
        <v>130052.01204880471</v>
      </c>
      <c r="AJ308" s="1">
        <f t="shared" si="285"/>
        <v>108699.38353858826</v>
      </c>
      <c r="AK308" s="1">
        <f t="shared" si="286"/>
        <v>52080.145126717915</v>
      </c>
      <c r="AL308" s="10">
        <f t="shared" si="321"/>
        <v>98.896841353157612</v>
      </c>
      <c r="AM308" s="10">
        <f t="shared" si="322"/>
        <v>24.686802034309633</v>
      </c>
      <c r="AN308" s="10">
        <f t="shared" si="323"/>
        <v>7.6648256541521844</v>
      </c>
      <c r="AO308" s="7">
        <f t="shared" si="324"/>
        <v>1.6382542685783304E-3</v>
      </c>
      <c r="AP308" s="7">
        <f t="shared" si="325"/>
        <v>2.0637682945248955E-3</v>
      </c>
      <c r="AQ308" s="7">
        <f t="shared" si="326"/>
        <v>1.8720982376250349E-3</v>
      </c>
      <c r="AR308" s="1">
        <f t="shared" si="332"/>
        <v>57069.620256798735</v>
      </c>
      <c r="AS308" s="1">
        <f t="shared" si="330"/>
        <v>52265.234538063429</v>
      </c>
      <c r="AT308" s="1">
        <f t="shared" si="331"/>
        <v>25688.880068413386</v>
      </c>
      <c r="AU308" s="1">
        <f t="shared" si="287"/>
        <v>11413.924051359747</v>
      </c>
      <c r="AV308" s="1">
        <f t="shared" si="288"/>
        <v>10453.046907612686</v>
      </c>
      <c r="AW308" s="1">
        <f t="shared" si="289"/>
        <v>5137.7760136826773</v>
      </c>
      <c r="AX308">
        <v>0</v>
      </c>
      <c r="AY308">
        <v>0</v>
      </c>
      <c r="AZ308">
        <v>0</v>
      </c>
      <c r="BA308">
        <f t="shared" si="335"/>
        <v>0</v>
      </c>
      <c r="BB308">
        <f t="shared" si="347"/>
        <v>0</v>
      </c>
      <c r="BC308">
        <f t="shared" si="336"/>
        <v>0</v>
      </c>
      <c r="BD308">
        <f t="shared" si="337"/>
        <v>0</v>
      </c>
      <c r="BE308">
        <f t="shared" si="338"/>
        <v>0</v>
      </c>
      <c r="BF308">
        <f t="shared" si="339"/>
        <v>0</v>
      </c>
      <c r="BG308">
        <f t="shared" si="340"/>
        <v>0</v>
      </c>
      <c r="BH308">
        <f t="shared" si="348"/>
        <v>0</v>
      </c>
      <c r="BI308">
        <f t="shared" si="349"/>
        <v>0</v>
      </c>
      <c r="BJ308">
        <f t="shared" si="350"/>
        <v>0</v>
      </c>
      <c r="BK308" s="7">
        <f t="shared" si="351"/>
        <v>2.2589303091449547E-2</v>
      </c>
      <c r="BL308" s="13">
        <f t="shared" si="333"/>
        <v>3.253363912009666E-4</v>
      </c>
      <c r="BM308" s="13">
        <f t="shared" si="334"/>
        <v>5.8377182397147711E-6</v>
      </c>
      <c r="BN308" s="8">
        <f>BN$3*temperature!$I418+BN$4*temperature!$I418^2+BN$5*temperature!$I418^6</f>
        <v>-80.954806908927893</v>
      </c>
      <c r="BO308" s="8">
        <f>BO$3*temperature!$I418+BO$4*temperature!$I418^2+BO$5*temperature!$I418^6</f>
        <v>-65.43163104682867</v>
      </c>
      <c r="BP308" s="8">
        <f>BP$3*temperature!$I418+BP$4*temperature!$I418^2+BP$5*temperature!$I418^6</f>
        <v>-53.419161329877269</v>
      </c>
      <c r="BQ308" s="8">
        <f>BQ$3*temperature!$M418+BQ$4*temperature!$M418^2+BQ$5*temperature!$M418^6</f>
        <v>-80.954827786747984</v>
      </c>
      <c r="BR308" s="8">
        <f>BR$3*temperature!$M418+BR$4*temperature!$M418^2+BR$5*temperature!$M418^6</f>
        <v>-65.431647042948256</v>
      </c>
      <c r="BS308" s="8">
        <f>BS$3*temperature!$M418+BS$4*temperature!$M418^2+BS$5*temperature!$M418^6</f>
        <v>-53.41917367500357</v>
      </c>
      <c r="BT308" s="15">
        <f t="shared" si="341"/>
        <v>-2.0877820091413923E-5</v>
      </c>
      <c r="BU308" s="15">
        <f t="shared" si="342"/>
        <v>-1.5996119586247914E-5</v>
      </c>
      <c r="BV308" s="15">
        <f t="shared" si="343"/>
        <v>-1.2345126300772336E-5</v>
      </c>
      <c r="BW308" s="15">
        <f t="shared" si="344"/>
        <v>-2.3446626752508689E-2</v>
      </c>
      <c r="BX308" s="15">
        <f t="shared" si="345"/>
        <v>-7.6280409334972158E-6</v>
      </c>
      <c r="BY308" s="15">
        <f t="shared" si="346"/>
        <v>-1.3687480065290427E-7</v>
      </c>
    </row>
    <row r="309" spans="1:77" x14ac:dyDescent="0.3">
      <c r="A309">
        <f t="shared" si="290"/>
        <v>2263</v>
      </c>
      <c r="B309" s="4">
        <f t="shared" si="291"/>
        <v>1165.4055898555648</v>
      </c>
      <c r="C309" s="4">
        <f t="shared" si="292"/>
        <v>2964.1694814245825</v>
      </c>
      <c r="D309" s="4">
        <f t="shared" si="293"/>
        <v>4369.9550605715731</v>
      </c>
      <c r="E309" s="11">
        <f t="shared" si="294"/>
        <v>9.499486068214995E-9</v>
      </c>
      <c r="F309" s="11">
        <f t="shared" si="295"/>
        <v>1.8714624546987826E-8</v>
      </c>
      <c r="G309" s="11">
        <f t="shared" si="296"/>
        <v>3.8205240293462678E-8</v>
      </c>
      <c r="H309" s="4">
        <f t="shared" si="297"/>
        <v>56312.830653987592</v>
      </c>
      <c r="I309" s="4">
        <f t="shared" si="298"/>
        <v>52055.211081883746</v>
      </c>
      <c r="J309" s="4">
        <f t="shared" si="299"/>
        <v>25651.486786489248</v>
      </c>
      <c r="K309" s="4">
        <f t="shared" si="300"/>
        <v>48320.371160195617</v>
      </c>
      <c r="L309" s="4">
        <f t="shared" si="301"/>
        <v>17561.482704715643</v>
      </c>
      <c r="M309" s="4">
        <f t="shared" si="302"/>
        <v>5869.9658076424548</v>
      </c>
      <c r="N309" s="11">
        <f t="shared" si="303"/>
        <v>-1.3260823085009421E-2</v>
      </c>
      <c r="O309" s="11">
        <f t="shared" si="304"/>
        <v>-4.0184346675119498E-3</v>
      </c>
      <c r="P309" s="11">
        <f t="shared" si="305"/>
        <v>-1.4556594855724692E-3</v>
      </c>
      <c r="Q309" s="4">
        <f t="shared" si="306"/>
        <v>516.34758815505188</v>
      </c>
      <c r="R309" s="4">
        <f t="shared" si="307"/>
        <v>1404.8205835481722</v>
      </c>
      <c r="S309" s="4">
        <f t="shared" si="308"/>
        <v>1416.0275826441275</v>
      </c>
      <c r="T309" s="4">
        <f t="shared" si="309"/>
        <v>9.1692707000955664</v>
      </c>
      <c r="U309" s="4">
        <f t="shared" si="310"/>
        <v>26.987126828443078</v>
      </c>
      <c r="V309" s="4">
        <f t="shared" si="311"/>
        <v>55.202553927203766</v>
      </c>
      <c r="W309" s="11">
        <f t="shared" si="312"/>
        <v>-1.0734613539272964E-2</v>
      </c>
      <c r="X309" s="11">
        <f t="shared" si="313"/>
        <v>-1.217998157191269E-2</v>
      </c>
      <c r="Y309" s="11">
        <f t="shared" si="314"/>
        <v>-9.7425357312937999E-3</v>
      </c>
      <c r="Z309" s="4">
        <f t="shared" si="327"/>
        <v>438.53295281096359</v>
      </c>
      <c r="AA309" s="4">
        <f t="shared" si="328"/>
        <v>4425.843079825253</v>
      </c>
      <c r="AB309" s="4">
        <f t="shared" si="329"/>
        <v>39577.146100559999</v>
      </c>
      <c r="AC309" s="12">
        <f t="shared" si="315"/>
        <v>0.82903958903554942</v>
      </c>
      <c r="AD309" s="12">
        <f t="shared" si="316"/>
        <v>3.0995902141473568</v>
      </c>
      <c r="AE309" s="12">
        <f t="shared" si="317"/>
        <v>27.636831897168399</v>
      </c>
      <c r="AF309" s="11">
        <f t="shared" si="318"/>
        <v>-4.0504037456468023E-3</v>
      </c>
      <c r="AG309" s="11">
        <f t="shared" si="319"/>
        <v>2.9673830763510267E-4</v>
      </c>
      <c r="AH309" s="11">
        <f t="shared" si="320"/>
        <v>9.7937136394747881E-3</v>
      </c>
      <c r="AI309" s="1">
        <f t="shared" si="284"/>
        <v>128460.73489528398</v>
      </c>
      <c r="AJ309" s="1">
        <f t="shared" si="285"/>
        <v>108282.49209234212</v>
      </c>
      <c r="AK309" s="1">
        <f t="shared" si="286"/>
        <v>52009.9066277288</v>
      </c>
      <c r="AL309" s="10">
        <f t="shared" si="321"/>
        <v>99.057239343928373</v>
      </c>
      <c r="AM309" s="10">
        <f t="shared" si="322"/>
        <v>24.737240395247934</v>
      </c>
      <c r="AN309" s="10">
        <f t="shared" si="323"/>
        <v>7.6790314676850366</v>
      </c>
      <c r="AO309" s="7">
        <f t="shared" si="324"/>
        <v>1.621871725892547E-3</v>
      </c>
      <c r="AP309" s="7">
        <f t="shared" si="325"/>
        <v>2.0431306115796465E-3</v>
      </c>
      <c r="AQ309" s="7">
        <f t="shared" si="326"/>
        <v>1.8533772552487846E-3</v>
      </c>
      <c r="AR309" s="1">
        <f t="shared" si="332"/>
        <v>56312.830653987592</v>
      </c>
      <c r="AS309" s="1">
        <f t="shared" si="330"/>
        <v>52055.211081883746</v>
      </c>
      <c r="AT309" s="1">
        <f t="shared" si="331"/>
        <v>25651.486786489248</v>
      </c>
      <c r="AU309" s="1">
        <f t="shared" si="287"/>
        <v>11262.566130797519</v>
      </c>
      <c r="AV309" s="1">
        <f t="shared" si="288"/>
        <v>10411.042216376751</v>
      </c>
      <c r="AW309" s="1">
        <f t="shared" si="289"/>
        <v>5130.2973572978499</v>
      </c>
      <c r="AX309">
        <v>0</v>
      </c>
      <c r="AY309">
        <v>0</v>
      </c>
      <c r="AZ309">
        <v>0</v>
      </c>
      <c r="BA309">
        <f t="shared" si="335"/>
        <v>0</v>
      </c>
      <c r="BB309">
        <f t="shared" si="347"/>
        <v>0</v>
      </c>
      <c r="BC309">
        <f t="shared" si="336"/>
        <v>0</v>
      </c>
      <c r="BD309">
        <f t="shared" si="337"/>
        <v>0</v>
      </c>
      <c r="BE309">
        <f t="shared" si="338"/>
        <v>0</v>
      </c>
      <c r="BF309">
        <f t="shared" si="339"/>
        <v>0</v>
      </c>
      <c r="BG309">
        <f t="shared" si="340"/>
        <v>0</v>
      </c>
      <c r="BH309">
        <f t="shared" si="348"/>
        <v>0</v>
      </c>
      <c r="BI309">
        <f t="shared" si="349"/>
        <v>0</v>
      </c>
      <c r="BJ309">
        <f t="shared" si="350"/>
        <v>0</v>
      </c>
      <c r="BK309" s="7">
        <f t="shared" si="351"/>
        <v>2.2562714816630164E-2</v>
      </c>
      <c r="BL309" s="13">
        <f t="shared" si="333"/>
        <v>3.181496131608488E-4</v>
      </c>
      <c r="BM309" s="13">
        <f t="shared" si="334"/>
        <v>5.5597316568712106E-6</v>
      </c>
      <c r="BN309" s="8">
        <f>BN$3*temperature!$I419+BN$4*temperature!$I419^2+BN$5*temperature!$I419^6</f>
        <v>-81.192906048367746</v>
      </c>
      <c r="BO309" s="8">
        <f>BO$3*temperature!$I419+BO$4*temperature!$I419^2+BO$5*temperature!$I419^6</f>
        <v>-65.614052703931264</v>
      </c>
      <c r="BP309" s="8">
        <f>BP$3*temperature!$I419+BP$4*temperature!$I419^2+BP$5*temperature!$I419^6</f>
        <v>-53.559942688623146</v>
      </c>
      <c r="BQ309" s="8">
        <f>BQ$3*temperature!$M419+BQ$4*temperature!$M419^2+BQ$5*temperature!$M419^6</f>
        <v>-81.192926904372953</v>
      </c>
      <c r="BR309" s="8">
        <f>BR$3*temperature!$M419+BR$4*temperature!$M419^2+BR$5*temperature!$M419^6</f>
        <v>-65.614068682533656</v>
      </c>
      <c r="BS309" s="8">
        <f>BS$3*temperature!$M419+BS$4*temperature!$M419^2+BS$5*temperature!$M419^6</f>
        <v>-53.559955019541434</v>
      </c>
      <c r="BT309" s="15">
        <f t="shared" si="341"/>
        <v>-2.0856005207292583E-5</v>
      </c>
      <c r="BU309" s="15">
        <f t="shared" si="342"/>
        <v>-1.5978602391442109E-5</v>
      </c>
      <c r="BV309" s="15">
        <f t="shared" si="343"/>
        <v>-1.2330918288228077E-5</v>
      </c>
      <c r="BW309" s="15">
        <f t="shared" si="344"/>
        <v>-2.3225365971727231E-2</v>
      </c>
      <c r="BX309" s="15">
        <f t="shared" si="345"/>
        <v>-7.3891411994241595E-6</v>
      </c>
      <c r="BY309" s="15">
        <f t="shared" si="346"/>
        <v>-1.2912680243543127E-7</v>
      </c>
    </row>
    <row r="310" spans="1:77" x14ac:dyDescent="0.3">
      <c r="A310">
        <f t="shared" si="290"/>
        <v>2264</v>
      </c>
      <c r="B310" s="4">
        <f t="shared" si="291"/>
        <v>1165.4056003727812</v>
      </c>
      <c r="C310" s="4">
        <f t="shared" si="292"/>
        <v>2964.1695341242353</v>
      </c>
      <c r="D310" s="4">
        <f t="shared" si="293"/>
        <v>4369.9552191789971</v>
      </c>
      <c r="E310" s="11">
        <f t="shared" si="294"/>
        <v>9.0245117648042454E-9</v>
      </c>
      <c r="F310" s="11">
        <f t="shared" si="295"/>
        <v>1.7778893319638433E-8</v>
      </c>
      <c r="G310" s="11">
        <f t="shared" si="296"/>
        <v>3.629497827878954E-8</v>
      </c>
      <c r="H310" s="4">
        <f t="shared" si="297"/>
        <v>55560.11014954446</v>
      </c>
      <c r="I310" s="4">
        <f t="shared" si="298"/>
        <v>51845.20227276448</v>
      </c>
      <c r="J310" s="4">
        <f t="shared" si="299"/>
        <v>25613.916493406563</v>
      </c>
      <c r="K310" s="4">
        <f t="shared" si="300"/>
        <v>47674.483571876008</v>
      </c>
      <c r="L310" s="4">
        <f t="shared" si="301"/>
        <v>17490.633270435446</v>
      </c>
      <c r="M310" s="4">
        <f t="shared" si="302"/>
        <v>5861.3681854201614</v>
      </c>
      <c r="N310" s="11">
        <f t="shared" si="303"/>
        <v>-1.3366776223185606E-2</v>
      </c>
      <c r="O310" s="11">
        <f t="shared" si="304"/>
        <v>-4.0343651769888522E-3</v>
      </c>
      <c r="P310" s="11">
        <f t="shared" si="305"/>
        <v>-1.4646801197887305E-3</v>
      </c>
      <c r="Q310" s="4">
        <f t="shared" si="306"/>
        <v>503.97698748595417</v>
      </c>
      <c r="R310" s="4">
        <f t="shared" si="307"/>
        <v>1382.1113908260659</v>
      </c>
      <c r="S310" s="4">
        <f t="shared" si="308"/>
        <v>1400.1781129803139</v>
      </c>
      <c r="T310" s="4">
        <f t="shared" si="309"/>
        <v>9.0708421226930618</v>
      </c>
      <c r="U310" s="4">
        <f t="shared" si="310"/>
        <v>26.658424120993772</v>
      </c>
      <c r="V310" s="4">
        <f t="shared" si="311"/>
        <v>54.664741073109312</v>
      </c>
      <c r="W310" s="11">
        <f t="shared" si="312"/>
        <v>-1.0734613539272964E-2</v>
      </c>
      <c r="X310" s="11">
        <f t="shared" si="313"/>
        <v>-1.217998157191269E-2</v>
      </c>
      <c r="Y310" s="11">
        <f t="shared" si="314"/>
        <v>-9.7425357312937999E-3</v>
      </c>
      <c r="Z310" s="4">
        <f t="shared" si="327"/>
        <v>426.33872545236727</v>
      </c>
      <c r="AA310" s="4">
        <f t="shared" si="328"/>
        <v>4355.6602412294187</v>
      </c>
      <c r="AB310" s="4">
        <f t="shared" si="329"/>
        <v>39517.788508991514</v>
      </c>
      <c r="AC310" s="12">
        <f t="shared" si="315"/>
        <v>0.82568164397883037</v>
      </c>
      <c r="AD310" s="12">
        <f t="shared" si="316"/>
        <v>3.1005099813018653</v>
      </c>
      <c r="AE310" s="12">
        <f t="shared" si="317"/>
        <v>27.90749911467157</v>
      </c>
      <c r="AF310" s="11">
        <f t="shared" si="318"/>
        <v>-4.0504037456468023E-3</v>
      </c>
      <c r="AG310" s="11">
        <f t="shared" si="319"/>
        <v>2.9673830763510267E-4</v>
      </c>
      <c r="AH310" s="11">
        <f t="shared" si="320"/>
        <v>9.7937136394747881E-3</v>
      </c>
      <c r="AI310" s="1">
        <f t="shared" si="284"/>
        <v>126877.22753655311</v>
      </c>
      <c r="AJ310" s="1">
        <f t="shared" si="285"/>
        <v>107865.28509948465</v>
      </c>
      <c r="AK310" s="1">
        <f t="shared" si="286"/>
        <v>51939.213322253774</v>
      </c>
      <c r="AL310" s="10">
        <f t="shared" si="321"/>
        <v>99.216290898307903</v>
      </c>
      <c r="AM310" s="10">
        <f t="shared" si="322"/>
        <v>24.787276394214498</v>
      </c>
      <c r="AN310" s="10">
        <f t="shared" si="323"/>
        <v>7.693121288526938</v>
      </c>
      <c r="AO310" s="7">
        <f t="shared" si="324"/>
        <v>1.6056530086336215E-3</v>
      </c>
      <c r="AP310" s="7">
        <f t="shared" si="325"/>
        <v>2.0226993054638502E-3</v>
      </c>
      <c r="AQ310" s="7">
        <f t="shared" si="326"/>
        <v>1.8348434826962966E-3</v>
      </c>
      <c r="AR310" s="1">
        <f t="shared" si="332"/>
        <v>55560.11014954446</v>
      </c>
      <c r="AS310" s="1">
        <f t="shared" si="330"/>
        <v>51845.20227276448</v>
      </c>
      <c r="AT310" s="1">
        <f t="shared" si="331"/>
        <v>25613.916493406563</v>
      </c>
      <c r="AU310" s="1">
        <f t="shared" si="287"/>
        <v>11112.022029908892</v>
      </c>
      <c r="AV310" s="1">
        <f t="shared" si="288"/>
        <v>10369.040454552896</v>
      </c>
      <c r="AW310" s="1">
        <f t="shared" si="289"/>
        <v>5122.7832986813128</v>
      </c>
      <c r="AX310">
        <v>0</v>
      </c>
      <c r="AY310">
        <v>0</v>
      </c>
      <c r="AZ310">
        <v>0</v>
      </c>
      <c r="BA310">
        <f t="shared" si="335"/>
        <v>0</v>
      </c>
      <c r="BB310">
        <f t="shared" si="347"/>
        <v>0</v>
      </c>
      <c r="BC310">
        <f t="shared" si="336"/>
        <v>0</v>
      </c>
      <c r="BD310">
        <f t="shared" si="337"/>
        <v>0</v>
      </c>
      <c r="BE310">
        <f t="shared" si="338"/>
        <v>0</v>
      </c>
      <c r="BF310">
        <f t="shared" si="339"/>
        <v>0</v>
      </c>
      <c r="BG310">
        <f t="shared" si="340"/>
        <v>0</v>
      </c>
      <c r="BH310">
        <f t="shared" si="348"/>
        <v>0</v>
      </c>
      <c r="BI310">
        <f t="shared" si="349"/>
        <v>0</v>
      </c>
      <c r="BJ310">
        <f t="shared" si="350"/>
        <v>0</v>
      </c>
      <c r="BK310" s="7">
        <f t="shared" si="351"/>
        <v>2.2536139402477978E-2</v>
      </c>
      <c r="BL310" s="13">
        <f t="shared" si="333"/>
        <v>3.1112968285558956E-4</v>
      </c>
      <c r="BM310" s="13">
        <f t="shared" si="334"/>
        <v>5.2949825303535338E-6</v>
      </c>
      <c r="BN310" s="8">
        <f>BN$3*temperature!$I420+BN$4*temperature!$I420^2+BN$5*temperature!$I420^6</f>
        <v>-81.429410999381346</v>
      </c>
      <c r="BO310" s="8">
        <f>BO$3*temperature!$I420+BO$4*temperature!$I420^2+BO$5*temperature!$I420^6</f>
        <v>-65.795243902261845</v>
      </c>
      <c r="BP310" s="8">
        <f>BP$3*temperature!$I420+BP$4*temperature!$I420^2+BP$5*temperature!$I420^6</f>
        <v>-53.699766687302485</v>
      </c>
      <c r="BQ310" s="8">
        <f>BQ$3*temperature!$M420+BQ$4*temperature!$M420^2+BQ$5*temperature!$M420^6</f>
        <v>-81.429431833663941</v>
      </c>
      <c r="BR310" s="8">
        <f>BR$3*temperature!$M420+BR$4*temperature!$M420^2+BR$5*temperature!$M420^6</f>
        <v>-65.7952598634281</v>
      </c>
      <c r="BS310" s="8">
        <f>BS$3*temperature!$M420+BS$4*temperature!$M420^2+BS$5*temperature!$M420^6</f>
        <v>-53.699779004084242</v>
      </c>
      <c r="BT310" s="15">
        <f t="shared" si="341"/>
        <v>-2.0834282594250908E-5</v>
      </c>
      <c r="BU310" s="15">
        <f t="shared" si="342"/>
        <v>-1.59611662553516E-5</v>
      </c>
      <c r="BV310" s="15">
        <f t="shared" si="343"/>
        <v>-1.2316781756283035E-5</v>
      </c>
      <c r="BW310" s="15">
        <f t="shared" si="344"/>
        <v>-2.3005459482141909E-2</v>
      </c>
      <c r="BX310" s="15">
        <f t="shared" si="345"/>
        <v>-7.1576813126259278E-6</v>
      </c>
      <c r="BY310" s="15">
        <f t="shared" si="346"/>
        <v>-1.2181350606069747E-7</v>
      </c>
    </row>
    <row r="311" spans="1:77" x14ac:dyDescent="0.3">
      <c r="A311">
        <f t="shared" si="290"/>
        <v>2265</v>
      </c>
      <c r="B311" s="4">
        <f t="shared" si="291"/>
        <v>1165.4056103641369</v>
      </c>
      <c r="C311" s="4">
        <f t="shared" si="292"/>
        <v>2964.1695841889064</v>
      </c>
      <c r="D311" s="4">
        <f t="shared" si="293"/>
        <v>4369.9553698560549</v>
      </c>
      <c r="E311" s="11">
        <f t="shared" si="294"/>
        <v>8.573286176564033E-9</v>
      </c>
      <c r="F311" s="11">
        <f t="shared" si="295"/>
        <v>1.6889948653656511E-8</v>
      </c>
      <c r="G311" s="11">
        <f t="shared" si="296"/>
        <v>3.4480229364850064E-8</v>
      </c>
      <c r="H311" s="4">
        <f t="shared" si="297"/>
        <v>54811.467115129039</v>
      </c>
      <c r="I311" s="4">
        <f t="shared" si="298"/>
        <v>51635.221096448753</v>
      </c>
      <c r="J311" s="4">
        <f t="shared" si="299"/>
        <v>25576.173235920458</v>
      </c>
      <c r="K311" s="4">
        <f t="shared" si="300"/>
        <v>47032.094772568431</v>
      </c>
      <c r="L311" s="4">
        <f t="shared" si="301"/>
        <v>17419.793176434552</v>
      </c>
      <c r="M311" s="4">
        <f t="shared" si="302"/>
        <v>5852.7309940840269</v>
      </c>
      <c r="N311" s="11">
        <f t="shared" si="303"/>
        <v>-1.3474478403926238E-2</v>
      </c>
      <c r="O311" s="11">
        <f t="shared" si="304"/>
        <v>-4.050173193021922E-3</v>
      </c>
      <c r="P311" s="11">
        <f t="shared" si="305"/>
        <v>-1.4735793867409752E-3</v>
      </c>
      <c r="Q311" s="4">
        <f t="shared" si="306"/>
        <v>491.84906337923439</v>
      </c>
      <c r="R311" s="4">
        <f t="shared" si="307"/>
        <v>1359.7477130018415</v>
      </c>
      <c r="S311" s="4">
        <f t="shared" si="308"/>
        <v>1384.4937033338531</v>
      </c>
      <c r="T311" s="4">
        <f t="shared" si="309"/>
        <v>8.9734701380301942</v>
      </c>
      <c r="U311" s="4">
        <f t="shared" si="310"/>
        <v>26.333725006463833</v>
      </c>
      <c r="V311" s="4">
        <f t="shared" si="311"/>
        <v>54.132167879962623</v>
      </c>
      <c r="W311" s="11">
        <f t="shared" si="312"/>
        <v>-1.0734613539272964E-2</v>
      </c>
      <c r="X311" s="11">
        <f t="shared" si="313"/>
        <v>-1.217998157191269E-2</v>
      </c>
      <c r="Y311" s="11">
        <f t="shared" si="314"/>
        <v>-9.7425357312937999E-3</v>
      </c>
      <c r="Z311" s="4">
        <f t="shared" si="327"/>
        <v>414.43907512882907</v>
      </c>
      <c r="AA311" s="4">
        <f t="shared" si="328"/>
        <v>4286.5217604082418</v>
      </c>
      <c r="AB311" s="4">
        <f t="shared" si="329"/>
        <v>39458.163406486106</v>
      </c>
      <c r="AC311" s="12">
        <f t="shared" si="315"/>
        <v>0.82233729995534666</v>
      </c>
      <c r="AD311" s="12">
        <f t="shared" si="316"/>
        <v>3.1014300213865225</v>
      </c>
      <c r="AE311" s="12">
        <f t="shared" si="317"/>
        <v>28.180817169394558</v>
      </c>
      <c r="AF311" s="11">
        <f t="shared" si="318"/>
        <v>-4.0504037456468023E-3</v>
      </c>
      <c r="AG311" s="11">
        <f t="shared" si="319"/>
        <v>2.9673830763510267E-4</v>
      </c>
      <c r="AH311" s="11">
        <f t="shared" si="320"/>
        <v>9.7937136394747881E-3</v>
      </c>
      <c r="AI311" s="1">
        <f t="shared" si="284"/>
        <v>125301.5268128067</v>
      </c>
      <c r="AJ311" s="1">
        <f t="shared" si="285"/>
        <v>107447.79704408909</v>
      </c>
      <c r="AK311" s="1">
        <f t="shared" si="286"/>
        <v>51868.075288709711</v>
      </c>
      <c r="AL311" s="10">
        <f t="shared" si="321"/>
        <v>99.374004764934384</v>
      </c>
      <c r="AM311" s="10">
        <f t="shared" si="322"/>
        <v>24.836912228893947</v>
      </c>
      <c r="AN311" s="10">
        <f t="shared" si="323"/>
        <v>7.7070958052502059</v>
      </c>
      <c r="AO311" s="7">
        <f t="shared" si="324"/>
        <v>1.5895964785472853E-3</v>
      </c>
      <c r="AP311" s="7">
        <f t="shared" si="325"/>
        <v>2.0024723124092117E-3</v>
      </c>
      <c r="AQ311" s="7">
        <f t="shared" si="326"/>
        <v>1.8164950478693337E-3</v>
      </c>
      <c r="AR311" s="1">
        <f t="shared" si="332"/>
        <v>54811.467115129039</v>
      </c>
      <c r="AS311" s="1">
        <f t="shared" si="330"/>
        <v>51635.221096448753</v>
      </c>
      <c r="AT311" s="1">
        <f t="shared" si="331"/>
        <v>25576.173235920458</v>
      </c>
      <c r="AU311" s="1">
        <f t="shared" si="287"/>
        <v>10962.293423025809</v>
      </c>
      <c r="AV311" s="1">
        <f t="shared" si="288"/>
        <v>10327.044219289752</v>
      </c>
      <c r="AW311" s="1">
        <f t="shared" si="289"/>
        <v>5115.234647184092</v>
      </c>
      <c r="AX311">
        <v>0</v>
      </c>
      <c r="AY311">
        <v>0</v>
      </c>
      <c r="AZ311">
        <v>0</v>
      </c>
      <c r="BA311">
        <f t="shared" si="335"/>
        <v>0</v>
      </c>
      <c r="BB311">
        <f t="shared" si="347"/>
        <v>0</v>
      </c>
      <c r="BC311">
        <f t="shared" si="336"/>
        <v>0</v>
      </c>
      <c r="BD311">
        <f t="shared" si="337"/>
        <v>0</v>
      </c>
      <c r="BE311">
        <f t="shared" si="338"/>
        <v>0</v>
      </c>
      <c r="BF311">
        <f t="shared" si="339"/>
        <v>0</v>
      </c>
      <c r="BG311">
        <f t="shared" si="340"/>
        <v>0</v>
      </c>
      <c r="BH311">
        <f t="shared" si="348"/>
        <v>0</v>
      </c>
      <c r="BI311">
        <f t="shared" si="349"/>
        <v>0</v>
      </c>
      <c r="BJ311">
        <f t="shared" si="350"/>
        <v>0</v>
      </c>
      <c r="BK311" s="7">
        <f t="shared" si="351"/>
        <v>2.2509573618435613E-2</v>
      </c>
      <c r="BL311" s="13">
        <f t="shared" si="333"/>
        <v>3.0427255415872061E-4</v>
      </c>
      <c r="BM311" s="13">
        <f t="shared" si="334"/>
        <v>5.0428405050986032E-6</v>
      </c>
      <c r="BN311" s="8">
        <f>BN$3*temperature!$I421+BN$4*temperature!$I421^2+BN$5*temperature!$I421^6</f>
        <v>-81.664338760465739</v>
      </c>
      <c r="BO311" s="8">
        <f>BO$3*temperature!$I421+BO$4*temperature!$I421^2+BO$5*temperature!$I421^6</f>
        <v>-65.975217883495318</v>
      </c>
      <c r="BP311" s="8">
        <f>BP$3*temperature!$I421+BP$4*temperature!$I421^2+BP$5*temperature!$I421^6</f>
        <v>-53.83864373212834</v>
      </c>
      <c r="BQ311" s="8">
        <f>BQ$3*temperature!$M421+BQ$4*temperature!$M421^2+BQ$5*temperature!$M421^6</f>
        <v>-81.664359573117167</v>
      </c>
      <c r="BR311" s="8">
        <f>BR$3*temperature!$M421+BR$4*temperature!$M421^2+BR$5*temperature!$M421^6</f>
        <v>-65.975233827305701</v>
      </c>
      <c r="BS311" s="8">
        <f>BS$3*temperature!$M421+BS$4*temperature!$M421^2+BS$5*temperature!$M421^6</f>
        <v>-53.838656034844234</v>
      </c>
      <c r="BT311" s="15">
        <f t="shared" si="341"/>
        <v>-2.0812651428059326E-5</v>
      </c>
      <c r="BU311" s="15">
        <f t="shared" si="342"/>
        <v>-1.5943810382168522E-5</v>
      </c>
      <c r="BV311" s="15">
        <f t="shared" si="343"/>
        <v>-1.2302715894918492E-5</v>
      </c>
      <c r="BW311" s="15">
        <f t="shared" si="344"/>
        <v>-2.2786905265315918E-2</v>
      </c>
      <c r="BX311" s="15">
        <f t="shared" si="345"/>
        <v>-6.9334298664504734E-6</v>
      </c>
      <c r="BY311" s="15">
        <f t="shared" si="346"/>
        <v>-1.1491072885777975E-7</v>
      </c>
    </row>
    <row r="312" spans="1:77" x14ac:dyDescent="0.3">
      <c r="A312">
        <f t="shared" si="290"/>
        <v>2266</v>
      </c>
      <c r="B312" s="4">
        <f t="shared" si="291"/>
        <v>1165.4056198559249</v>
      </c>
      <c r="C312" s="4">
        <f t="shared" si="292"/>
        <v>2964.1696317503447</v>
      </c>
      <c r="D312" s="4">
        <f t="shared" si="293"/>
        <v>4369.955512999265</v>
      </c>
      <c r="E312" s="11">
        <f t="shared" si="294"/>
        <v>8.1446218677358315E-9</v>
      </c>
      <c r="F312" s="11">
        <f t="shared" si="295"/>
        <v>1.6045451220973685E-8</v>
      </c>
      <c r="G312" s="11">
        <f t="shared" si="296"/>
        <v>3.2756217896607561E-8</v>
      </c>
      <c r="H312" s="4">
        <f t="shared" si="297"/>
        <v>54066.909360664613</v>
      </c>
      <c r="I312" s="4">
        <f t="shared" si="298"/>
        <v>51425.280238342006</v>
      </c>
      <c r="J312" s="4">
        <f t="shared" si="299"/>
        <v>25538.260992239309</v>
      </c>
      <c r="K312" s="4">
        <f t="shared" si="300"/>
        <v>46393.211461730141</v>
      </c>
      <c r="L312" s="4">
        <f t="shared" si="301"/>
        <v>17348.966701333935</v>
      </c>
      <c r="M312" s="4">
        <f t="shared" si="302"/>
        <v>5844.0551434152785</v>
      </c>
      <c r="N312" s="11">
        <f t="shared" si="303"/>
        <v>-1.3583985870238569E-2</v>
      </c>
      <c r="O312" s="11">
        <f t="shared" si="304"/>
        <v>-4.0658619986619904E-3</v>
      </c>
      <c r="P312" s="11">
        <f t="shared" si="305"/>
        <v>-1.4823593767624432E-3</v>
      </c>
      <c r="Q312" s="4">
        <f t="shared" si="306"/>
        <v>479.95970780526983</v>
      </c>
      <c r="R312" s="4">
        <f t="shared" si="307"/>
        <v>1337.7248234205128</v>
      </c>
      <c r="S312" s="4">
        <f t="shared" si="308"/>
        <v>1368.9729463524202</v>
      </c>
      <c r="T312" s="4">
        <f t="shared" si="309"/>
        <v>8.8771434039922337</v>
      </c>
      <c r="U312" s="4">
        <f t="shared" si="310"/>
        <v>26.012980721165288</v>
      </c>
      <c r="V312" s="4">
        <f t="shared" si="311"/>
        <v>53.60478330017969</v>
      </c>
      <c r="W312" s="11">
        <f t="shared" si="312"/>
        <v>-1.0734613539272964E-2</v>
      </c>
      <c r="X312" s="11">
        <f t="shared" si="313"/>
        <v>-1.217998157191269E-2</v>
      </c>
      <c r="Y312" s="11">
        <f t="shared" si="314"/>
        <v>-9.7425357312937999E-3</v>
      </c>
      <c r="Z312" s="4">
        <f t="shared" si="327"/>
        <v>402.8275808489297</v>
      </c>
      <c r="AA312" s="4">
        <f t="shared" si="328"/>
        <v>4218.4137722428286</v>
      </c>
      <c r="AB312" s="4">
        <f t="shared" si="329"/>
        <v>39398.277062629684</v>
      </c>
      <c r="AC312" s="12">
        <f t="shared" si="315"/>
        <v>0.81900650187542245</v>
      </c>
      <c r="AD312" s="12">
        <f t="shared" si="316"/>
        <v>3.1023503344823173</v>
      </c>
      <c r="AE312" s="12">
        <f t="shared" si="317"/>
        <v>28.456812022878005</v>
      </c>
      <c r="AF312" s="11">
        <f t="shared" si="318"/>
        <v>-4.0504037456468023E-3</v>
      </c>
      <c r="AG312" s="11">
        <f t="shared" si="319"/>
        <v>2.9673830763510267E-4</v>
      </c>
      <c r="AH312" s="11">
        <f t="shared" si="320"/>
        <v>9.7937136394747881E-3</v>
      </c>
      <c r="AI312" s="1">
        <f t="shared" si="284"/>
        <v>123733.66755455184</v>
      </c>
      <c r="AJ312" s="1">
        <f t="shared" si="285"/>
        <v>107030.06155896993</v>
      </c>
      <c r="AK312" s="1">
        <f t="shared" si="286"/>
        <v>51796.502407022832</v>
      </c>
      <c r="AL312" s="10">
        <f t="shared" si="321"/>
        <v>99.530389687287524</v>
      </c>
      <c r="AM312" s="10">
        <f t="shared" si="322"/>
        <v>24.886150105667404</v>
      </c>
      <c r="AN312" s="10">
        <f t="shared" si="323"/>
        <v>7.7209557076002611</v>
      </c>
      <c r="AO312" s="7">
        <f t="shared" si="324"/>
        <v>1.5737005137618125E-3</v>
      </c>
      <c r="AP312" s="7">
        <f t="shared" si="325"/>
        <v>1.9824475892851194E-3</v>
      </c>
      <c r="AQ312" s="7">
        <f t="shared" si="326"/>
        <v>1.7983300973906404E-3</v>
      </c>
      <c r="AR312" s="1">
        <f t="shared" si="332"/>
        <v>54066.909360664613</v>
      </c>
      <c r="AS312" s="1">
        <f t="shared" si="330"/>
        <v>51425.280238342006</v>
      </c>
      <c r="AT312" s="1">
        <f t="shared" si="331"/>
        <v>25538.260992239309</v>
      </c>
      <c r="AU312" s="1">
        <f t="shared" si="287"/>
        <v>10813.381872132923</v>
      </c>
      <c r="AV312" s="1">
        <f t="shared" si="288"/>
        <v>10285.056047668402</v>
      </c>
      <c r="AW312" s="1">
        <f t="shared" si="289"/>
        <v>5107.6521984478622</v>
      </c>
      <c r="AX312">
        <v>0</v>
      </c>
      <c r="AY312">
        <v>0</v>
      </c>
      <c r="AZ312">
        <v>0</v>
      </c>
      <c r="BA312">
        <f t="shared" si="335"/>
        <v>0</v>
      </c>
      <c r="BB312">
        <f t="shared" si="347"/>
        <v>0</v>
      </c>
      <c r="BC312">
        <f t="shared" si="336"/>
        <v>0</v>
      </c>
      <c r="BD312">
        <f t="shared" si="337"/>
        <v>0</v>
      </c>
      <c r="BE312">
        <f t="shared" si="338"/>
        <v>0</v>
      </c>
      <c r="BF312">
        <f t="shared" si="339"/>
        <v>0</v>
      </c>
      <c r="BG312">
        <f t="shared" si="340"/>
        <v>0</v>
      </c>
      <c r="BH312">
        <f t="shared" si="348"/>
        <v>0</v>
      </c>
      <c r="BI312">
        <f t="shared" si="349"/>
        <v>0</v>
      </c>
      <c r="BJ312">
        <f t="shared" si="350"/>
        <v>0</v>
      </c>
      <c r="BK312" s="7">
        <f t="shared" si="351"/>
        <v>2.2483014444321076E-2</v>
      </c>
      <c r="BL312" s="13">
        <f t="shared" si="333"/>
        <v>2.9757428390813717E-4</v>
      </c>
      <c r="BM312" s="13">
        <f t="shared" si="334"/>
        <v>4.8027052429510502E-6</v>
      </c>
      <c r="BN312" s="8">
        <f>BN$3*temperature!$I422+BN$4*temperature!$I422^2+BN$5*temperature!$I422^6</f>
        <v>-81.897706138082143</v>
      </c>
      <c r="BO312" s="8">
        <f>BO$3*temperature!$I422+BO$4*temperature!$I422^2+BO$5*temperature!$I422^6</f>
        <v>-66.153987736681799</v>
      </c>
      <c r="BP312" s="8">
        <f>BP$3*temperature!$I422+BP$4*temperature!$I422^2+BP$5*temperature!$I422^6</f>
        <v>-53.97658410681354</v>
      </c>
      <c r="BQ312" s="8">
        <f>BQ$3*temperature!$M422+BQ$4*temperature!$M422^2+BQ$5*temperature!$M422^6</f>
        <v>-81.897726929192885</v>
      </c>
      <c r="BR312" s="8">
        <f>BR$3*temperature!$M422+BR$4*temperature!$M422^2+BR$5*temperature!$M422^6</f>
        <v>-66.154003663215647</v>
      </c>
      <c r="BS312" s="8">
        <f>BS$3*temperature!$M422+BS$4*temperature!$M422^2+BS$5*temperature!$M422^6</f>
        <v>-53.976596395533399</v>
      </c>
      <c r="BT312" s="15">
        <f t="shared" si="341"/>
        <v>-2.0791110742379715E-5</v>
      </c>
      <c r="BU312" s="15">
        <f t="shared" si="342"/>
        <v>-1.5926533848187319E-5</v>
      </c>
      <c r="BV312" s="15">
        <f t="shared" si="343"/>
        <v>-1.2288719858588593E-5</v>
      </c>
      <c r="BW312" s="15">
        <f t="shared" si="344"/>
        <v>-2.2569701013934063E-2</v>
      </c>
      <c r="BX312" s="15">
        <f t="shared" si="345"/>
        <v>-6.7161626172421866E-6</v>
      </c>
      <c r="BY312" s="15">
        <f t="shared" si="346"/>
        <v>-1.0839562139145877E-7</v>
      </c>
    </row>
    <row r="313" spans="1:77" x14ac:dyDescent="0.3">
      <c r="A313">
        <f t="shared" si="290"/>
        <v>2267</v>
      </c>
      <c r="B313" s="4">
        <f t="shared" si="291"/>
        <v>1165.4056288731235</v>
      </c>
      <c r="C313" s="4">
        <f t="shared" si="292"/>
        <v>2964.1696769337123</v>
      </c>
      <c r="D313" s="4">
        <f t="shared" si="293"/>
        <v>4369.9556489853194</v>
      </c>
      <c r="E313" s="11">
        <f t="shared" si="294"/>
        <v>7.7373907743490388E-9</v>
      </c>
      <c r="F313" s="11">
        <f t="shared" si="295"/>
        <v>1.5243178659925E-8</v>
      </c>
      <c r="G313" s="11">
        <f t="shared" si="296"/>
        <v>3.1118407001777183E-8</v>
      </c>
      <c r="H313" s="4">
        <f t="shared" si="297"/>
        <v>53326.444166677356</v>
      </c>
      <c r="I313" s="4">
        <f t="shared" si="298"/>
        <v>51215.392093039663</v>
      </c>
      <c r="J313" s="4">
        <f t="shared" si="299"/>
        <v>25500.183674293006</v>
      </c>
      <c r="K313" s="4">
        <f t="shared" si="300"/>
        <v>45757.839884676716</v>
      </c>
      <c r="L313" s="4">
        <f t="shared" si="301"/>
        <v>17278.158025696917</v>
      </c>
      <c r="M313" s="4">
        <f t="shared" si="302"/>
        <v>5835.3415280573881</v>
      </c>
      <c r="N313" s="11">
        <f t="shared" si="303"/>
        <v>-1.3695356648839585E-2</v>
      </c>
      <c r="O313" s="11">
        <f t="shared" si="304"/>
        <v>-4.081434753781199E-3</v>
      </c>
      <c r="P313" s="11">
        <f t="shared" si="305"/>
        <v>-1.4910220975085098E-3</v>
      </c>
      <c r="Q313" s="4">
        <f t="shared" si="306"/>
        <v>468.30487104525406</v>
      </c>
      <c r="R313" s="4">
        <f t="shared" si="307"/>
        <v>1316.0380439072542</v>
      </c>
      <c r="S313" s="4">
        <f t="shared" si="308"/>
        <v>1353.6144378769052</v>
      </c>
      <c r="T313" s="4">
        <f t="shared" si="309"/>
        <v>8.7818507002176709</v>
      </c>
      <c r="U313" s="4">
        <f t="shared" si="310"/>
        <v>25.696143095350976</v>
      </c>
      <c r="V313" s="4">
        <f t="shared" si="311"/>
        <v>53.082536783509426</v>
      </c>
      <c r="W313" s="11">
        <f t="shared" si="312"/>
        <v>-1.0734613539272964E-2</v>
      </c>
      <c r="X313" s="11">
        <f t="shared" si="313"/>
        <v>-1.217998157191269E-2</v>
      </c>
      <c r="Y313" s="11">
        <f t="shared" si="314"/>
        <v>-9.7425357312937999E-3</v>
      </c>
      <c r="Z313" s="4">
        <f t="shared" si="327"/>
        <v>391.4979476309291</v>
      </c>
      <c r="AA313" s="4">
        <f t="shared" si="328"/>
        <v>4151.32254437964</v>
      </c>
      <c r="AB313" s="4">
        <f t="shared" si="329"/>
        <v>39338.135640315202</v>
      </c>
      <c r="AC313" s="12">
        <f t="shared" si="315"/>
        <v>0.81568919487251712</v>
      </c>
      <c r="AD313" s="12">
        <f t="shared" si="316"/>
        <v>3.1032709206702629</v>
      </c>
      <c r="AE313" s="12">
        <f t="shared" si="317"/>
        <v>28.735509890922437</v>
      </c>
      <c r="AF313" s="11">
        <f t="shared" si="318"/>
        <v>-4.0504037456468023E-3</v>
      </c>
      <c r="AG313" s="11">
        <f t="shared" si="319"/>
        <v>2.9673830763510267E-4</v>
      </c>
      <c r="AH313" s="11">
        <f t="shared" si="320"/>
        <v>9.7937136394747881E-3</v>
      </c>
      <c r="AI313" s="1">
        <f t="shared" ref="AI313:AI346" si="352">(1-$AI$5)*AI312+AU312</f>
        <v>122173.68267122959</v>
      </c>
      <c r="AJ313" s="1">
        <f t="shared" ref="AJ313:AJ346" si="353">(1-$AI$5)*AJ312+AV312</f>
        <v>106612.11145074134</v>
      </c>
      <c r="AK313" s="1">
        <f t="shared" ref="AK313:AK346" si="354">(1-$AI$5)*AK312+AW312</f>
        <v>51724.504364768407</v>
      </c>
      <c r="AL313" s="10">
        <f t="shared" si="321"/>
        <v>99.685454402419467</v>
      </c>
      <c r="AM313" s="10">
        <f t="shared" si="322"/>
        <v>24.934992239068137</v>
      </c>
      <c r="AN313" s="10">
        <f t="shared" si="323"/>
        <v>7.7347016863595632</v>
      </c>
      <c r="AO313" s="7">
        <f t="shared" si="324"/>
        <v>1.5579635086241943E-3</v>
      </c>
      <c r="AP313" s="7">
        <f t="shared" si="325"/>
        <v>1.9626231133922684E-3</v>
      </c>
      <c r="AQ313" s="7">
        <f t="shared" si="326"/>
        <v>1.7803467964167339E-3</v>
      </c>
      <c r="AR313" s="1">
        <f t="shared" si="332"/>
        <v>53326.444166677356</v>
      </c>
      <c r="AS313" s="1">
        <f t="shared" si="330"/>
        <v>51215.392093039663</v>
      </c>
      <c r="AT313" s="1">
        <f t="shared" si="331"/>
        <v>25500.183674293006</v>
      </c>
      <c r="AU313" s="1">
        <f t="shared" ref="AU313:AU346" si="355">$AU$5*AR313</f>
        <v>10665.288833335471</v>
      </c>
      <c r="AV313" s="1">
        <f t="shared" ref="AV313:AV346" si="356">$AU$5*AS313</f>
        <v>10243.078418607933</v>
      </c>
      <c r="AW313" s="1">
        <f t="shared" ref="AW313:AW346" si="357">$AU$5*AT313</f>
        <v>5100.0367348586014</v>
      </c>
      <c r="AX313">
        <v>0</v>
      </c>
      <c r="AY313">
        <v>0</v>
      </c>
      <c r="AZ313">
        <v>0</v>
      </c>
      <c r="BA313">
        <f t="shared" si="335"/>
        <v>0</v>
      </c>
      <c r="BB313">
        <f t="shared" si="347"/>
        <v>0</v>
      </c>
      <c r="BC313">
        <f t="shared" si="336"/>
        <v>0</v>
      </c>
      <c r="BD313">
        <f t="shared" si="337"/>
        <v>0</v>
      </c>
      <c r="BE313">
        <f t="shared" si="338"/>
        <v>0</v>
      </c>
      <c r="BF313">
        <f t="shared" si="339"/>
        <v>0</v>
      </c>
      <c r="BG313">
        <f t="shared" si="340"/>
        <v>0</v>
      </c>
      <c r="BH313">
        <f t="shared" si="348"/>
        <v>0</v>
      </c>
      <c r="BI313">
        <f t="shared" si="349"/>
        <v>0</v>
      </c>
      <c r="BJ313">
        <f t="shared" si="350"/>
        <v>0</v>
      </c>
      <c r="BK313" s="7">
        <f t="shared" si="351"/>
        <v>2.2456459070291229E-2</v>
      </c>
      <c r="BL313" s="13">
        <f t="shared" si="333"/>
        <v>2.9103102907763898E-4</v>
      </c>
      <c r="BM313" s="13">
        <f t="shared" si="334"/>
        <v>4.5740049932867143E-6</v>
      </c>
      <c r="BN313" s="8">
        <f>BN$3*temperature!$I423+BN$4*temperature!$I423^2+BN$5*temperature!$I423^6</f>
        <v>-82.129529745820619</v>
      </c>
      <c r="BO313" s="8">
        <f>BO$3*temperature!$I423+BO$4*temperature!$I423^2+BO$5*temperature!$I423^6</f>
        <v>-66.331566397754955</v>
      </c>
      <c r="BP313" s="8">
        <f>BP$3*temperature!$I423+BP$4*temperature!$I423^2+BP$5*temperature!$I423^6</f>
        <v>-54.113597972318715</v>
      </c>
      <c r="BQ313" s="8">
        <f>BQ$3*temperature!$M423+BQ$4*temperature!$M423^2+BQ$5*temperature!$M423^6</f>
        <v>-82.129550515480304</v>
      </c>
      <c r="BR313" s="8">
        <f>BR$3*temperature!$M423+BR$4*temperature!$M423^2+BR$5*temperature!$M423^6</f>
        <v>-66.33158230709077</v>
      </c>
      <c r="BS313" s="8">
        <f>BS$3*temperature!$M423+BS$4*temperature!$M423^2+BS$5*temperature!$M423^6</f>
        <v>-54.113610247111552</v>
      </c>
      <c r="BT313" s="15">
        <f t="shared" si="341"/>
        <v>-2.0769659684560793E-5</v>
      </c>
      <c r="BU313" s="15">
        <f t="shared" si="342"/>
        <v>-1.5909335814967562E-5</v>
      </c>
      <c r="BV313" s="15">
        <f t="shared" si="343"/>
        <v>-1.2274792837274617E-5</v>
      </c>
      <c r="BW313" s="15">
        <f t="shared" si="344"/>
        <v>-2.235384441147422E-2</v>
      </c>
      <c r="BX313" s="15">
        <f t="shared" si="345"/>
        <v>-6.5056623429127714E-6</v>
      </c>
      <c r="BY313" s="15">
        <f t="shared" si="346"/>
        <v>-1.022465959572374E-7</v>
      </c>
    </row>
    <row r="314" spans="1:77" x14ac:dyDescent="0.3">
      <c r="A314">
        <f t="shared" ref="A314:A346" si="358">1+A313</f>
        <v>2268</v>
      </c>
      <c r="B314" s="4">
        <f t="shared" ref="B314:B346" si="359">B313*(1+E314)</f>
        <v>1165.4056374394625</v>
      </c>
      <c r="C314" s="4">
        <f t="shared" ref="C314:C346" si="360">C313*(1+F314)</f>
        <v>2964.1697198579118</v>
      </c>
      <c r="D314" s="4">
        <f t="shared" ref="D314:D346" si="361">D313*(1+G314)</f>
        <v>4369.955778172075</v>
      </c>
      <c r="E314" s="11">
        <f t="shared" ref="E314:E346" si="362">E313*$E$5</f>
        <v>7.3505212356315861E-9</v>
      </c>
      <c r="F314" s="11">
        <f t="shared" ref="F314:F346" si="363">F313*$E$5</f>
        <v>1.4481019726928749E-8</v>
      </c>
      <c r="G314" s="11">
        <f t="shared" ref="G314:G346" si="364">G313*$E$5</f>
        <v>2.9562486651688323E-8</v>
      </c>
      <c r="H314" s="4">
        <f t="shared" ref="H314:H346" si="365">AR314</f>
        <v>52590.078315643666</v>
      </c>
      <c r="I314" s="4">
        <f t="shared" ref="I314:I346" si="366">AS314</f>
        <v>51005.568773564111</v>
      </c>
      <c r="J314" s="4">
        <f t="shared" ref="J314:J346" si="367">AT314</f>
        <v>25461.945129926407</v>
      </c>
      <c r="K314" s="4">
        <f t="shared" ref="K314:K346" si="368">H314/B314*1000</f>
        <v>45125.985859473316</v>
      </c>
      <c r="L314" s="4">
        <f t="shared" ref="L314:L346" si="369">I314/C314*1000</f>
        <v>17207.371235142728</v>
      </c>
      <c r="M314" s="4">
        <f t="shared" ref="M314:M346" si="370">J314/D314*1000</f>
        <v>5826.5910280165299</v>
      </c>
      <c r="N314" s="11">
        <f t="shared" ref="N314:N346" si="371">K314/K313-1</f>
        <v>-1.3808650644258069E-2</v>
      </c>
      <c r="O314" s="11">
        <f t="shared" ref="O314:O346" si="372">L314/L313-1</f>
        <v>-4.0968944981816247E-3</v>
      </c>
      <c r="P314" s="11">
        <f t="shared" ref="P314:P346" si="373">M314/M313-1</f>
        <v>-1.4995694765738143E-3</v>
      </c>
      <c r="Q314" s="4">
        <f t="shared" ref="Q314:Q346" si="374">T314*H314/1000</f>
        <v>456.88056131344348</v>
      </c>
      <c r="R314" s="4">
        <f t="shared" ref="R314:R346" si="375">U314*I314/1000</f>
        <v>1294.682744940696</v>
      </c>
      <c r="S314" s="4">
        <f t="shared" ref="S314:S346" si="376">V314*J314/1000</f>
        <v>1338.4167773002862</v>
      </c>
      <c r="T314" s="4">
        <f t="shared" ref="T314:T346" si="377">T313*(1+W314)</f>
        <v>8.6875809267912398</v>
      </c>
      <c r="U314" s="4">
        <f t="shared" ref="U314:U346" si="378">U313*(1+X314)</f>
        <v>25.383164545980371</v>
      </c>
      <c r="V314" s="4">
        <f t="shared" ref="V314:V346" si="379">V313*(1+Y314)</f>
        <v>52.565378272188369</v>
      </c>
      <c r="W314" s="11">
        <f t="shared" ref="W314:W346" si="380">T$5-1</f>
        <v>-1.0734613539272964E-2</v>
      </c>
      <c r="X314" s="11">
        <f t="shared" ref="X314:X346" si="381">U$5-1</f>
        <v>-1.217998157191269E-2</v>
      </c>
      <c r="Y314" s="11">
        <f t="shared" ref="Y314:Y346" si="382">V$5-1</f>
        <v>-9.7425357312937999E-3</v>
      </c>
      <c r="Z314" s="4">
        <f t="shared" si="327"/>
        <v>380.44400453645574</v>
      </c>
      <c r="AA314" s="4">
        <f t="shared" si="328"/>
        <v>4085.2344781054953</v>
      </c>
      <c r="AB314" s="4">
        <f t="shared" si="329"/>
        <v>39277.745199259887</v>
      </c>
      <c r="AC314" s="12">
        <f t="shared" ref="AC314:AC346" si="383">AC313*(1+AF314)</f>
        <v>0.8123853243023218</v>
      </c>
      <c r="AD314" s="12">
        <f t="shared" ref="AD314:AD346" si="384">AD313*(1+AG314)</f>
        <v>3.1041917800313956</v>
      </c>
      <c r="AE314" s="12">
        <f t="shared" ref="AE314:AE346" si="385">AE313*(1+AH314)</f>
        <v>29.016937246078427</v>
      </c>
      <c r="AF314" s="11">
        <f t="shared" ref="AF314:AF346" si="386">AC$5-1</f>
        <v>-4.0504037456468023E-3</v>
      </c>
      <c r="AG314" s="11">
        <f t="shared" ref="AG314:AG346" si="387">AD$5-1</f>
        <v>2.9673830763510267E-4</v>
      </c>
      <c r="AH314" s="11">
        <f t="shared" ref="AH314:AH346" si="388">AE$5-1</f>
        <v>9.7937136394747881E-3</v>
      </c>
      <c r="AI314" s="1">
        <f t="shared" si="352"/>
        <v>120621.60323744209</v>
      </c>
      <c r="AJ314" s="1">
        <f t="shared" si="353"/>
        <v>106193.97872427513</v>
      </c>
      <c r="AK314" s="1">
        <f t="shared" si="354"/>
        <v>51652.090663150171</v>
      </c>
      <c r="AL314" s="10">
        <f t="shared" ref="AL314:AL346" si="389">AL313*(1+AO314)</f>
        <v>99.839207639716065</v>
      </c>
      <c r="AM314" s="10">
        <f t="shared" ref="AM314:AM346" si="390">AM313*(1+AP314)</f>
        <v>24.983440851247785</v>
      </c>
      <c r="AN314" s="10">
        <f t="shared" ref="AN314:AN346" si="391">AN313*(1+AQ314)</f>
        <v>7.7483344332144268</v>
      </c>
      <c r="AO314" s="7">
        <f t="shared" ref="AO314:AO346" si="392">AO$5*AO313</f>
        <v>1.5423838735379523E-3</v>
      </c>
      <c r="AP314" s="7">
        <f t="shared" ref="AP314:AP346" si="393">AP$5*AP313</f>
        <v>1.9429968822583456E-3</v>
      </c>
      <c r="AQ314" s="7">
        <f t="shared" ref="AQ314:AQ346" si="394">AQ$5*AQ313</f>
        <v>1.7625433284525665E-3</v>
      </c>
      <c r="AR314" s="1">
        <f t="shared" si="332"/>
        <v>52590.078315643666</v>
      </c>
      <c r="AS314" s="1">
        <f t="shared" si="330"/>
        <v>51005.568773564111</v>
      </c>
      <c r="AT314" s="1">
        <f t="shared" si="331"/>
        <v>25461.945129926407</v>
      </c>
      <c r="AU314" s="1">
        <f t="shared" si="355"/>
        <v>10518.015663128734</v>
      </c>
      <c r="AV314" s="1">
        <f t="shared" si="356"/>
        <v>10201.113754712824</v>
      </c>
      <c r="AW314" s="1">
        <f t="shared" si="357"/>
        <v>5092.3890259852815</v>
      </c>
      <c r="AX314">
        <v>0</v>
      </c>
      <c r="AY314">
        <v>0</v>
      </c>
      <c r="AZ314">
        <v>0</v>
      </c>
      <c r="BA314">
        <f t="shared" si="335"/>
        <v>0</v>
      </c>
      <c r="BB314">
        <f t="shared" si="347"/>
        <v>0</v>
      </c>
      <c r="BC314">
        <f t="shared" si="336"/>
        <v>0</v>
      </c>
      <c r="BD314">
        <f t="shared" si="337"/>
        <v>0</v>
      </c>
      <c r="BE314">
        <f t="shared" si="338"/>
        <v>0</v>
      </c>
      <c r="BF314">
        <f t="shared" si="339"/>
        <v>0</v>
      </c>
      <c r="BG314">
        <f t="shared" si="340"/>
        <v>0</v>
      </c>
      <c r="BH314">
        <f t="shared" si="348"/>
        <v>0</v>
      </c>
      <c r="BI314">
        <f t="shared" si="349"/>
        <v>0</v>
      </c>
      <c r="BJ314">
        <f t="shared" si="350"/>
        <v>0</v>
      </c>
      <c r="BK314" s="7">
        <f t="shared" si="351"/>
        <v>2.2429904896936054E-2</v>
      </c>
      <c r="BL314" s="13">
        <f t="shared" si="333"/>
        <v>2.8463904403545009E-4</v>
      </c>
      <c r="BM314" s="13">
        <f t="shared" si="334"/>
        <v>4.3561952317016322E-6</v>
      </c>
      <c r="BN314" s="8">
        <f>BN$3*temperature!$I424+BN$4*temperature!$I424^2+BN$5*temperature!$I424^6</f>
        <v>-82.359826003729822</v>
      </c>
      <c r="BO314" s="8">
        <f>BO$3*temperature!$I424+BO$4*temperature!$I424^2+BO$5*temperature!$I424^6</f>
        <v>-66.507966649163336</v>
      </c>
      <c r="BP314" s="8">
        <f>BP$3*temperature!$I424+BP$4*temperature!$I424^2+BP$5*temperature!$I424^6</f>
        <v>-54.249695366691896</v>
      </c>
      <c r="BQ314" s="8">
        <f>BQ$3*temperature!$M424+BQ$4*temperature!$M424^2+BQ$5*temperature!$M424^6</f>
        <v>-82.35984675202721</v>
      </c>
      <c r="BR314" s="8">
        <f>BR$3*temperature!$M424+BR$4*temperature!$M424^2+BR$5*temperature!$M424^6</f>
        <v>-66.507982541378794</v>
      </c>
      <c r="BS314" s="8">
        <f>BS$3*temperature!$M424+BS$4*temperature!$M424^2+BS$5*temperature!$M424^6</f>
        <v>-54.249707627625938</v>
      </c>
      <c r="BT314" s="15">
        <f t="shared" si="341"/>
        <v>-2.0748297387740422E-5</v>
      </c>
      <c r="BU314" s="15">
        <f t="shared" si="342"/>
        <v>-1.5892215458279679E-5</v>
      </c>
      <c r="BV314" s="15">
        <f t="shared" si="343"/>
        <v>-1.226093404227413E-5</v>
      </c>
      <c r="BW314" s="15">
        <f t="shared" si="344"/>
        <v>-2.2139333028851474E-2</v>
      </c>
      <c r="BX314" s="15">
        <f t="shared" si="345"/>
        <v>-6.3017185889147492E-6</v>
      </c>
      <c r="BY314" s="15">
        <f t="shared" si="346"/>
        <v>-9.6443256973337247E-8</v>
      </c>
    </row>
    <row r="315" spans="1:77" x14ac:dyDescent="0.3">
      <c r="A315">
        <f t="shared" si="358"/>
        <v>2269</v>
      </c>
      <c r="B315" s="4">
        <f t="shared" si="359"/>
        <v>1165.4056455774842</v>
      </c>
      <c r="C315" s="4">
        <f t="shared" si="360"/>
        <v>2964.1697606359016</v>
      </c>
      <c r="D315" s="4">
        <f t="shared" si="361"/>
        <v>4369.9559008994966</v>
      </c>
      <c r="E315" s="11">
        <f t="shared" si="362"/>
        <v>6.9829951738500065E-9</v>
      </c>
      <c r="F315" s="11">
        <f t="shared" si="363"/>
        <v>1.3756968740582312E-8</v>
      </c>
      <c r="G315" s="11">
        <f t="shared" si="364"/>
        <v>2.8084362319103905E-8</v>
      </c>
      <c r="H315" s="4">
        <f t="shared" si="365"/>
        <v>51857.818122376593</v>
      </c>
      <c r="I315" s="4">
        <f t="shared" si="366"/>
        <v>50795.822120315999</v>
      </c>
      <c r="J315" s="4">
        <f t="shared" si="367"/>
        <v>25423.549145018234</v>
      </c>
      <c r="K315" s="4">
        <f t="shared" si="368"/>
        <v>44497.654803002006</v>
      </c>
      <c r="L315" s="4">
        <f t="shared" si="369"/>
        <v>17136.610323363802</v>
      </c>
      <c r="M315" s="4">
        <f t="shared" si="370"/>
        <v>5817.8045091450786</v>
      </c>
      <c r="N315" s="11">
        <f t="shared" si="371"/>
        <v>-1.39239297381335E-2</v>
      </c>
      <c r="O315" s="11">
        <f t="shared" si="372"/>
        <v>-4.1122441546683763E-3</v>
      </c>
      <c r="P315" s="11">
        <f t="shared" si="373"/>
        <v>-1.5080033640944013E-3</v>
      </c>
      <c r="Q315" s="4">
        <f t="shared" si="374"/>
        <v>445.68284435777099</v>
      </c>
      <c r="R315" s="4">
        <f t="shared" si="375"/>
        <v>1273.6543457872024</v>
      </c>
      <c r="S315" s="4">
        <f t="shared" si="376"/>
        <v>1323.3785679079547</v>
      </c>
      <c r="T315" s="4">
        <f t="shared" si="377"/>
        <v>8.5943231029509768</v>
      </c>
      <c r="U315" s="4">
        <f t="shared" si="378"/>
        <v>25.073998069573502</v>
      </c>
      <c r="V315" s="4">
        <f t="shared" si="379"/>
        <v>52.0532581961426</v>
      </c>
      <c r="W315" s="11">
        <f t="shared" si="380"/>
        <v>-1.0734613539272964E-2</v>
      </c>
      <c r="X315" s="11">
        <f t="shared" si="381"/>
        <v>-1.217998157191269E-2</v>
      </c>
      <c r="Y315" s="11">
        <f t="shared" si="382"/>
        <v>-9.7425357312937999E-3</v>
      </c>
      <c r="Z315" s="4">
        <f t="shared" si="327"/>
        <v>369.65970270954898</v>
      </c>
      <c r="AA315" s="4">
        <f t="shared" si="328"/>
        <v>4020.1361090963287</v>
      </c>
      <c r="AB315" s="4">
        <f t="shared" si="329"/>
        <v>39217.111699406378</v>
      </c>
      <c r="AC315" s="12">
        <f t="shared" si="383"/>
        <v>0.80909483574185914</v>
      </c>
      <c r="AD315" s="12">
        <f t="shared" si="384"/>
        <v>3.1051129126467769</v>
      </c>
      <c r="AE315" s="12">
        <f t="shared" si="385"/>
        <v>29.301120820161131</v>
      </c>
      <c r="AF315" s="11">
        <f t="shared" si="386"/>
        <v>-4.0504037456468023E-3</v>
      </c>
      <c r="AG315" s="11">
        <f t="shared" si="387"/>
        <v>2.9673830763510267E-4</v>
      </c>
      <c r="AH315" s="11">
        <f t="shared" si="388"/>
        <v>9.7937136394747881E-3</v>
      </c>
      <c r="AI315" s="1">
        <f t="shared" si="352"/>
        <v>119077.45857682663</v>
      </c>
      <c r="AJ315" s="1">
        <f t="shared" si="353"/>
        <v>105775.69460656046</v>
      </c>
      <c r="AK315" s="1">
        <f t="shared" si="354"/>
        <v>51579.270622820433</v>
      </c>
      <c r="AL315" s="10">
        <f t="shared" si="389"/>
        <v>99.991658119688282</v>
      </c>
      <c r="AM315" s="10">
        <f t="shared" si="390"/>
        <v>25.031498171453027</v>
      </c>
      <c r="AN315" s="10">
        <f t="shared" si="391"/>
        <v>7.7618546406246898</v>
      </c>
      <c r="AO315" s="7">
        <f t="shared" si="392"/>
        <v>1.5269600348025727E-3</v>
      </c>
      <c r="AP315" s="7">
        <f t="shared" si="393"/>
        <v>1.9235669134357622E-3</v>
      </c>
      <c r="AQ315" s="7">
        <f t="shared" si="394"/>
        <v>1.7449178951680407E-3</v>
      </c>
      <c r="AR315" s="1">
        <f t="shared" si="332"/>
        <v>51857.818122376593</v>
      </c>
      <c r="AS315" s="1">
        <f t="shared" si="330"/>
        <v>50795.822120315999</v>
      </c>
      <c r="AT315" s="1">
        <f t="shared" si="331"/>
        <v>25423.549145018234</v>
      </c>
      <c r="AU315" s="1">
        <f t="shared" si="355"/>
        <v>10371.563624475319</v>
      </c>
      <c r="AV315" s="1">
        <f t="shared" si="356"/>
        <v>10159.164424063201</v>
      </c>
      <c r="AW315" s="1">
        <f t="shared" si="357"/>
        <v>5084.7098290036474</v>
      </c>
      <c r="AX315">
        <v>0</v>
      </c>
      <c r="AY315">
        <v>0</v>
      </c>
      <c r="AZ315">
        <v>0</v>
      </c>
      <c r="BA315">
        <f t="shared" si="335"/>
        <v>0</v>
      </c>
      <c r="BB315">
        <f t="shared" si="347"/>
        <v>0</v>
      </c>
      <c r="BC315">
        <f t="shared" si="336"/>
        <v>0</v>
      </c>
      <c r="BD315">
        <f t="shared" si="337"/>
        <v>0</v>
      </c>
      <c r="BE315">
        <f t="shared" si="338"/>
        <v>0</v>
      </c>
      <c r="BF315">
        <f t="shared" si="339"/>
        <v>0</v>
      </c>
      <c r="BG315">
        <f t="shared" si="340"/>
        <v>0</v>
      </c>
      <c r="BH315">
        <f t="shared" si="348"/>
        <v>0</v>
      </c>
      <c r="BI315">
        <f t="shared" si="349"/>
        <v>0</v>
      </c>
      <c r="BJ315">
        <f t="shared" si="350"/>
        <v>0</v>
      </c>
      <c r="BK315" s="7">
        <f t="shared" si="351"/>
        <v>2.2403349535545652E-2</v>
      </c>
      <c r="BL315" s="13">
        <f t="shared" si="333"/>
        <v>2.7839467788663962E-4</v>
      </c>
      <c r="BM315" s="13">
        <f t="shared" si="334"/>
        <v>4.1487573635253641E-6</v>
      </c>
      <c r="BN315" s="8">
        <f>BN$3*temperature!$I425+BN$4*temperature!$I425^2+BN$5*temperature!$I425^6</f>
        <v>-82.588611137805145</v>
      </c>
      <c r="BO315" s="8">
        <f>BO$3*temperature!$I425+BO$4*temperature!$I425^2+BO$5*temperature!$I425^6</f>
        <v>-66.683201119619241</v>
      </c>
      <c r="BP315" s="8">
        <f>BP$3*temperature!$I425+BP$4*temperature!$I425^2+BP$5*temperature!$I425^6</f>
        <v>-54.384886204995766</v>
      </c>
      <c r="BQ315" s="8">
        <f>BQ$3*temperature!$M425+BQ$4*temperature!$M425^2+BQ$5*temperature!$M425^6</f>
        <v>-82.588631864828017</v>
      </c>
      <c r="BR315" s="8">
        <f>BR$3*temperature!$M425+BR$4*temperature!$M425^2+BR$5*temperature!$M425^6</f>
        <v>-66.68321699479111</v>
      </c>
      <c r="BS315" s="8">
        <f>BS$3*temperature!$M425+BS$4*temperature!$M425^2+BS$5*temperature!$M425^6</f>
        <v>-54.38489845213843</v>
      </c>
      <c r="BT315" s="15">
        <f t="shared" si="341"/>
        <v>-2.0727022871369627E-5</v>
      </c>
      <c r="BU315" s="15">
        <f t="shared" si="342"/>
        <v>-1.5875171868628968E-5</v>
      </c>
      <c r="BV315" s="15">
        <f t="shared" si="343"/>
        <v>-1.2247142663568411E-5</v>
      </c>
      <c r="BW315" s="15">
        <f t="shared" si="344"/>
        <v>-2.1926164220434283E-2</v>
      </c>
      <c r="BX315" s="15">
        <f t="shared" si="345"/>
        <v>-6.104127425437365E-6</v>
      </c>
      <c r="BY315" s="15">
        <f t="shared" si="346"/>
        <v>-9.0966335263393107E-8</v>
      </c>
    </row>
    <row r="316" spans="1:77" x14ac:dyDescent="0.3">
      <c r="A316">
        <f t="shared" si="358"/>
        <v>2270</v>
      </c>
      <c r="B316" s="4">
        <f t="shared" si="359"/>
        <v>1165.4056533086052</v>
      </c>
      <c r="C316" s="4">
        <f t="shared" si="360"/>
        <v>2964.1697993749926</v>
      </c>
      <c r="D316" s="4">
        <f t="shared" si="361"/>
        <v>4369.95601749055</v>
      </c>
      <c r="E316" s="11">
        <f t="shared" si="362"/>
        <v>6.6338454151575061E-9</v>
      </c>
      <c r="F316" s="11">
        <f t="shared" si="363"/>
        <v>1.3069120303553195E-8</v>
      </c>
      <c r="G316" s="11">
        <f t="shared" si="364"/>
        <v>2.6680144203148707E-8</v>
      </c>
      <c r="H316" s="4">
        <f t="shared" si="365"/>
        <v>51129.669463477658</v>
      </c>
      <c r="I316" s="4">
        <f t="shared" si="366"/>
        <v>50586.163709744484</v>
      </c>
      <c r="J316" s="4">
        <f t="shared" si="367"/>
        <v>25384.999445528018</v>
      </c>
      <c r="K316" s="4">
        <f t="shared" si="368"/>
        <v>43872.85175622729</v>
      </c>
      <c r="L316" s="4">
        <f t="shared" si="369"/>
        <v>17065.879195048405</v>
      </c>
      <c r="M316" s="4">
        <f t="shared" si="370"/>
        <v>5808.9828236086851</v>
      </c>
      <c r="N316" s="11">
        <f t="shared" si="371"/>
        <v>-1.4041257894170323E-2</v>
      </c>
      <c r="O316" s="11">
        <f t="shared" si="372"/>
        <v>-4.1274865320922727E-3</v>
      </c>
      <c r="P316" s="11">
        <f t="shared" si="373"/>
        <v>-1.5163255352644844E-3</v>
      </c>
      <c r="Q316" s="4">
        <f t="shared" si="374"/>
        <v>434.70784304037272</v>
      </c>
      <c r="R316" s="4">
        <f t="shared" si="375"/>
        <v>1252.9483145981199</v>
      </c>
      <c r="S316" s="4">
        <f t="shared" si="376"/>
        <v>1308.498417200298</v>
      </c>
      <c r="T316" s="4">
        <f t="shared" si="377"/>
        <v>8.5020663658091529</v>
      </c>
      <c r="U316" s="4">
        <f t="shared" si="378"/>
        <v>24.768597235151923</v>
      </c>
      <c r="V316" s="4">
        <f t="shared" si="379"/>
        <v>51.546127468236421</v>
      </c>
      <c r="W316" s="11">
        <f t="shared" si="380"/>
        <v>-1.0734613539272964E-2</v>
      </c>
      <c r="X316" s="11">
        <f t="shared" si="381"/>
        <v>-1.217998157191269E-2</v>
      </c>
      <c r="Y316" s="11">
        <f t="shared" si="382"/>
        <v>-9.7425357312937999E-3</v>
      </c>
      <c r="Z316" s="4">
        <f t="shared" si="327"/>
        <v>359.1391134226792</v>
      </c>
      <c r="AA316" s="4">
        <f t="shared" si="328"/>
        <v>3956.014108045887</v>
      </c>
      <c r="AB316" s="4">
        <f t="shared" si="329"/>
        <v>39156.241004208117</v>
      </c>
      <c r="AC316" s="12">
        <f t="shared" si="383"/>
        <v>0.80581767498858681</v>
      </c>
      <c r="AD316" s="12">
        <f t="shared" si="384"/>
        <v>3.1060343185974917</v>
      </c>
      <c r="AE316" s="12">
        <f t="shared" si="385"/>
        <v>29.588087606789443</v>
      </c>
      <c r="AF316" s="11">
        <f t="shared" si="386"/>
        <v>-4.0504037456468023E-3</v>
      </c>
      <c r="AG316" s="11">
        <f t="shared" si="387"/>
        <v>2.9673830763510267E-4</v>
      </c>
      <c r="AH316" s="11">
        <f t="shared" si="388"/>
        <v>9.7937136394747881E-3</v>
      </c>
      <c r="AI316" s="1">
        <f t="shared" si="352"/>
        <v>117541.27634361928</v>
      </c>
      <c r="AJ316" s="1">
        <f t="shared" si="353"/>
        <v>105357.28956996762</v>
      </c>
      <c r="AK316" s="1">
        <f t="shared" si="354"/>
        <v>51506.053389542038</v>
      </c>
      <c r="AL316" s="10">
        <f t="shared" si="389"/>
        <v>100.14281455279307</v>
      </c>
      <c r="AM316" s="10">
        <f t="shared" si="390"/>
        <v>25.079166435512601</v>
      </c>
      <c r="AN316" s="10">
        <f t="shared" si="391"/>
        <v>7.775263001696187</v>
      </c>
      <c r="AO316" s="7">
        <f t="shared" si="392"/>
        <v>1.511690434454547E-3</v>
      </c>
      <c r="AP316" s="7">
        <f t="shared" si="393"/>
        <v>1.9043312443014046E-3</v>
      </c>
      <c r="AQ316" s="7">
        <f t="shared" si="394"/>
        <v>1.7274687162163603E-3</v>
      </c>
      <c r="AR316" s="1">
        <f t="shared" si="332"/>
        <v>51129.669463477658</v>
      </c>
      <c r="AS316" s="1">
        <f t="shared" si="330"/>
        <v>50586.163709744484</v>
      </c>
      <c r="AT316" s="1">
        <f t="shared" si="331"/>
        <v>25384.999445528018</v>
      </c>
      <c r="AU316" s="1">
        <f t="shared" si="355"/>
        <v>10225.933892695532</v>
      </c>
      <c r="AV316" s="1">
        <f t="shared" si="356"/>
        <v>10117.232741948897</v>
      </c>
      <c r="AW316" s="1">
        <f t="shared" si="357"/>
        <v>5076.9998891056039</v>
      </c>
      <c r="AX316">
        <v>0</v>
      </c>
      <c r="AY316">
        <v>0</v>
      </c>
      <c r="AZ316">
        <v>0</v>
      </c>
      <c r="BA316">
        <f t="shared" si="335"/>
        <v>0</v>
      </c>
      <c r="BB316">
        <f t="shared" si="347"/>
        <v>0</v>
      </c>
      <c r="BC316">
        <f t="shared" si="336"/>
        <v>0</v>
      </c>
      <c r="BD316">
        <f t="shared" si="337"/>
        <v>0</v>
      </c>
      <c r="BE316">
        <f t="shared" si="338"/>
        <v>0</v>
      </c>
      <c r="BF316">
        <f t="shared" si="339"/>
        <v>0</v>
      </c>
      <c r="BG316">
        <f t="shared" si="340"/>
        <v>0</v>
      </c>
      <c r="BH316">
        <f t="shared" si="348"/>
        <v>0</v>
      </c>
      <c r="BI316">
        <f t="shared" si="349"/>
        <v>0</v>
      </c>
      <c r="BJ316">
        <f t="shared" si="350"/>
        <v>0</v>
      </c>
      <c r="BK316" s="7">
        <f t="shared" si="351"/>
        <v>2.2376790808541464E-2</v>
      </c>
      <c r="BL316" s="13">
        <f t="shared" si="333"/>
        <v>2.7229437189648092E-4</v>
      </c>
      <c r="BM316" s="13">
        <f t="shared" si="334"/>
        <v>3.9511974890717751E-6</v>
      </c>
      <c r="BN316" s="8">
        <f>BN$3*temperature!$I426+BN$4*temperature!$I426^2+BN$5*temperature!$I426^6</f>
        <v>-82.815901179628838</v>
      </c>
      <c r="BO316" s="8">
        <f>BO$3*temperature!$I426+BO$4*temperature!$I426^2+BO$5*temperature!$I426^6</f>
        <v>-66.857282283960402</v>
      </c>
      <c r="BP316" s="8">
        <f>BP$3*temperature!$I426+BP$4*temperature!$I426^2+BP$5*temperature!$I426^6</f>
        <v>-54.519180279318789</v>
      </c>
      <c r="BQ316" s="8">
        <f>BQ$3*temperature!$M426+BQ$4*temperature!$M426^2+BQ$5*temperature!$M426^6</f>
        <v>-82.815921885464178</v>
      </c>
      <c r="BR316" s="8">
        <f>BR$3*temperature!$M426+BR$4*temperature!$M426^2+BR$5*temperature!$M426^6</f>
        <v>-66.857298142164623</v>
      </c>
      <c r="BS316" s="8">
        <f>BS$3*temperature!$M426+BS$4*temperature!$M426^2+BS$5*temperature!$M426^6</f>
        <v>-54.51919251273668</v>
      </c>
      <c r="BT316" s="15">
        <f t="shared" si="341"/>
        <v>-2.0705835339640544E-5</v>
      </c>
      <c r="BU316" s="15">
        <f t="shared" si="342"/>
        <v>-1.5858204221785854E-5</v>
      </c>
      <c r="BV316" s="15">
        <f t="shared" si="343"/>
        <v>-1.2233417891138743E-5</v>
      </c>
      <c r="BW316" s="15">
        <f t="shared" si="344"/>
        <v>-2.1714335381703056E-2</v>
      </c>
      <c r="BX316" s="15">
        <f t="shared" si="345"/>
        <v>-5.9126913139103659E-6</v>
      </c>
      <c r="BY316" s="15">
        <f t="shared" si="346"/>
        <v>-8.5797627437047516E-8</v>
      </c>
    </row>
    <row r="317" spans="1:77" x14ac:dyDescent="0.3">
      <c r="A317">
        <f t="shared" si="358"/>
        <v>2271</v>
      </c>
      <c r="B317" s="4">
        <f t="shared" si="359"/>
        <v>1165.4056606531703</v>
      </c>
      <c r="C317" s="4">
        <f t="shared" si="360"/>
        <v>2964.1698361771296</v>
      </c>
      <c r="D317" s="4">
        <f t="shared" si="361"/>
        <v>4369.9561282520535</v>
      </c>
      <c r="E317" s="11">
        <f t="shared" si="362"/>
        <v>6.3021531443996307E-9</v>
      </c>
      <c r="F317" s="11">
        <f t="shared" si="363"/>
        <v>1.2415664288375536E-8</v>
      </c>
      <c r="G317" s="11">
        <f t="shared" si="364"/>
        <v>2.534613699299127E-8</v>
      </c>
      <c r="H317" s="4">
        <f t="shared" si="365"/>
        <v>50405.637805884573</v>
      </c>
      <c r="I317" s="4">
        <f t="shared" si="366"/>
        <v>50376.604862740962</v>
      </c>
      <c r="J317" s="4">
        <f t="shared" si="367"/>
        <v>25346.299699471561</v>
      </c>
      <c r="K317" s="4">
        <f t="shared" si="368"/>
        <v>43251.581408686419</v>
      </c>
      <c r="L317" s="4">
        <f t="shared" si="369"/>
        <v>16995.181668710095</v>
      </c>
      <c r="M317" s="4">
        <f t="shared" si="370"/>
        <v>5800.1268103370803</v>
      </c>
      <c r="N317" s="11">
        <f t="shared" si="371"/>
        <v>-1.4160701269041343E-2</v>
      </c>
      <c r="O317" s="11">
        <f t="shared" si="372"/>
        <v>-4.1426243283628761E-3</v>
      </c>
      <c r="P317" s="11">
        <f t="shared" si="373"/>
        <v>-1.5245376928318954E-3</v>
      </c>
      <c r="Q317" s="4">
        <f t="shared" si="374"/>
        <v>423.95173689954152</v>
      </c>
      <c r="R317" s="4">
        <f t="shared" si="375"/>
        <v>1232.5601684719161</v>
      </c>
      <c r="S317" s="4">
        <f t="shared" si="376"/>
        <v>1293.774937198202</v>
      </c>
      <c r="T317" s="4">
        <f t="shared" si="377"/>
        <v>8.4107999690869413</v>
      </c>
      <c r="U317" s="4">
        <f t="shared" si="378"/>
        <v>24.466916177265645</v>
      </c>
      <c r="V317" s="4">
        <f t="shared" si="379"/>
        <v>51.043937479567305</v>
      </c>
      <c r="W317" s="11">
        <f t="shared" si="380"/>
        <v>-1.0734613539272964E-2</v>
      </c>
      <c r="X317" s="11">
        <f t="shared" si="381"/>
        <v>-1.217998157191269E-2</v>
      </c>
      <c r="Y317" s="11">
        <f t="shared" si="382"/>
        <v>-9.7425357312937999E-3</v>
      </c>
      <c r="Z317" s="4">
        <f t="shared" si="327"/>
        <v>348.87642613122767</v>
      </c>
      <c r="AA317" s="4">
        <f t="shared" si="328"/>
        <v>3892.8552811803261</v>
      </c>
      <c r="AB317" s="4">
        <f t="shared" si="329"/>
        <v>39095.138883803011</v>
      </c>
      <c r="AC317" s="12">
        <f t="shared" si="383"/>
        <v>0.80255378805950461</v>
      </c>
      <c r="AD317" s="12">
        <f t="shared" si="384"/>
        <v>3.1069559979646488</v>
      </c>
      <c r="AE317" s="12">
        <f t="shared" si="385"/>
        <v>29.87786486395003</v>
      </c>
      <c r="AF317" s="11">
        <f t="shared" si="386"/>
        <v>-4.0504037456468023E-3</v>
      </c>
      <c r="AG317" s="11">
        <f t="shared" si="387"/>
        <v>2.9673830763510267E-4</v>
      </c>
      <c r="AH317" s="11">
        <f t="shared" si="388"/>
        <v>9.7937136394747881E-3</v>
      </c>
      <c r="AI317" s="1">
        <f t="shared" si="352"/>
        <v>116013.08260195289</v>
      </c>
      <c r="AJ317" s="1">
        <f t="shared" si="353"/>
        <v>104938.79335491976</v>
      </c>
      <c r="AK317" s="1">
        <f t="shared" si="354"/>
        <v>51432.44793969344</v>
      </c>
      <c r="AL317" s="10">
        <f t="shared" si="389"/>
        <v>100.2926856382835</v>
      </c>
      <c r="AM317" s="10">
        <f t="shared" si="390"/>
        <v>25.126447885334542</v>
      </c>
      <c r="AN317" s="10">
        <f t="shared" si="391"/>
        <v>7.7885602100560147</v>
      </c>
      <c r="AO317" s="7">
        <f t="shared" si="392"/>
        <v>1.4965735301100014E-3</v>
      </c>
      <c r="AP317" s="7">
        <f t="shared" si="393"/>
        <v>1.8852879318583906E-3</v>
      </c>
      <c r="AQ317" s="7">
        <f t="shared" si="394"/>
        <v>1.7101940290541967E-3</v>
      </c>
      <c r="AR317" s="1">
        <f t="shared" si="332"/>
        <v>50405.637805884573</v>
      </c>
      <c r="AS317" s="1">
        <f t="shared" si="330"/>
        <v>50376.604862740962</v>
      </c>
      <c r="AT317" s="1">
        <f t="shared" si="331"/>
        <v>25346.299699471561</v>
      </c>
      <c r="AU317" s="1">
        <f t="shared" si="355"/>
        <v>10081.127561176916</v>
      </c>
      <c r="AV317" s="1">
        <f t="shared" si="356"/>
        <v>10075.320972548194</v>
      </c>
      <c r="AW317" s="1">
        <f t="shared" si="357"/>
        <v>5069.259939894313</v>
      </c>
      <c r="AX317">
        <v>0</v>
      </c>
      <c r="AY317">
        <v>0</v>
      </c>
      <c r="AZ317">
        <v>0</v>
      </c>
      <c r="BA317">
        <f t="shared" si="335"/>
        <v>0</v>
      </c>
      <c r="BB317">
        <f t="shared" si="347"/>
        <v>0</v>
      </c>
      <c r="BC317">
        <f t="shared" si="336"/>
        <v>0</v>
      </c>
      <c r="BD317">
        <f t="shared" si="337"/>
        <v>0</v>
      </c>
      <c r="BE317">
        <f t="shared" si="338"/>
        <v>0</v>
      </c>
      <c r="BF317">
        <f t="shared" si="339"/>
        <v>0</v>
      </c>
      <c r="BG317">
        <f t="shared" si="340"/>
        <v>0</v>
      </c>
      <c r="BH317">
        <f t="shared" si="348"/>
        <v>0</v>
      </c>
      <c r="BI317">
        <f t="shared" si="349"/>
        <v>0</v>
      </c>
      <c r="BJ317">
        <f t="shared" si="350"/>
        <v>0</v>
      </c>
      <c r="BK317" s="7">
        <f t="shared" si="351"/>
        <v>2.2350226750086327E-2</v>
      </c>
      <c r="BL317" s="13">
        <f t="shared" si="333"/>
        <v>2.6633465699190832E-4</v>
      </c>
      <c r="BM317" s="13">
        <f t="shared" si="334"/>
        <v>3.7630452276874046E-6</v>
      </c>
      <c r="BN317" s="8">
        <f>BN$3*temperature!$I427+BN$4*temperature!$I427^2+BN$5*temperature!$I427^6</f>
        <v>-83.04171196615566</v>
      </c>
      <c r="BO317" s="8">
        <f>BO$3*temperature!$I427+BO$4*temperature!$I427^2+BO$5*temperature!$I427^6</f>
        <v>-67.030222463119642</v>
      </c>
      <c r="BP317" s="8">
        <f>BP$3*temperature!$I427+BP$4*temperature!$I427^2+BP$5*temperature!$I427^6</f>
        <v>-54.65258725886666</v>
      </c>
      <c r="BQ317" s="8">
        <f>BQ$3*temperature!$M427+BQ$4*temperature!$M427^2+BQ$5*temperature!$M427^6</f>
        <v>-83.041732650889429</v>
      </c>
      <c r="BR317" s="8">
        <f>BR$3*temperature!$M427+BR$4*temperature!$M427^2+BR$5*temperature!$M427^6</f>
        <v>-67.030238304431279</v>
      </c>
      <c r="BS317" s="8">
        <f>BS$3*temperature!$M427+BS$4*temperature!$M427^2+BS$5*temperature!$M427^6</f>
        <v>-54.652599478625582</v>
      </c>
      <c r="BT317" s="15">
        <f t="shared" si="341"/>
        <v>-2.0684733769371633E-5</v>
      </c>
      <c r="BU317" s="15">
        <f t="shared" si="342"/>
        <v>-1.5841311636677347E-5</v>
      </c>
      <c r="BV317" s="15">
        <f t="shared" si="343"/>
        <v>-1.2219758922071833E-5</v>
      </c>
      <c r="BW317" s="15">
        <f t="shared" si="344"/>
        <v>-2.1503843672126554E-2</v>
      </c>
      <c r="BX317" s="15">
        <f t="shared" si="345"/>
        <v>-5.7272188284234437E-6</v>
      </c>
      <c r="BY317" s="15">
        <f t="shared" si="346"/>
        <v>-8.0919936307331828E-8</v>
      </c>
    </row>
    <row r="318" spans="1:77" x14ac:dyDescent="0.3">
      <c r="A318">
        <f t="shared" si="358"/>
        <v>2272</v>
      </c>
      <c r="B318" s="4">
        <f t="shared" si="359"/>
        <v>1165.4056676305072</v>
      </c>
      <c r="C318" s="4">
        <f t="shared" si="360"/>
        <v>2964.1698711391605</v>
      </c>
      <c r="D318" s="4">
        <f t="shared" si="361"/>
        <v>4369.9562334754846</v>
      </c>
      <c r="E318" s="11">
        <f t="shared" si="362"/>
        <v>5.987045487179649E-9</v>
      </c>
      <c r="F318" s="11">
        <f t="shared" si="363"/>
        <v>1.1794881073956759E-8</v>
      </c>
      <c r="G318" s="11">
        <f t="shared" si="364"/>
        <v>2.4078830143341707E-8</v>
      </c>
      <c r="H318" s="4">
        <f t="shared" si="365"/>
        <v>49685.728234543385</v>
      </c>
      <c r="I318" s="4">
        <f t="shared" si="366"/>
        <v>50167.156652762125</v>
      </c>
      <c r="J318" s="4">
        <f t="shared" si="367"/>
        <v>25307.453518826602</v>
      </c>
      <c r="K318" s="4">
        <f t="shared" si="368"/>
        <v>42633.848122228526</v>
      </c>
      <c r="L318" s="4">
        <f t="shared" si="369"/>
        <v>16924.521479426003</v>
      </c>
      <c r="M318" s="4">
        <f t="shared" si="370"/>
        <v>5791.2372954589628</v>
      </c>
      <c r="N318" s="11">
        <f t="shared" si="371"/>
        <v>-1.4282328329706551E-2</v>
      </c>
      <c r="O318" s="11">
        <f t="shared" si="372"/>
        <v>-4.1576601334121221E-3</v>
      </c>
      <c r="P318" s="11">
        <f t="shared" si="373"/>
        <v>-1.5326414695406854E-3</v>
      </c>
      <c r="Q318" s="4">
        <f t="shared" si="374"/>
        <v>413.41076169453709</v>
      </c>
      <c r="R318" s="4">
        <f t="shared" si="375"/>
        <v>1212.485473483076</v>
      </c>
      <c r="S318" s="4">
        <f t="shared" si="376"/>
        <v>1279.2067447321774</v>
      </c>
      <c r="T318" s="4">
        <f t="shared" si="377"/>
        <v>8.3205132818626648</v>
      </c>
      <c r="U318" s="4">
        <f t="shared" si="378"/>
        <v>24.168909589105017</v>
      </c>
      <c r="V318" s="4">
        <f t="shared" si="379"/>
        <v>50.546640094806691</v>
      </c>
      <c r="W318" s="11">
        <f t="shared" si="380"/>
        <v>-1.0734613539272964E-2</v>
      </c>
      <c r="X318" s="11">
        <f t="shared" si="381"/>
        <v>-1.217998157191269E-2</v>
      </c>
      <c r="Y318" s="11">
        <f t="shared" si="382"/>
        <v>-9.7425357312937999E-3</v>
      </c>
      <c r="Z318" s="4">
        <f t="shared" ref="Z318:Z346" si="395">Q317*AC318*(1-AX317)</f>
        <v>338.86594653783771</v>
      </c>
      <c r="AA318" s="4">
        <f t="shared" ref="AA318:AA346" si="396">R317*AD318*(1-AY317)</f>
        <v>3830.6465706644162</v>
      </c>
      <c r="AB318" s="4">
        <f t="shared" ref="AB318:AB346" si="397">S317*AE318*(1-AZ317)</f>
        <v>39033.811018076281</v>
      </c>
      <c r="AC318" s="12">
        <f t="shared" si="383"/>
        <v>0.79930312119026536</v>
      </c>
      <c r="AD318" s="12">
        <f t="shared" si="384"/>
        <v>3.1078779508293817</v>
      </c>
      <c r="AE318" s="12">
        <f t="shared" si="385"/>
        <v>30.170480116586482</v>
      </c>
      <c r="AF318" s="11">
        <f t="shared" si="386"/>
        <v>-4.0504037456468023E-3</v>
      </c>
      <c r="AG318" s="11">
        <f t="shared" si="387"/>
        <v>2.9673830763510267E-4</v>
      </c>
      <c r="AH318" s="11">
        <f t="shared" si="388"/>
        <v>9.7937136394747881E-3</v>
      </c>
      <c r="AI318" s="1">
        <f t="shared" si="352"/>
        <v>114492.90190293451</v>
      </c>
      <c r="AJ318" s="1">
        <f t="shared" si="353"/>
        <v>104520.23499197597</v>
      </c>
      <c r="AK318" s="1">
        <f t="shared" si="354"/>
        <v>51358.463085618409</v>
      </c>
      <c r="AL318" s="10">
        <f t="shared" si="389"/>
        <v>100.4412800630875</v>
      </c>
      <c r="AM318" s="10">
        <f t="shared" si="390"/>
        <v>25.17334476841355</v>
      </c>
      <c r="AN318" s="10">
        <f t="shared" si="391"/>
        <v>7.8017469597305205</v>
      </c>
      <c r="AO318" s="7">
        <f t="shared" si="392"/>
        <v>1.4816077948089014E-3</v>
      </c>
      <c r="AP318" s="7">
        <f t="shared" si="393"/>
        <v>1.8664350525398068E-3</v>
      </c>
      <c r="AQ318" s="7">
        <f t="shared" si="394"/>
        <v>1.6930920887636548E-3</v>
      </c>
      <c r="AR318" s="1">
        <f t="shared" si="332"/>
        <v>49685.728234543385</v>
      </c>
      <c r="AS318" s="1">
        <f t="shared" ref="AS318:AS346" si="398">AM318*AJ318^$AR$5*C318^(1-$AR$5)*(1-BC317+BO317/100)</f>
        <v>50167.156652762125</v>
      </c>
      <c r="AT318" s="1">
        <f t="shared" ref="AT318:AT346" si="399">AN318*AK318^$AR$5*D318^(1-$AR$5)*(1-BD317+BP317/100)</f>
        <v>25307.453518826602</v>
      </c>
      <c r="AU318" s="1">
        <f t="shared" si="355"/>
        <v>9937.145646908677</v>
      </c>
      <c r="AV318" s="1">
        <f t="shared" si="356"/>
        <v>10033.431330552427</v>
      </c>
      <c r="AW318" s="1">
        <f t="shared" si="357"/>
        <v>5061.4907037653211</v>
      </c>
      <c r="AX318">
        <v>0</v>
      </c>
      <c r="AY318">
        <v>0</v>
      </c>
      <c r="AZ318">
        <v>0</v>
      </c>
      <c r="BA318">
        <f t="shared" si="335"/>
        <v>0</v>
      </c>
      <c r="BB318">
        <f t="shared" si="347"/>
        <v>0</v>
      </c>
      <c r="BC318">
        <f t="shared" si="336"/>
        <v>0</v>
      </c>
      <c r="BD318">
        <f t="shared" si="337"/>
        <v>0</v>
      </c>
      <c r="BE318">
        <f t="shared" si="338"/>
        <v>0</v>
      </c>
      <c r="BF318">
        <f t="shared" si="339"/>
        <v>0</v>
      </c>
      <c r="BG318">
        <f t="shared" si="340"/>
        <v>0</v>
      </c>
      <c r="BH318">
        <f t="shared" si="348"/>
        <v>0</v>
      </c>
      <c r="BI318">
        <f t="shared" si="349"/>
        <v>0</v>
      </c>
      <c r="BJ318">
        <f t="shared" si="350"/>
        <v>0</v>
      </c>
      <c r="BK318" s="7">
        <f t="shared" si="351"/>
        <v>2.2323655606884624E-2</v>
      </c>
      <c r="BL318" s="13">
        <f t="shared" si="333"/>
        <v>2.6051215133834351E-4</v>
      </c>
      <c r="BM318" s="13">
        <f t="shared" si="334"/>
        <v>3.5838525977975281E-6</v>
      </c>
      <c r="BN318" s="8">
        <f>BN$3*temperature!$I428+BN$4*temperature!$I428^2+BN$5*temperature!$I428^6</f>
        <v>-83.266059139637719</v>
      </c>
      <c r="BO318" s="8">
        <f>BO$3*temperature!$I428+BO$4*temperature!$I428^2+BO$5*temperature!$I428^6</f>
        <v>-67.20203382419777</v>
      </c>
      <c r="BP318" s="8">
        <f>BP$3*temperature!$I428+BP$4*temperature!$I428^2+BP$5*temperature!$I428^6</f>
        <v>-54.785116690130451</v>
      </c>
      <c r="BQ318" s="8">
        <f>BQ$3*temperature!$M428+BQ$4*temperature!$M428^2+BQ$5*temperature!$M428^6</f>
        <v>-83.266079803355112</v>
      </c>
      <c r="BR318" s="8">
        <f>BR$3*temperature!$M428+BR$4*temperature!$M428^2+BR$5*temperature!$M428^6</f>
        <v>-67.202049648691116</v>
      </c>
      <c r="BS318" s="8">
        <f>BS$3*temperature!$M428+BS$4*temperature!$M428^2+BS$5*temperature!$M428^6</f>
        <v>-54.785128896295461</v>
      </c>
      <c r="BT318" s="15">
        <f t="shared" si="341"/>
        <v>-2.0663717393176739E-5</v>
      </c>
      <c r="BU318" s="15">
        <f t="shared" si="342"/>
        <v>-1.582449334591729E-5</v>
      </c>
      <c r="BV318" s="15">
        <f t="shared" si="343"/>
        <v>-1.2206165010297809E-5</v>
      </c>
      <c r="BW318" s="15">
        <f t="shared" si="344"/>
        <v>-2.1294686369892509E-2</v>
      </c>
      <c r="BX318" s="15">
        <f t="shared" si="345"/>
        <v>-5.5475245582959984E-6</v>
      </c>
      <c r="BY318" s="15">
        <f t="shared" si="346"/>
        <v>-7.6317017066022886E-8</v>
      </c>
    </row>
    <row r="319" spans="1:77" x14ac:dyDescent="0.3">
      <c r="A319">
        <f t="shared" si="358"/>
        <v>2273</v>
      </c>
      <c r="B319" s="4">
        <f t="shared" si="359"/>
        <v>1165.4056742589771</v>
      </c>
      <c r="C319" s="4">
        <f t="shared" si="360"/>
        <v>2964.1699043530903</v>
      </c>
      <c r="D319" s="4">
        <f t="shared" si="361"/>
        <v>4369.9563334377472</v>
      </c>
      <c r="E319" s="11">
        <f t="shared" si="362"/>
        <v>5.6876932128206659E-9</v>
      </c>
      <c r="F319" s="11">
        <f t="shared" si="363"/>
        <v>1.120513702025892E-8</v>
      </c>
      <c r="G319" s="11">
        <f t="shared" si="364"/>
        <v>2.2874888636174622E-8</v>
      </c>
      <c r="H319" s="4">
        <f t="shared" si="365"/>
        <v>48969.945479234899</v>
      </c>
      <c r="I319" s="4">
        <f t="shared" si="366"/>
        <v>49957.829913685935</v>
      </c>
      <c r="J319" s="4">
        <f t="shared" si="367"/>
        <v>25268.464461370313</v>
      </c>
      <c r="K319" s="4">
        <f t="shared" si="368"/>
        <v>42019.655954028567</v>
      </c>
      <c r="L319" s="4">
        <f t="shared" si="369"/>
        <v>16853.902281485072</v>
      </c>
      <c r="M319" s="4">
        <f t="shared" si="370"/>
        <v>5782.3150927213437</v>
      </c>
      <c r="N319" s="11">
        <f t="shared" si="371"/>
        <v>-1.4406209977553708E-2</v>
      </c>
      <c r="O319" s="11">
        <f t="shared" si="372"/>
        <v>-4.1725964321518427E-3</v>
      </c>
      <c r="P319" s="11">
        <f t="shared" si="373"/>
        <v>-1.5406384305155507E-3</v>
      </c>
      <c r="Q319" s="4">
        <f t="shared" si="374"/>
        <v>403.08120893462859</v>
      </c>
      <c r="R319" s="4">
        <f t="shared" si="375"/>
        <v>1192.7198446794957</v>
      </c>
      <c r="S319" s="4">
        <f t="shared" si="376"/>
        <v>1264.7924617157926</v>
      </c>
      <c r="T319" s="4">
        <f t="shared" si="377"/>
        <v>8.2311957873334816</v>
      </c>
      <c r="U319" s="4">
        <f t="shared" si="378"/>
        <v>23.874532715696493</v>
      </c>
      <c r="V319" s="4">
        <f t="shared" si="379"/>
        <v>50.05418764758619</v>
      </c>
      <c r="W319" s="11">
        <f t="shared" si="380"/>
        <v>-1.0734613539272964E-2</v>
      </c>
      <c r="X319" s="11">
        <f t="shared" si="381"/>
        <v>-1.217998157191269E-2</v>
      </c>
      <c r="Y319" s="11">
        <f t="shared" si="382"/>
        <v>-9.7425357312937999E-3</v>
      </c>
      <c r="Z319" s="4">
        <f t="shared" si="395"/>
        <v>329.10209466793799</v>
      </c>
      <c r="AA319" s="4">
        <f t="shared" si="396"/>
        <v>3769.3750549049387</v>
      </c>
      <c r="AB319" s="4">
        <f t="shared" si="397"/>
        <v>38972.262999614839</v>
      </c>
      <c r="AC319" s="12">
        <f t="shared" si="383"/>
        <v>0.79606562083428911</v>
      </c>
      <c r="AD319" s="12">
        <f t="shared" si="384"/>
        <v>3.1088001772728471</v>
      </c>
      <c r="AE319" s="12">
        <f t="shared" si="385"/>
        <v>30.465961159213798</v>
      </c>
      <c r="AF319" s="11">
        <f t="shared" si="386"/>
        <v>-4.0504037456468023E-3</v>
      </c>
      <c r="AG319" s="11">
        <f t="shared" si="387"/>
        <v>2.9673830763510267E-4</v>
      </c>
      <c r="AH319" s="11">
        <f t="shared" si="388"/>
        <v>9.7937136394747881E-3</v>
      </c>
      <c r="AI319" s="1">
        <f t="shared" si="352"/>
        <v>112980.75735954972</v>
      </c>
      <c r="AJ319" s="1">
        <f t="shared" si="353"/>
        <v>104101.64282333081</v>
      </c>
      <c r="AK319" s="1">
        <f t="shared" si="354"/>
        <v>51284.107480821884</v>
      </c>
      <c r="AL319" s="10">
        <f t="shared" si="389"/>
        <v>100.58860650071493</v>
      </c>
      <c r="AM319" s="10">
        <f t="shared" si="390"/>
        <v>25.219859337348332</v>
      </c>
      <c r="AN319" s="10">
        <f t="shared" si="391"/>
        <v>7.8148239450260153</v>
      </c>
      <c r="AO319" s="7">
        <f t="shared" si="392"/>
        <v>1.4667917168608123E-3</v>
      </c>
      <c r="AP319" s="7">
        <f t="shared" si="393"/>
        <v>1.8477707020144087E-3</v>
      </c>
      <c r="AQ319" s="7">
        <f t="shared" si="394"/>
        <v>1.6761611678760182E-3</v>
      </c>
      <c r="AR319" s="1">
        <f t="shared" ref="AR319:AR346" si="400">AL319*AI319^$AR$5*B319^(1-$AR$5)*(1-BB318+BN318/100)</f>
        <v>48969.945479234899</v>
      </c>
      <c r="AS319" s="1">
        <f t="shared" si="398"/>
        <v>49957.829913685935</v>
      </c>
      <c r="AT319" s="1">
        <f t="shared" si="399"/>
        <v>25268.464461370313</v>
      </c>
      <c r="AU319" s="1">
        <f t="shared" si="355"/>
        <v>9793.9890958469805</v>
      </c>
      <c r="AV319" s="1">
        <f t="shared" si="356"/>
        <v>9991.5659827371874</v>
      </c>
      <c r="AW319" s="1">
        <f t="shared" si="357"/>
        <v>5053.6928922740626</v>
      </c>
      <c r="AX319">
        <v>0</v>
      </c>
      <c r="AY319">
        <v>0</v>
      </c>
      <c r="AZ319">
        <v>0</v>
      </c>
      <c r="BA319">
        <f t="shared" si="335"/>
        <v>0</v>
      </c>
      <c r="BB319">
        <f t="shared" si="347"/>
        <v>0</v>
      </c>
      <c r="BC319">
        <f t="shared" si="336"/>
        <v>0</v>
      </c>
      <c r="BD319">
        <f t="shared" si="337"/>
        <v>0</v>
      </c>
      <c r="BE319">
        <f t="shared" si="338"/>
        <v>0</v>
      </c>
      <c r="BF319">
        <f t="shared" si="339"/>
        <v>0</v>
      </c>
      <c r="BG319">
        <f t="shared" si="340"/>
        <v>0</v>
      </c>
      <c r="BH319">
        <f t="shared" si="348"/>
        <v>0</v>
      </c>
      <c r="BI319">
        <f t="shared" si="349"/>
        <v>0</v>
      </c>
      <c r="BJ319">
        <f t="shared" si="350"/>
        <v>0</v>
      </c>
      <c r="BK319" s="7">
        <f t="shared" si="351"/>
        <v>2.2297075839184693E-2</v>
      </c>
      <c r="BL319" s="13">
        <f t="shared" ref="BL319:BL346" si="401">BL318/(1+BK318)</f>
        <v>2.5482355798927002E-4</v>
      </c>
      <c r="BM319" s="13">
        <f t="shared" ref="BM319:BM346" si="402">BM318/(1+BM$5)</f>
        <v>3.4131929502833599E-6</v>
      </c>
      <c r="BN319" s="8">
        <f>BN$3*temperature!$I429+BN$4*temperature!$I429^2+BN$5*temperature!$I429^6</f>
        <v>-83.488958147682837</v>
      </c>
      <c r="BO319" s="8">
        <f>BO$3*temperature!$I429+BO$4*temperature!$I429^2+BO$5*temperature!$I429^6</f>
        <v>-67.372728380635266</v>
      </c>
      <c r="BP319" s="8">
        <f>BP$3*temperature!$I429+BP$4*temperature!$I429^2+BP$5*temperature!$I429^6</f>
        <v>-54.916777997128058</v>
      </c>
      <c r="BQ319" s="8">
        <f>BQ$3*temperature!$M429+BQ$4*temperature!$M429^2+BQ$5*temperature!$M429^6</f>
        <v>-83.488978790468067</v>
      </c>
      <c r="BR319" s="8">
        <f>BR$3*temperature!$M429+BR$4*temperature!$M429^2+BR$5*temperature!$M429^6</f>
        <v>-67.372744188383692</v>
      </c>
      <c r="BS319" s="8">
        <f>BS$3*temperature!$M429+BS$4*temperature!$M429^2+BS$5*temperature!$M429^6</f>
        <v>-54.916790189763397</v>
      </c>
      <c r="BT319" s="15">
        <f t="shared" si="341"/>
        <v>-2.0642785230506888E-5</v>
      </c>
      <c r="BU319" s="15">
        <f t="shared" si="342"/>
        <v>-1.5807748425800128E-5</v>
      </c>
      <c r="BV319" s="15">
        <f t="shared" si="343"/>
        <v>-1.2192635338692526E-5</v>
      </c>
      <c r="BW319" s="15">
        <f t="shared" si="344"/>
        <v>-2.108686047198137E-2</v>
      </c>
      <c r="BX319" s="15">
        <f t="shared" si="345"/>
        <v>-5.3734288122935901E-6</v>
      </c>
      <c r="BY319" s="15">
        <f t="shared" si="346"/>
        <v>-7.1973523506575648E-8</v>
      </c>
    </row>
    <row r="320" spans="1:77" x14ac:dyDescent="0.3">
      <c r="A320">
        <f t="shared" si="358"/>
        <v>2274</v>
      </c>
      <c r="B320" s="4">
        <f t="shared" si="359"/>
        <v>1165.4056805560235</v>
      </c>
      <c r="C320" s="4">
        <f t="shared" si="360"/>
        <v>2964.1699359063236</v>
      </c>
      <c r="D320" s="4">
        <f t="shared" si="361"/>
        <v>4369.9564284018988</v>
      </c>
      <c r="E320" s="11">
        <f t="shared" si="362"/>
        <v>5.4033085521796321E-9</v>
      </c>
      <c r="F320" s="11">
        <f t="shared" si="363"/>
        <v>1.0644880169245973E-8</v>
      </c>
      <c r="G320" s="11">
        <f t="shared" si="364"/>
        <v>2.173114420436589E-8</v>
      </c>
      <c r="H320" s="4">
        <f t="shared" si="365"/>
        <v>48258.293940583375</v>
      </c>
      <c r="I320" s="4">
        <f t="shared" si="366"/>
        <v>49748.635247407707</v>
      </c>
      <c r="J320" s="4">
        <f t="shared" si="367"/>
        <v>25229.336032449879</v>
      </c>
      <c r="K320" s="4">
        <f t="shared" si="368"/>
        <v>41409.008678899685</v>
      </c>
      <c r="L320" s="4">
        <f t="shared" si="369"/>
        <v>16783.327650948791</v>
      </c>
      <c r="M320" s="4">
        <f t="shared" si="370"/>
        <v>5773.3610038936458</v>
      </c>
      <c r="N320" s="11">
        <f t="shared" si="371"/>
        <v>-1.4532419679898378E-2</v>
      </c>
      <c r="O320" s="11">
        <f t="shared" si="372"/>
        <v>-4.1874356073495766E-3</v>
      </c>
      <c r="P320" s="11">
        <f t="shared" si="373"/>
        <v>-1.5485300756039599E-3</v>
      </c>
      <c r="Q320" s="4">
        <f t="shared" si="374"/>
        <v>392.9594253936699</v>
      </c>
      <c r="R320" s="4">
        <f t="shared" si="375"/>
        <v>1173.2589460501295</v>
      </c>
      <c r="S320" s="4">
        <f t="shared" si="376"/>
        <v>1250.5307154040397</v>
      </c>
      <c r="T320" s="4">
        <f t="shared" si="377"/>
        <v>8.1428370815903648</v>
      </c>
      <c r="U320" s="4">
        <f t="shared" si="378"/>
        <v>23.583741347181284</v>
      </c>
      <c r="V320" s="4">
        <f t="shared" si="379"/>
        <v>49.566532935928699</v>
      </c>
      <c r="W320" s="11">
        <f t="shared" si="380"/>
        <v>-1.0734613539272964E-2</v>
      </c>
      <c r="X320" s="11">
        <f t="shared" si="381"/>
        <v>-1.217998157191269E-2</v>
      </c>
      <c r="Y320" s="11">
        <f t="shared" si="382"/>
        <v>-9.7425357312937999E-3</v>
      </c>
      <c r="Z320" s="4">
        <f t="shared" si="395"/>
        <v>319.57940295765349</v>
      </c>
      <c r="AA320" s="4">
        <f t="shared" si="396"/>
        <v>3709.027948756479</v>
      </c>
      <c r="AB320" s="4">
        <f t="shared" si="397"/>
        <v>38910.500336556128</v>
      </c>
      <c r="AC320" s="12">
        <f t="shared" si="383"/>
        <v>0.79284123366188131</v>
      </c>
      <c r="AD320" s="12">
        <f t="shared" si="384"/>
        <v>3.1097226773762268</v>
      </c>
      <c r="AE320" s="12">
        <f t="shared" si="385"/>
        <v>30.764336058558499</v>
      </c>
      <c r="AF320" s="11">
        <f t="shared" si="386"/>
        <v>-4.0504037456468023E-3</v>
      </c>
      <c r="AG320" s="11">
        <f t="shared" si="387"/>
        <v>2.9673830763510267E-4</v>
      </c>
      <c r="AH320" s="11">
        <f t="shared" si="388"/>
        <v>9.7937136394747881E-3</v>
      </c>
      <c r="AI320" s="1">
        <f t="shared" si="352"/>
        <v>111476.67071944172</v>
      </c>
      <c r="AJ320" s="1">
        <f t="shared" si="353"/>
        <v>103683.04452373492</v>
      </c>
      <c r="AK320" s="1">
        <f t="shared" si="354"/>
        <v>51209.389625013762</v>
      </c>
      <c r="AL320" s="10">
        <f t="shared" si="389"/>
        <v>100.7346736101925</v>
      </c>
      <c r="AM320" s="10">
        <f t="shared" si="390"/>
        <v>25.265993849368886</v>
      </c>
      <c r="AN320" s="10">
        <f t="shared" si="391"/>
        <v>7.8277918604121517</v>
      </c>
      <c r="AO320" s="7">
        <f t="shared" si="392"/>
        <v>1.4521237996922042E-3</v>
      </c>
      <c r="AP320" s="7">
        <f t="shared" si="393"/>
        <v>1.8292929949942647E-3</v>
      </c>
      <c r="AQ320" s="7">
        <f t="shared" si="394"/>
        <v>1.6593995561972579E-3</v>
      </c>
      <c r="AR320" s="1">
        <f t="shared" si="400"/>
        <v>48258.293940583375</v>
      </c>
      <c r="AS320" s="1">
        <f t="shared" si="398"/>
        <v>49748.635247407707</v>
      </c>
      <c r="AT320" s="1">
        <f t="shared" si="399"/>
        <v>25229.336032449879</v>
      </c>
      <c r="AU320" s="1">
        <f t="shared" si="355"/>
        <v>9651.6587881166761</v>
      </c>
      <c r="AV320" s="1">
        <f t="shared" si="356"/>
        <v>9949.7270494815421</v>
      </c>
      <c r="AW320" s="1">
        <f t="shared" si="357"/>
        <v>5045.8672064899765</v>
      </c>
      <c r="AX320">
        <v>0</v>
      </c>
      <c r="AY320">
        <v>0</v>
      </c>
      <c r="AZ320">
        <v>0</v>
      </c>
      <c r="BA320">
        <f t="shared" si="335"/>
        <v>0</v>
      </c>
      <c r="BB320">
        <f t="shared" si="347"/>
        <v>0</v>
      </c>
      <c r="BC320">
        <f t="shared" si="336"/>
        <v>0</v>
      </c>
      <c r="BD320">
        <f t="shared" si="337"/>
        <v>0</v>
      </c>
      <c r="BE320">
        <f t="shared" si="338"/>
        <v>0</v>
      </c>
      <c r="BF320">
        <f t="shared" si="339"/>
        <v>0</v>
      </c>
      <c r="BG320">
        <f t="shared" si="340"/>
        <v>0</v>
      </c>
      <c r="BH320">
        <f t="shared" si="348"/>
        <v>0</v>
      </c>
      <c r="BI320">
        <f t="shared" si="349"/>
        <v>0</v>
      </c>
      <c r="BJ320">
        <f t="shared" si="350"/>
        <v>0</v>
      </c>
      <c r="BK320" s="7">
        <f t="shared" si="351"/>
        <v>2.2270486121986427E-2</v>
      </c>
      <c r="BL320" s="13">
        <f t="shared" si="401"/>
        <v>2.4926566260603854E-4</v>
      </c>
      <c r="BM320" s="13">
        <f t="shared" si="402"/>
        <v>3.2506599526508187E-6</v>
      </c>
      <c r="BN320" s="8">
        <f>BN$3*temperature!$I430+BN$4*temperature!$I430^2+BN$5*temperature!$I430^6</f>
        <v>-83.710424243439974</v>
      </c>
      <c r="BO320" s="8">
        <f>BO$3*temperature!$I430+BO$4*temperature!$I430^2+BO$5*temperature!$I430^6</f>
        <v>-67.542317992478075</v>
      </c>
      <c r="BP320" s="8">
        <f>BP$3*temperature!$I430+BP$4*temperature!$I430^2+BP$5*temperature!$I430^6</f>
        <v>-55.047580481715556</v>
      </c>
      <c r="BQ320" s="8">
        <f>BQ$3*temperature!$M430+BQ$4*temperature!$M430^2+BQ$5*temperature!$M430^6</f>
        <v>-83.710444865376417</v>
      </c>
      <c r="BR320" s="8">
        <f>BR$3*temperature!$M430+BR$4*temperature!$M430^2+BR$5*temperature!$M430^6</f>
        <v>-67.54233378355417</v>
      </c>
      <c r="BS320" s="8">
        <f>BS$3*temperature!$M430+BS$4*temperature!$M430^2+BS$5*temperature!$M430^6</f>
        <v>-55.047592660884703</v>
      </c>
      <c r="BT320" s="15">
        <f t="shared" si="341"/>
        <v>-2.0621936442921651E-5</v>
      </c>
      <c r="BU320" s="15">
        <f t="shared" si="342"/>
        <v>-1.5791076094728851E-5</v>
      </c>
      <c r="BV320" s="15">
        <f t="shared" si="343"/>
        <v>-1.2179169146975255E-5</v>
      </c>
      <c r="BW320" s="15">
        <f t="shared" si="344"/>
        <v>-2.0880363062923513E-2</v>
      </c>
      <c r="BX320" s="15">
        <f t="shared" si="345"/>
        <v>-5.2047575343342816E-6</v>
      </c>
      <c r="BY320" s="15">
        <f t="shared" si="346"/>
        <v>-6.7874960005454844E-8</v>
      </c>
    </row>
    <row r="321" spans="1:77" x14ac:dyDescent="0.3">
      <c r="A321">
        <f t="shared" si="358"/>
        <v>2275</v>
      </c>
      <c r="B321" s="4">
        <f t="shared" si="359"/>
        <v>1165.4056865382177</v>
      </c>
      <c r="C321" s="4">
        <f t="shared" si="360"/>
        <v>2964.1699658818952</v>
      </c>
      <c r="D321" s="4">
        <f t="shared" si="361"/>
        <v>4369.9565186178443</v>
      </c>
      <c r="E321" s="11">
        <f t="shared" si="362"/>
        <v>5.1331431245706503E-9</v>
      </c>
      <c r="F321" s="11">
        <f t="shared" si="363"/>
        <v>1.0112636160783674E-8</v>
      </c>
      <c r="G321" s="11">
        <f t="shared" si="364"/>
        <v>2.0644586994147596E-8</v>
      </c>
      <c r="H321" s="4">
        <f t="shared" si="365"/>
        <v>47550.777715279713</v>
      </c>
      <c r="I321" s="4">
        <f t="shared" si="366"/>
        <v>49539.58303117934</v>
      </c>
      <c r="J321" s="4">
        <f t="shared" si="367"/>
        <v>25190.071686687315</v>
      </c>
      <c r="K321" s="4">
        <f t="shared" si="368"/>
        <v>40801.909810932062</v>
      </c>
      <c r="L321" s="4">
        <f t="shared" si="369"/>
        <v>16712.801088125325</v>
      </c>
      <c r="M321" s="4">
        <f t="shared" si="370"/>
        <v>5764.3758191567958</v>
      </c>
      <c r="N321" s="11">
        <f t="shared" si="371"/>
        <v>-1.4661033609263296E-2</v>
      </c>
      <c r="O321" s="11">
        <f t="shared" si="372"/>
        <v>-4.2021799425144835E-3</v>
      </c>
      <c r="P321" s="11">
        <f t="shared" si="373"/>
        <v>-1.5563178416853063E-3</v>
      </c>
      <c r="Q321" s="4">
        <f t="shared" si="374"/>
        <v>383.0418126114796</v>
      </c>
      <c r="R321" s="4">
        <f t="shared" si="375"/>
        <v>1154.0984904644756</v>
      </c>
      <c r="S321" s="4">
        <f t="shared" si="376"/>
        <v>1236.4201386372492</v>
      </c>
      <c r="T321" s="4">
        <f t="shared" si="377"/>
        <v>8.0554268724062315</v>
      </c>
      <c r="U321" s="4">
        <f t="shared" si="378"/>
        <v>23.296491812175862</v>
      </c>
      <c r="V321" s="4">
        <f t="shared" si="379"/>
        <v>49.083629217724059</v>
      </c>
      <c r="W321" s="11">
        <f t="shared" si="380"/>
        <v>-1.0734613539272964E-2</v>
      </c>
      <c r="X321" s="11">
        <f t="shared" si="381"/>
        <v>-1.217998157191269E-2</v>
      </c>
      <c r="Y321" s="11">
        <f t="shared" si="382"/>
        <v>-9.7425357312937999E-3</v>
      </c>
      <c r="Z321" s="4">
        <f t="shared" si="395"/>
        <v>310.29251435522099</v>
      </c>
      <c r="AA321" s="4">
        <f t="shared" si="396"/>
        <v>3649.5926036348583</v>
      </c>
      <c r="AB321" s="4">
        <f t="shared" si="397"/>
        <v>38848.528455332991</v>
      </c>
      <c r="AC321" s="12">
        <f t="shared" si="383"/>
        <v>0.78962990655935394</v>
      </c>
      <c r="AD321" s="12">
        <f t="shared" si="384"/>
        <v>3.110645451220726</v>
      </c>
      <c r="AE321" s="12">
        <f t="shared" si="385"/>
        <v>31.065633156224589</v>
      </c>
      <c r="AF321" s="11">
        <f t="shared" si="386"/>
        <v>-4.0504037456468023E-3</v>
      </c>
      <c r="AG321" s="11">
        <f t="shared" si="387"/>
        <v>2.9673830763510267E-4</v>
      </c>
      <c r="AH321" s="11">
        <f t="shared" si="388"/>
        <v>9.7937136394747881E-3</v>
      </c>
      <c r="AI321" s="1">
        <f t="shared" si="352"/>
        <v>109980.66243561423</v>
      </c>
      <c r="AJ321" s="1">
        <f t="shared" si="353"/>
        <v>103264.46712084298</v>
      </c>
      <c r="AK321" s="1">
        <f t="shared" si="354"/>
        <v>51134.317869002363</v>
      </c>
      <c r="AL321" s="10">
        <f t="shared" si="389"/>
        <v>100.87949003502605</v>
      </c>
      <c r="AM321" s="10">
        <f t="shared" si="390"/>
        <v>25.311750565873506</v>
      </c>
      <c r="AN321" s="10">
        <f t="shared" si="391"/>
        <v>7.840651400407932</v>
      </c>
      <c r="AO321" s="7">
        <f t="shared" si="392"/>
        <v>1.4376025616952821E-3</v>
      </c>
      <c r="AP321" s="7">
        <f t="shared" si="393"/>
        <v>1.811000065044322E-3</v>
      </c>
      <c r="AQ321" s="7">
        <f t="shared" si="394"/>
        <v>1.6428055606352854E-3</v>
      </c>
      <c r="AR321" s="1">
        <f t="shared" si="400"/>
        <v>47550.777715279713</v>
      </c>
      <c r="AS321" s="1">
        <f t="shared" si="398"/>
        <v>49539.58303117934</v>
      </c>
      <c r="AT321" s="1">
        <f t="shared" si="399"/>
        <v>25190.071686687315</v>
      </c>
      <c r="AU321" s="1">
        <f t="shared" si="355"/>
        <v>9510.1555430559438</v>
      </c>
      <c r="AV321" s="1">
        <f t="shared" si="356"/>
        <v>9907.916606235869</v>
      </c>
      <c r="AW321" s="1">
        <f t="shared" si="357"/>
        <v>5038.0143373374631</v>
      </c>
      <c r="AX321">
        <v>0</v>
      </c>
      <c r="AY321">
        <v>0</v>
      </c>
      <c r="AZ321">
        <v>0</v>
      </c>
      <c r="BA321">
        <f t="shared" si="335"/>
        <v>0</v>
      </c>
      <c r="BB321">
        <f t="shared" si="347"/>
        <v>0</v>
      </c>
      <c r="BC321">
        <f t="shared" si="336"/>
        <v>0</v>
      </c>
      <c r="BD321">
        <f t="shared" si="337"/>
        <v>0</v>
      </c>
      <c r="BE321">
        <f t="shared" si="338"/>
        <v>0</v>
      </c>
      <c r="BF321">
        <f t="shared" si="339"/>
        <v>0</v>
      </c>
      <c r="BG321">
        <f t="shared" si="340"/>
        <v>0</v>
      </c>
      <c r="BH321">
        <f t="shared" si="348"/>
        <v>0</v>
      </c>
      <c r="BI321">
        <f t="shared" si="349"/>
        <v>0</v>
      </c>
      <c r="BJ321">
        <f t="shared" si="350"/>
        <v>0</v>
      </c>
      <c r="BK321" s="7">
        <f t="shared" si="351"/>
        <v>2.224388534648189E-2</v>
      </c>
      <c r="BL321" s="13">
        <f t="shared" si="401"/>
        <v>2.4383533124548598E-4</v>
      </c>
      <c r="BM321" s="13">
        <f t="shared" si="402"/>
        <v>3.0958666215722083E-6</v>
      </c>
      <c r="BN321" s="8">
        <f>BN$3*temperature!$I431+BN$4*temperature!$I431^2+BN$5*temperature!$I431^6</f>
        <v>-83.930472485906677</v>
      </c>
      <c r="BO321" s="8">
        <f>BO$3*temperature!$I431+BO$4*temperature!$I431^2+BO$5*temperature!$I431^6</f>
        <v>-67.710814366733615</v>
      </c>
      <c r="BP321" s="8">
        <f>BP$3*temperature!$I431+BP$4*temperature!$I431^2+BP$5*temperature!$I431^6</f>
        <v>-55.177533323965115</v>
      </c>
      <c r="BQ321" s="8">
        <f>BQ$3*temperature!$M431+BQ$4*temperature!$M431^2+BQ$5*temperature!$M431^6</f>
        <v>-83.930493087076741</v>
      </c>
      <c r="BR321" s="8">
        <f>BR$3*temperature!$M431+BR$4*temperature!$M431^2+BR$5*temperature!$M431^6</f>
        <v>-67.710830141209101</v>
      </c>
      <c r="BS321" s="8">
        <f>BS$3*temperature!$M431+BS$4*temperature!$M431^2+BS$5*temperature!$M431^6</f>
        <v>-55.177545489730768</v>
      </c>
      <c r="BT321" s="15">
        <f t="shared" si="341"/>
        <v>-2.0601170064082908E-5</v>
      </c>
      <c r="BU321" s="15">
        <f t="shared" si="342"/>
        <v>-1.5774475485841322E-5</v>
      </c>
      <c r="BV321" s="15">
        <f t="shared" si="343"/>
        <v>-1.2165765653548988E-5</v>
      </c>
      <c r="BW321" s="15">
        <f t="shared" si="344"/>
        <v>-2.0675191054323579E-2</v>
      </c>
      <c r="BX321" s="15">
        <f t="shared" si="345"/>
        <v>-5.0413420592946986E-6</v>
      </c>
      <c r="BY321" s="15">
        <f t="shared" si="346"/>
        <v>-6.4007633879708678E-8</v>
      </c>
    </row>
    <row r="322" spans="1:77" x14ac:dyDescent="0.3">
      <c r="A322">
        <f t="shared" si="358"/>
        <v>2276</v>
      </c>
      <c r="B322" s="4">
        <f t="shared" si="359"/>
        <v>1165.4056922213019</v>
      </c>
      <c r="C322" s="4">
        <f t="shared" si="360"/>
        <v>2964.1699943586887</v>
      </c>
      <c r="D322" s="4">
        <f t="shared" si="361"/>
        <v>4369.9566043229952</v>
      </c>
      <c r="E322" s="11">
        <f t="shared" si="362"/>
        <v>4.8764859683421175E-9</v>
      </c>
      <c r="F322" s="11">
        <f t="shared" si="363"/>
        <v>9.6070043527444895E-9</v>
      </c>
      <c r="G322" s="11">
        <f t="shared" si="364"/>
        <v>1.9612357644440214E-8</v>
      </c>
      <c r="H322" s="4">
        <f t="shared" si="365"/>
        <v>46847.400620545603</v>
      </c>
      <c r="I322" s="4">
        <f t="shared" si="366"/>
        <v>49330.683424698866</v>
      </c>
      <c r="J322" s="4">
        <f t="shared" si="367"/>
        <v>25150.67482962073</v>
      </c>
      <c r="K322" s="4">
        <f t="shared" si="368"/>
        <v>40198.362624480498</v>
      </c>
      <c r="L322" s="4">
        <f t="shared" si="369"/>
        <v>16642.326019959521</v>
      </c>
      <c r="M322" s="4">
        <f t="shared" si="370"/>
        <v>5755.3603174778291</v>
      </c>
      <c r="N322" s="11">
        <f t="shared" si="371"/>
        <v>-1.4792130791138947E-2</v>
      </c>
      <c r="O322" s="11">
        <f t="shared" si="372"/>
        <v>-4.2168316247045423E-3</v>
      </c>
      <c r="P322" s="11">
        <f t="shared" si="373"/>
        <v>-1.5640031048991254E-3</v>
      </c>
      <c r="Q322" s="4">
        <f t="shared" si="374"/>
        <v>373.32482638319408</v>
      </c>
      <c r="R322" s="4">
        <f t="shared" si="375"/>
        <v>1135.2342395855228</v>
      </c>
      <c r="S322" s="4">
        <f t="shared" si="376"/>
        <v>1222.4593700711889</v>
      </c>
      <c r="T322" s="4">
        <f t="shared" si="377"/>
        <v>7.9689549780370763</v>
      </c>
      <c r="U322" s="4">
        <f t="shared" si="378"/>
        <v>23.012740971213347</v>
      </c>
      <c r="V322" s="4">
        <f t="shared" si="379"/>
        <v>48.605430206248805</v>
      </c>
      <c r="W322" s="11">
        <f t="shared" si="380"/>
        <v>-1.0734613539272964E-2</v>
      </c>
      <c r="X322" s="11">
        <f t="shared" si="381"/>
        <v>-1.217998157191269E-2</v>
      </c>
      <c r="Y322" s="11">
        <f t="shared" si="382"/>
        <v>-9.7425357312937999E-3</v>
      </c>
      <c r="Z322" s="4">
        <f t="shared" si="395"/>
        <v>301.23618043696888</v>
      </c>
      <c r="AA322" s="4">
        <f t="shared" si="396"/>
        <v>3591.0565075429636</v>
      </c>
      <c r="AB322" s="4">
        <f t="shared" si="397"/>
        <v>38786.352703316639</v>
      </c>
      <c r="AC322" s="12">
        <f t="shared" si="383"/>
        <v>0.78643158662815116</v>
      </c>
      <c r="AD322" s="12">
        <f t="shared" si="384"/>
        <v>3.111568498887574</v>
      </c>
      <c r="AE322" s="12">
        <f t="shared" si="385"/>
        <v>31.369881071385628</v>
      </c>
      <c r="AF322" s="11">
        <f t="shared" si="386"/>
        <v>-4.0504037456468023E-3</v>
      </c>
      <c r="AG322" s="11">
        <f t="shared" si="387"/>
        <v>2.9673830763510267E-4</v>
      </c>
      <c r="AH322" s="11">
        <f t="shared" si="388"/>
        <v>9.7937136394747881E-3</v>
      </c>
      <c r="AI322" s="1">
        <f t="shared" si="352"/>
        <v>108492.75173510874</v>
      </c>
      <c r="AJ322" s="1">
        <f t="shared" si="353"/>
        <v>102845.93701499456</v>
      </c>
      <c r="AK322" s="1">
        <f t="shared" si="354"/>
        <v>51058.900419439597</v>
      </c>
      <c r="AL322" s="10">
        <f t="shared" si="389"/>
        <v>101.02306440218995</v>
      </c>
      <c r="AM322" s="10">
        <f t="shared" si="390"/>
        <v>25.35713175197548</v>
      </c>
      <c r="AN322" s="10">
        <f t="shared" si="391"/>
        <v>7.8534032594703289</v>
      </c>
      <c r="AO322" s="7">
        <f t="shared" si="392"/>
        <v>1.4232265360783294E-3</v>
      </c>
      <c r="AP322" s="7">
        <f t="shared" si="393"/>
        <v>1.7928900643938788E-3</v>
      </c>
      <c r="AQ322" s="7">
        <f t="shared" si="394"/>
        <v>1.6263775050289326E-3</v>
      </c>
      <c r="AR322" s="1">
        <f t="shared" si="400"/>
        <v>46847.400620545603</v>
      </c>
      <c r="AS322" s="1">
        <f t="shared" si="398"/>
        <v>49330.683424698866</v>
      </c>
      <c r="AT322" s="1">
        <f t="shared" si="399"/>
        <v>25150.67482962073</v>
      </c>
      <c r="AU322" s="1">
        <f t="shared" si="355"/>
        <v>9369.4801241091209</v>
      </c>
      <c r="AV322" s="1">
        <f t="shared" si="356"/>
        <v>9866.1366849397746</v>
      </c>
      <c r="AW322" s="1">
        <f t="shared" si="357"/>
        <v>5030.1349659241459</v>
      </c>
      <c r="AX322">
        <v>0</v>
      </c>
      <c r="AY322">
        <v>0</v>
      </c>
      <c r="AZ322">
        <v>0</v>
      </c>
      <c r="BA322">
        <f t="shared" si="335"/>
        <v>0</v>
      </c>
      <c r="BB322">
        <f t="shared" si="347"/>
        <v>0</v>
      </c>
      <c r="BC322">
        <f t="shared" si="336"/>
        <v>0</v>
      </c>
      <c r="BD322">
        <f t="shared" si="337"/>
        <v>0</v>
      </c>
      <c r="BE322">
        <f t="shared" si="338"/>
        <v>0</v>
      </c>
      <c r="BF322">
        <f t="shared" si="339"/>
        <v>0</v>
      </c>
      <c r="BG322">
        <f t="shared" si="340"/>
        <v>0</v>
      </c>
      <c r="BH322">
        <f t="shared" si="348"/>
        <v>0</v>
      </c>
      <c r="BI322">
        <f t="shared" si="349"/>
        <v>0</v>
      </c>
      <c r="BJ322">
        <f t="shared" si="350"/>
        <v>0</v>
      </c>
      <c r="BK322" s="7">
        <f t="shared" si="351"/>
        <v>2.2217272621720324E-2</v>
      </c>
      <c r="BL322" s="13">
        <f t="shared" si="401"/>
        <v>2.3852950821304236E-4</v>
      </c>
      <c r="BM322" s="13">
        <f t="shared" si="402"/>
        <v>2.9484444014973409E-6</v>
      </c>
      <c r="BN322" s="8">
        <f>BN$3*temperature!$I432+BN$4*temperature!$I432^2+BN$5*temperature!$I432^6</f>
        <v>-84.149117740352239</v>
      </c>
      <c r="BO322" s="8">
        <f>BO$3*temperature!$I432+BO$4*temperature!$I432^2+BO$5*temperature!$I432^6</f>
        <v>-67.878229057812277</v>
      </c>
      <c r="BP322" s="8">
        <f>BP$3*temperature!$I432+BP$4*temperature!$I432^2+BP$5*temperature!$I432^6</f>
        <v>-55.306645582606464</v>
      </c>
      <c r="BQ322" s="8">
        <f>BQ$3*temperature!$M432+BQ$4*temperature!$M432^2+BQ$5*temperature!$M432^6</f>
        <v>-84.149138320837551</v>
      </c>
      <c r="BR322" s="8">
        <f>BR$3*temperature!$M432+BR$4*temperature!$M432^2+BR$5*temperature!$M432^6</f>
        <v>-67.87824481575808</v>
      </c>
      <c r="BS322" s="8">
        <f>BS$3*temperature!$M432+BS$4*temperature!$M432^2+BS$5*temperature!$M432^6</f>
        <v>-55.306657735030598</v>
      </c>
      <c r="BT322" s="15">
        <f t="shared" si="341"/>
        <v>-2.0580485312393648E-5</v>
      </c>
      <c r="BU322" s="15">
        <f t="shared" si="342"/>
        <v>-1.5757945803329676E-5</v>
      </c>
      <c r="BV322" s="15">
        <f t="shared" si="343"/>
        <v>-1.2152424133660134E-5</v>
      </c>
      <c r="BW322" s="15">
        <f t="shared" si="344"/>
        <v>-2.0471341440198999E-2</v>
      </c>
      <c r="BX322" s="15">
        <f t="shared" si="345"/>
        <v>-4.8830190061919413E-6</v>
      </c>
      <c r="BY322" s="15">
        <f t="shared" si="346"/>
        <v>-6.0358612060495252E-8</v>
      </c>
    </row>
    <row r="323" spans="1:77" x14ac:dyDescent="0.3">
      <c r="A323">
        <f t="shared" si="358"/>
        <v>2277</v>
      </c>
      <c r="B323" s="4">
        <f t="shared" si="359"/>
        <v>1165.4056976202321</v>
      </c>
      <c r="C323" s="4">
        <f t="shared" si="360"/>
        <v>2964.1700214116427</v>
      </c>
      <c r="D323" s="4">
        <f t="shared" si="361"/>
        <v>4369.956685742889</v>
      </c>
      <c r="E323" s="11">
        <f t="shared" si="362"/>
        <v>4.6326616699250113E-9</v>
      </c>
      <c r="F323" s="11">
        <f t="shared" si="363"/>
        <v>9.1266541351072643E-9</v>
      </c>
      <c r="G323" s="11">
        <f t="shared" si="364"/>
        <v>1.8631739762218202E-8</v>
      </c>
      <c r="H323" s="4">
        <f t="shared" si="365"/>
        <v>46148.166217871832</v>
      </c>
      <c r="I323" s="4">
        <f t="shared" si="366"/>
        <v>49121.946376954395</v>
      </c>
      <c r="J323" s="4">
        <f t="shared" si="367"/>
        <v>25111.148819282782</v>
      </c>
      <c r="K323" s="4">
        <f t="shared" si="368"/>
        <v>39598.370174529577</v>
      </c>
      <c r="L323" s="4">
        <f t="shared" si="369"/>
        <v>16571.905802340174</v>
      </c>
      <c r="M323" s="4">
        <f t="shared" si="370"/>
        <v>5746.3152669701822</v>
      </c>
      <c r="N323" s="11">
        <f t="shared" si="371"/>
        <v>-1.4925793260681997E-2</v>
      </c>
      <c r="O323" s="11">
        <f t="shared" si="372"/>
        <v>-4.2313927473173196E-3</v>
      </c>
      <c r="P323" s="11">
        <f t="shared" si="373"/>
        <v>-1.5715871828526629E-3</v>
      </c>
      <c r="Q323" s="4">
        <f t="shared" si="374"/>
        <v>363.80497623776188</v>
      </c>
      <c r="R323" s="4">
        <f t="shared" si="375"/>
        <v>1116.6620037576261</v>
      </c>
      <c r="S323" s="4">
        <f t="shared" si="376"/>
        <v>1208.6470543938926</v>
      </c>
      <c r="T323" s="4">
        <f t="shared" si="377"/>
        <v>7.8834113260359828</v>
      </c>
      <c r="U323" s="4">
        <f t="shared" si="378"/>
        <v>22.732446210264769</v>
      </c>
      <c r="V323" s="4">
        <f t="shared" si="379"/>
        <v>48.131890065729522</v>
      </c>
      <c r="W323" s="11">
        <f t="shared" si="380"/>
        <v>-1.0734613539272964E-2</v>
      </c>
      <c r="X323" s="11">
        <f t="shared" si="381"/>
        <v>-1.217998157191269E-2</v>
      </c>
      <c r="Y323" s="11">
        <f t="shared" si="382"/>
        <v>-9.7425357312937999E-3</v>
      </c>
      <c r="Z323" s="4">
        <f t="shared" si="395"/>
        <v>292.40525953880126</v>
      </c>
      <c r="AA323" s="4">
        <f t="shared" si="396"/>
        <v>3533.407285013825</v>
      </c>
      <c r="AB323" s="4">
        <f t="shared" si="397"/>
        <v>38723.978351361045</v>
      </c>
      <c r="AC323" s="12">
        <f t="shared" si="383"/>
        <v>0.78324622118397758</v>
      </c>
      <c r="AD323" s="12">
        <f t="shared" si="384"/>
        <v>3.1124918204580245</v>
      </c>
      <c r="AE323" s="12">
        <f t="shared" si="385"/>
        <v>31.677108703503158</v>
      </c>
      <c r="AF323" s="11">
        <f t="shared" si="386"/>
        <v>-4.0504037456468023E-3</v>
      </c>
      <c r="AG323" s="11">
        <f t="shared" si="387"/>
        <v>2.9673830763510267E-4</v>
      </c>
      <c r="AH323" s="11">
        <f t="shared" si="388"/>
        <v>9.7937136394747881E-3</v>
      </c>
      <c r="AI323" s="1">
        <f t="shared" si="352"/>
        <v>107012.95668570699</v>
      </c>
      <c r="AJ323" s="1">
        <f t="shared" si="353"/>
        <v>102427.47999843488</v>
      </c>
      <c r="AK323" s="1">
        <f t="shared" si="354"/>
        <v>50983.145343419783</v>
      </c>
      <c r="AL323" s="10">
        <f t="shared" si="389"/>
        <v>101.16540532114297</v>
      </c>
      <c r="AM323" s="10">
        <f t="shared" si="390"/>
        <v>25.402139676059324</v>
      </c>
      <c r="AN323" s="10">
        <f t="shared" si="391"/>
        <v>7.8660481318854609</v>
      </c>
      <c r="AO323" s="7">
        <f t="shared" si="392"/>
        <v>1.408994270717546E-3</v>
      </c>
      <c r="AP323" s="7">
        <f t="shared" si="393"/>
        <v>1.7749611637499401E-3</v>
      </c>
      <c r="AQ323" s="7">
        <f t="shared" si="394"/>
        <v>1.6101137299786431E-3</v>
      </c>
      <c r="AR323" s="1">
        <f t="shared" si="400"/>
        <v>46148.166217871832</v>
      </c>
      <c r="AS323" s="1">
        <f t="shared" si="398"/>
        <v>49121.946376954395</v>
      </c>
      <c r="AT323" s="1">
        <f t="shared" si="399"/>
        <v>25111.148819282782</v>
      </c>
      <c r="AU323" s="1">
        <f t="shared" si="355"/>
        <v>9229.6332435743661</v>
      </c>
      <c r="AV323" s="1">
        <f t="shared" si="356"/>
        <v>9824.3892753908804</v>
      </c>
      <c r="AW323" s="1">
        <f t="shared" si="357"/>
        <v>5022.2297638565569</v>
      </c>
      <c r="AX323">
        <v>0</v>
      </c>
      <c r="AY323">
        <v>0</v>
      </c>
      <c r="AZ323">
        <v>0</v>
      </c>
      <c r="BA323">
        <f t="shared" si="335"/>
        <v>0</v>
      </c>
      <c r="BB323">
        <f t="shared" si="347"/>
        <v>0</v>
      </c>
      <c r="BC323">
        <f t="shared" si="336"/>
        <v>0</v>
      </c>
      <c r="BD323">
        <f t="shared" si="337"/>
        <v>0</v>
      </c>
      <c r="BE323">
        <f t="shared" si="338"/>
        <v>0</v>
      </c>
      <c r="BF323">
        <f t="shared" si="339"/>
        <v>0</v>
      </c>
      <c r="BG323">
        <f t="shared" si="340"/>
        <v>0</v>
      </c>
      <c r="BH323">
        <f t="shared" si="348"/>
        <v>0</v>
      </c>
      <c r="BI323">
        <f t="shared" si="349"/>
        <v>0</v>
      </c>
      <c r="BJ323">
        <f t="shared" si="350"/>
        <v>0</v>
      </c>
      <c r="BK323" s="7">
        <f t="shared" si="351"/>
        <v>2.2190647276534609E-2</v>
      </c>
      <c r="BL323" s="13">
        <f t="shared" si="401"/>
        <v>2.3334521397909517E-4</v>
      </c>
      <c r="BM323" s="13">
        <f t="shared" si="402"/>
        <v>2.8080422871403244E-6</v>
      </c>
      <c r="BN323" s="8">
        <f>BN$3*temperature!$I433+BN$4*temperature!$I433^2+BN$5*temperature!$I433^6</f>
        <v>-84.366374678851898</v>
      </c>
      <c r="BO323" s="8">
        <f>BO$3*temperature!$I433+BO$4*temperature!$I433^2+BO$5*temperature!$I433^6</f>
        <v>-68.044573468050871</v>
      </c>
      <c r="BP323" s="8">
        <f>BP$3*temperature!$I433+BP$4*temperature!$I433^2+BP$5*temperature!$I433^6</f>
        <v>-55.43492619552876</v>
      </c>
      <c r="BQ323" s="8">
        <f>BQ$3*temperature!$M433+BQ$4*temperature!$M433^2+BQ$5*temperature!$M433^6</f>
        <v>-84.366395238733077</v>
      </c>
      <c r="BR323" s="8">
        <f>BR$3*temperature!$M433+BR$4*temperature!$M433^2+BR$5*temperature!$M433^6</f>
        <v>-68.044589209537037</v>
      </c>
      <c r="BS323" s="8">
        <f>BS$3*temperature!$M433+BS$4*temperature!$M433^2+BS$5*temperature!$M433^6</f>
        <v>-55.434938334672545</v>
      </c>
      <c r="BT323" s="15">
        <f t="shared" si="341"/>
        <v>-2.0559881178883188E-5</v>
      </c>
      <c r="BU323" s="15">
        <f t="shared" si="342"/>
        <v>-1.5741486166120922E-5</v>
      </c>
      <c r="BV323" s="15">
        <f t="shared" si="343"/>
        <v>-1.2139143784395401E-5</v>
      </c>
      <c r="BW323" s="15">
        <f t="shared" si="344"/>
        <v>-2.0268810995171818E-2</v>
      </c>
      <c r="BX323" s="15">
        <f t="shared" si="345"/>
        <v>-4.7296300387702048E-6</v>
      </c>
      <c r="BY323" s="15">
        <f t="shared" si="346"/>
        <v>-5.6915678384497227E-8</v>
      </c>
    </row>
    <row r="324" spans="1:77" x14ac:dyDescent="0.3">
      <c r="A324">
        <f t="shared" si="358"/>
        <v>2278</v>
      </c>
      <c r="B324" s="4">
        <f t="shared" si="359"/>
        <v>1165.4057027492161</v>
      </c>
      <c r="C324" s="4">
        <f t="shared" si="360"/>
        <v>2964.1700471119493</v>
      </c>
      <c r="D324" s="4">
        <f t="shared" si="361"/>
        <v>4369.95676309179</v>
      </c>
      <c r="E324" s="11">
        <f t="shared" si="362"/>
        <v>4.4010285864287604E-9</v>
      </c>
      <c r="F324" s="11">
        <f t="shared" si="363"/>
        <v>8.6703214283519008E-9</v>
      </c>
      <c r="G324" s="11">
        <f t="shared" si="364"/>
        <v>1.770015277410729E-8</v>
      </c>
      <c r="H324" s="4">
        <f t="shared" si="365"/>
        <v>45453.077836057419</v>
      </c>
      <c r="I324" s="4">
        <f t="shared" si="366"/>
        <v>48913.381632828241</v>
      </c>
      <c r="J324" s="4">
        <f t="shared" si="367"/>
        <v>25071.496967718092</v>
      </c>
      <c r="K324" s="4">
        <f t="shared" si="368"/>
        <v>39001.935316459043</v>
      </c>
      <c r="L324" s="4">
        <f t="shared" si="369"/>
        <v>16501.543722326434</v>
      </c>
      <c r="M324" s="4">
        <f t="shared" si="370"/>
        <v>5737.2414252400395</v>
      </c>
      <c r="N324" s="11">
        <f t="shared" si="371"/>
        <v>-1.5062106229164263E-2</v>
      </c>
      <c r="O324" s="11">
        <f t="shared" si="372"/>
        <v>-4.2458653128358836E-3</v>
      </c>
      <c r="P324" s="11">
        <f t="shared" si="373"/>
        <v>-1.5790713367745957E-3</v>
      </c>
      <c r="Q324" s="4">
        <f t="shared" si="374"/>
        <v>354.47882490663704</v>
      </c>
      <c r="R324" s="4">
        <f t="shared" si="375"/>
        <v>1098.3776418707823</v>
      </c>
      <c r="S324" s="4">
        <f t="shared" si="376"/>
        <v>1194.9818425297915</v>
      </c>
      <c r="T324" s="4">
        <f t="shared" si="377"/>
        <v>7.798785952079859</v>
      </c>
      <c r="U324" s="4">
        <f t="shared" si="378"/>
        <v>22.455565434339249</v>
      </c>
      <c r="V324" s="4">
        <f t="shared" si="379"/>
        <v>47.662963406949444</v>
      </c>
      <c r="W324" s="11">
        <f t="shared" si="380"/>
        <v>-1.0734613539272964E-2</v>
      </c>
      <c r="X324" s="11">
        <f t="shared" si="381"/>
        <v>-1.217998157191269E-2</v>
      </c>
      <c r="Y324" s="11">
        <f t="shared" si="382"/>
        <v>-9.7425357312937999E-3</v>
      </c>
      <c r="Z324" s="4">
        <f t="shared" si="395"/>
        <v>283.79471490409782</v>
      </c>
      <c r="AA324" s="4">
        <f t="shared" si="396"/>
        <v>3476.6326969753559</v>
      </c>
      <c r="AB324" s="4">
        <f t="shared" si="397"/>
        <v>38661.410596250025</v>
      </c>
      <c r="AC324" s="12">
        <f t="shared" si="383"/>
        <v>0.78007375775593024</v>
      </c>
      <c r="AD324" s="12">
        <f t="shared" si="384"/>
        <v>3.1134154160133551</v>
      </c>
      <c r="AE324" s="12">
        <f t="shared" si="385"/>
        <v>31.987345235071782</v>
      </c>
      <c r="AF324" s="11">
        <f t="shared" si="386"/>
        <v>-4.0504037456468023E-3</v>
      </c>
      <c r="AG324" s="11">
        <f t="shared" si="387"/>
        <v>2.9673830763510267E-4</v>
      </c>
      <c r="AH324" s="11">
        <f t="shared" si="388"/>
        <v>9.7937136394747881E-3</v>
      </c>
      <c r="AI324" s="1">
        <f t="shared" si="352"/>
        <v>105541.29426071065</v>
      </c>
      <c r="AJ324" s="1">
        <f t="shared" si="353"/>
        <v>102009.12127398228</v>
      </c>
      <c r="AK324" s="1">
        <f t="shared" si="354"/>
        <v>50907.060572934366</v>
      </c>
      <c r="AL324" s="10">
        <f t="shared" si="389"/>
        <v>101.30652138287036</v>
      </c>
      <c r="AM324" s="10">
        <f t="shared" si="390"/>
        <v>25.446776609346472</v>
      </c>
      <c r="AN324" s="10">
        <f t="shared" si="391"/>
        <v>7.8785867116623036</v>
      </c>
      <c r="AO324" s="7">
        <f t="shared" si="392"/>
        <v>1.3949043280103706E-3</v>
      </c>
      <c r="AP324" s="7">
        <f t="shared" si="393"/>
        <v>1.7572115521124407E-3</v>
      </c>
      <c r="AQ324" s="7">
        <f t="shared" si="394"/>
        <v>1.5940125926788566E-3</v>
      </c>
      <c r="AR324" s="1">
        <f t="shared" si="400"/>
        <v>45453.077836057419</v>
      </c>
      <c r="AS324" s="1">
        <f t="shared" si="398"/>
        <v>48913.381632828241</v>
      </c>
      <c r="AT324" s="1">
        <f t="shared" si="399"/>
        <v>25071.496967718092</v>
      </c>
      <c r="AU324" s="1">
        <f t="shared" si="355"/>
        <v>9090.6155672114837</v>
      </c>
      <c r="AV324" s="1">
        <f t="shared" si="356"/>
        <v>9782.6763265656482</v>
      </c>
      <c r="AW324" s="1">
        <f t="shared" si="357"/>
        <v>5014.2993935436189</v>
      </c>
      <c r="AX324">
        <v>0</v>
      </c>
      <c r="AY324">
        <v>0</v>
      </c>
      <c r="AZ324">
        <v>0</v>
      </c>
      <c r="BA324">
        <f t="shared" si="335"/>
        <v>0</v>
      </c>
      <c r="BB324">
        <f t="shared" si="347"/>
        <v>0</v>
      </c>
      <c r="BC324">
        <f t="shared" si="336"/>
        <v>0</v>
      </c>
      <c r="BD324">
        <f t="shared" si="337"/>
        <v>0</v>
      </c>
      <c r="BE324">
        <f t="shared" si="338"/>
        <v>0</v>
      </c>
      <c r="BF324">
        <f t="shared" si="339"/>
        <v>0</v>
      </c>
      <c r="BG324">
        <f t="shared" si="340"/>
        <v>0</v>
      </c>
      <c r="BH324">
        <f t="shared" si="348"/>
        <v>0</v>
      </c>
      <c r="BI324">
        <f t="shared" si="349"/>
        <v>0</v>
      </c>
      <c r="BJ324">
        <f t="shared" si="350"/>
        <v>0</v>
      </c>
      <c r="BK324" s="7">
        <f t="shared" si="351"/>
        <v>2.2164008861707968E-2</v>
      </c>
      <c r="BL324" s="13">
        <f t="shared" si="401"/>
        <v>2.2827954315646169E-4</v>
      </c>
      <c r="BM324" s="13">
        <f t="shared" si="402"/>
        <v>2.6743259877526899E-6</v>
      </c>
      <c r="BN324" s="8">
        <f>BN$3*temperature!$I434+BN$4*temperature!$I434^2+BN$5*temperature!$I434^6</f>
        <v>-84.582257780926156</v>
      </c>
      <c r="BO324" s="8">
        <f>BO$3*temperature!$I434+BO$4*temperature!$I434^2+BO$5*temperature!$I434^6</f>
        <v>-68.209858848313516</v>
      </c>
      <c r="BP324" s="8">
        <f>BP$3*temperature!$I434+BP$4*temperature!$I434^2+BP$5*temperature!$I434^6</f>
        <v>-55.562383980339668</v>
      </c>
      <c r="BQ324" s="8">
        <f>BQ$3*temperature!$M434+BQ$4*temperature!$M434^2+BQ$5*temperature!$M434^6</f>
        <v>-84.582278320282981</v>
      </c>
      <c r="BR324" s="8">
        <f>BR$3*temperature!$M434+BR$4*temperature!$M434^2+BR$5*temperature!$M434^6</f>
        <v>-68.209874573409351</v>
      </c>
      <c r="BS324" s="8">
        <f>BS$3*temperature!$M434+BS$4*temperature!$M434^2+BS$5*temperature!$M434^6</f>
        <v>-55.562396106263549</v>
      </c>
      <c r="BT324" s="15">
        <f t="shared" si="341"/>
        <v>-2.0539356825111099E-5</v>
      </c>
      <c r="BU324" s="15">
        <f t="shared" si="342"/>
        <v>-1.5725095835250613E-5</v>
      </c>
      <c r="BV324" s="15">
        <f t="shared" si="343"/>
        <v>-1.2125923881001199E-5</v>
      </c>
      <c r="BW324" s="15">
        <f t="shared" si="344"/>
        <v>-2.0067596620900453E-2</v>
      </c>
      <c r="BX324" s="15">
        <f t="shared" si="345"/>
        <v>-4.5810217888673098E-6</v>
      </c>
      <c r="BY324" s="15">
        <f t="shared" si="346"/>
        <v>-5.3667295155012143E-8</v>
      </c>
    </row>
    <row r="325" spans="1:77" x14ac:dyDescent="0.3">
      <c r="A325">
        <f t="shared" si="358"/>
        <v>2279</v>
      </c>
      <c r="B325" s="4">
        <f t="shared" si="359"/>
        <v>1165.4057076217507</v>
      </c>
      <c r="C325" s="4">
        <f t="shared" si="360"/>
        <v>2964.1700715272414</v>
      </c>
      <c r="D325" s="4">
        <f t="shared" si="361"/>
        <v>4369.9568365732466</v>
      </c>
      <c r="E325" s="11">
        <f t="shared" si="362"/>
        <v>4.1809771571073224E-9</v>
      </c>
      <c r="F325" s="11">
        <f t="shared" si="363"/>
        <v>8.2368053569343059E-9</v>
      </c>
      <c r="G325" s="11">
        <f t="shared" si="364"/>
        <v>1.6815145135401924E-8</v>
      </c>
      <c r="H325" s="4">
        <f t="shared" si="365"/>
        <v>44762.138593583433</v>
      </c>
      <c r="I325" s="4">
        <f t="shared" si="366"/>
        <v>48704.998739467257</v>
      </c>
      <c r="J325" s="4">
        <f t="shared" si="367"/>
        <v>25031.722542441232</v>
      </c>
      <c r="K325" s="4">
        <f t="shared" si="368"/>
        <v>38409.060725238553</v>
      </c>
      <c r="L325" s="4">
        <f t="shared" si="369"/>
        <v>16431.243000295453</v>
      </c>
      <c r="M325" s="4">
        <f t="shared" si="370"/>
        <v>5728.1395397191509</v>
      </c>
      <c r="N325" s="11">
        <f t="shared" si="371"/>
        <v>-1.5201158260736203E-2</v>
      </c>
      <c r="O325" s="11">
        <f t="shared" si="372"/>
        <v>-4.2602512355170985E-3</v>
      </c>
      <c r="P325" s="11">
        <f t="shared" si="373"/>
        <v>-1.5864567736065815E-3</v>
      </c>
      <c r="Q325" s="4">
        <f t="shared" si="374"/>
        <v>345.34298778373716</v>
      </c>
      <c r="R325" s="4">
        <f t="shared" si="375"/>
        <v>1080.3770612026917</v>
      </c>
      <c r="S325" s="4">
        <f t="shared" si="376"/>
        <v>1181.4623918317009</v>
      </c>
      <c r="T325" s="4">
        <f t="shared" si="377"/>
        <v>7.7150689988087704</v>
      </c>
      <c r="U325" s="4">
        <f t="shared" si="378"/>
        <v>22.182057061162116</v>
      </c>
      <c r="V325" s="4">
        <f t="shared" si="379"/>
        <v>47.198605282897887</v>
      </c>
      <c r="W325" s="11">
        <f t="shared" si="380"/>
        <v>-1.0734613539272964E-2</v>
      </c>
      <c r="X325" s="11">
        <f t="shared" si="381"/>
        <v>-1.217998157191269E-2</v>
      </c>
      <c r="Y325" s="11">
        <f t="shared" si="382"/>
        <v>-9.7425357312937999E-3</v>
      </c>
      <c r="Z325" s="4">
        <f t="shared" si="395"/>
        <v>275.39961284882156</v>
      </c>
      <c r="AA325" s="4">
        <f t="shared" si="396"/>
        <v>3420.720640541163</v>
      </c>
      <c r="AB325" s="4">
        <f t="shared" si="397"/>
        <v>38598.654563049553</v>
      </c>
      <c r="AC325" s="12">
        <f t="shared" si="383"/>
        <v>0.77691414408563486</v>
      </c>
      <c r="AD325" s="12">
        <f t="shared" si="384"/>
        <v>3.1143392856348679</v>
      </c>
      <c r="AE325" s="12">
        <f t="shared" si="385"/>
        <v>32.300620134391096</v>
      </c>
      <c r="AF325" s="11">
        <f t="shared" si="386"/>
        <v>-4.0504037456468023E-3</v>
      </c>
      <c r="AG325" s="11">
        <f t="shared" si="387"/>
        <v>2.9673830763510267E-4</v>
      </c>
      <c r="AH325" s="11">
        <f t="shared" si="388"/>
        <v>9.7937136394747881E-3</v>
      </c>
      <c r="AI325" s="1">
        <f t="shared" si="352"/>
        <v>104077.78040185108</v>
      </c>
      <c r="AJ325" s="1">
        <f t="shared" si="353"/>
        <v>101590.8854731497</v>
      </c>
      <c r="AK325" s="1">
        <f t="shared" si="354"/>
        <v>50830.653909184548</v>
      </c>
      <c r="AL325" s="10">
        <f t="shared" si="389"/>
        <v>101.44642115895168</v>
      </c>
      <c r="AM325" s="10">
        <f t="shared" si="390"/>
        <v>25.491044825470222</v>
      </c>
      <c r="AN325" s="10">
        <f t="shared" si="391"/>
        <v>7.8910196924288964</v>
      </c>
      <c r="AO325" s="7">
        <f t="shared" si="392"/>
        <v>1.3809552847302668E-3</v>
      </c>
      <c r="AP325" s="7">
        <f t="shared" si="393"/>
        <v>1.7396394365913163E-3</v>
      </c>
      <c r="AQ325" s="7">
        <f t="shared" si="394"/>
        <v>1.578072466752068E-3</v>
      </c>
      <c r="AR325" s="1">
        <f t="shared" si="400"/>
        <v>44762.138593583433</v>
      </c>
      <c r="AS325" s="1">
        <f t="shared" si="398"/>
        <v>48704.998739467257</v>
      </c>
      <c r="AT325" s="1">
        <f t="shared" si="399"/>
        <v>25031.722542441232</v>
      </c>
      <c r="AU325" s="1">
        <f t="shared" si="355"/>
        <v>8952.4277187166863</v>
      </c>
      <c r="AV325" s="1">
        <f t="shared" si="356"/>
        <v>9740.9997478934511</v>
      </c>
      <c r="AW325" s="1">
        <f t="shared" si="357"/>
        <v>5006.3445084882469</v>
      </c>
      <c r="AX325">
        <v>0</v>
      </c>
      <c r="AY325">
        <v>0</v>
      </c>
      <c r="AZ325">
        <v>0</v>
      </c>
      <c r="BA325">
        <f t="shared" si="335"/>
        <v>0</v>
      </c>
      <c r="BB325">
        <f t="shared" si="347"/>
        <v>0</v>
      </c>
      <c r="BC325">
        <f t="shared" si="336"/>
        <v>0</v>
      </c>
      <c r="BD325">
        <f t="shared" si="337"/>
        <v>0</v>
      </c>
      <c r="BE325">
        <f t="shared" si="338"/>
        <v>0</v>
      </c>
      <c r="BF325">
        <f t="shared" si="339"/>
        <v>0</v>
      </c>
      <c r="BG325">
        <f t="shared" si="340"/>
        <v>0</v>
      </c>
      <c r="BH325">
        <f t="shared" si="348"/>
        <v>0</v>
      </c>
      <c r="BI325">
        <f t="shared" si="349"/>
        <v>0</v>
      </c>
      <c r="BJ325">
        <f t="shared" si="350"/>
        <v>0</v>
      </c>
      <c r="BK325" s="7">
        <f t="shared" si="351"/>
        <v>2.2137357152455878E-2</v>
      </c>
      <c r="BL325" s="13">
        <f t="shared" si="401"/>
        <v>2.2332966253691135E-4</v>
      </c>
      <c r="BM325" s="13">
        <f t="shared" si="402"/>
        <v>2.546977131193038E-6</v>
      </c>
      <c r="BN325" s="8">
        <f>BN$3*temperature!$I435+BN$4*temperature!$I435^2+BN$5*temperature!$I435^6</f>
        <v>-84.796781334280439</v>
      </c>
      <c r="BO325" s="8">
        <f>BO$3*temperature!$I435+BO$4*temperature!$I435^2+BO$5*temperature!$I435^6</f>
        <v>-68.374096298666629</v>
      </c>
      <c r="BP325" s="8">
        <f>BP$3*temperature!$I435+BP$4*temperature!$I435^2+BP$5*temperature!$I435^6</f>
        <v>-55.689027634979041</v>
      </c>
      <c r="BQ325" s="8">
        <f>BQ$3*temperature!$M435+BQ$4*temperature!$M435^2+BQ$5*temperature!$M435^6</f>
        <v>-84.796801853191909</v>
      </c>
      <c r="BR325" s="8">
        <f>BR$3*temperature!$M435+BR$4*temperature!$M435^2+BR$5*temperature!$M435^6</f>
        <v>-68.374112007440615</v>
      </c>
      <c r="BS325" s="8">
        <f>BS$3*temperature!$M435+BS$4*temperature!$M435^2+BS$5*temperature!$M435^6</f>
        <v>-55.689039747742747</v>
      </c>
      <c r="BT325" s="15">
        <f t="shared" si="341"/>
        <v>-2.0518911469480372E-5</v>
      </c>
      <c r="BU325" s="15">
        <f t="shared" si="342"/>
        <v>-1.5708773986489177E-5</v>
      </c>
      <c r="BV325" s="15">
        <f t="shared" si="343"/>
        <v>-1.2112763705829366E-5</v>
      </c>
      <c r="BW325" s="15">
        <f t="shared" si="344"/>
        <v>-1.9867695165033533E-2</v>
      </c>
      <c r="BX325" s="15">
        <f t="shared" si="345"/>
        <v>-4.4370456565931641E-6</v>
      </c>
      <c r="BY325" s="15">
        <f t="shared" si="346"/>
        <v>-5.0602565234854903E-8</v>
      </c>
    </row>
    <row r="326" spans="1:77" x14ac:dyDescent="0.3">
      <c r="A326">
        <f t="shared" si="358"/>
        <v>2280</v>
      </c>
      <c r="B326" s="4">
        <f t="shared" si="359"/>
        <v>1165.4057122506588</v>
      </c>
      <c r="C326" s="4">
        <f t="shared" si="360"/>
        <v>2964.1700947217687</v>
      </c>
      <c r="D326" s="4">
        <f t="shared" si="361"/>
        <v>4369.9569063806321</v>
      </c>
      <c r="E326" s="11">
        <f t="shared" si="362"/>
        <v>3.971928299251956E-9</v>
      </c>
      <c r="F326" s="11">
        <f t="shared" si="363"/>
        <v>7.8249650890875896E-9</v>
      </c>
      <c r="G326" s="11">
        <f t="shared" si="364"/>
        <v>1.5974387878631828E-8</v>
      </c>
      <c r="H326" s="4">
        <f t="shared" si="365"/>
        <v>44075.351420348059</v>
      </c>
      <c r="I326" s="4">
        <f t="shared" si="366"/>
        <v>48496.807052423712</v>
      </c>
      <c r="J326" s="4">
        <f t="shared" si="367"/>
        <v>24991.82876783648</v>
      </c>
      <c r="K326" s="4">
        <f t="shared" si="368"/>
        <v>37819.748914074487</v>
      </c>
      <c r="L326" s="4">
        <f t="shared" si="369"/>
        <v>16361.006792012673</v>
      </c>
      <c r="M326" s="4">
        <f t="shared" si="370"/>
        <v>5719.0103479843428</v>
      </c>
      <c r="N326" s="11">
        <f t="shared" si="371"/>
        <v>-1.5343041460444518E-2</v>
      </c>
      <c r="O326" s="11">
        <f t="shared" si="372"/>
        <v>-4.2745523440629318E-3</v>
      </c>
      <c r="P326" s="11">
        <f t="shared" si="373"/>
        <v>-1.5937446480669415E-3</v>
      </c>
      <c r="Q326" s="4">
        <f t="shared" si="374"/>
        <v>336.39413237762369</v>
      </c>
      <c r="R326" s="4">
        <f t="shared" si="375"/>
        <v>1062.6562172399217</v>
      </c>
      <c r="S326" s="4">
        <f t="shared" si="376"/>
        <v>1168.0873662611646</v>
      </c>
      <c r="T326" s="4">
        <f t="shared" si="377"/>
        <v>7.632250714677733</v>
      </c>
      <c r="U326" s="4">
        <f t="shared" si="378"/>
        <v>21.911880014930045</v>
      </c>
      <c r="V326" s="4">
        <f t="shared" si="379"/>
        <v>46.738771184462024</v>
      </c>
      <c r="W326" s="11">
        <f t="shared" si="380"/>
        <v>-1.0734613539272964E-2</v>
      </c>
      <c r="X326" s="11">
        <f t="shared" si="381"/>
        <v>-1.217998157191269E-2</v>
      </c>
      <c r="Y326" s="11">
        <f t="shared" si="382"/>
        <v>-9.7425357312937999E-3</v>
      </c>
      <c r="Z326" s="4">
        <f t="shared" si="395"/>
        <v>267.21512094460491</v>
      </c>
      <c r="AA326" s="4">
        <f t="shared" si="396"/>
        <v>3365.6591487315923</v>
      </c>
      <c r="AB326" s="4">
        <f t="shared" si="397"/>
        <v>38535.715307368118</v>
      </c>
      <c r="AC326" s="12">
        <f t="shared" si="383"/>
        <v>0.77376732812638438</v>
      </c>
      <c r="AD326" s="12">
        <f t="shared" si="384"/>
        <v>3.1152634294038886</v>
      </c>
      <c r="AE326" s="12">
        <f t="shared" si="385"/>
        <v>32.616963158364776</v>
      </c>
      <c r="AF326" s="11">
        <f t="shared" si="386"/>
        <v>-4.0504037456468023E-3</v>
      </c>
      <c r="AG326" s="11">
        <f t="shared" si="387"/>
        <v>2.9673830763510267E-4</v>
      </c>
      <c r="AH326" s="11">
        <f t="shared" si="388"/>
        <v>9.7937136394747881E-3</v>
      </c>
      <c r="AI326" s="1">
        <f t="shared" si="352"/>
        <v>102622.43008038266</v>
      </c>
      <c r="AJ326" s="1">
        <f t="shared" si="353"/>
        <v>101172.79667372818</v>
      </c>
      <c r="AK326" s="1">
        <f t="shared" si="354"/>
        <v>50753.933026754341</v>
      </c>
      <c r="AL326" s="10">
        <f t="shared" si="389"/>
        <v>101.58511320065394</v>
      </c>
      <c r="AM326" s="10">
        <f t="shared" si="390"/>
        <v>25.534946600059946</v>
      </c>
      <c r="AN326" s="10">
        <f t="shared" si="391"/>
        <v>7.9033477673310051</v>
      </c>
      <c r="AO326" s="7">
        <f t="shared" si="392"/>
        <v>1.3671457318829641E-3</v>
      </c>
      <c r="AP326" s="7">
        <f t="shared" si="393"/>
        <v>1.7222430422254031E-3</v>
      </c>
      <c r="AQ326" s="7">
        <f t="shared" si="394"/>
        <v>1.5622917420845474E-3</v>
      </c>
      <c r="AR326" s="1">
        <f t="shared" si="400"/>
        <v>44075.351420348059</v>
      </c>
      <c r="AS326" s="1">
        <f t="shared" si="398"/>
        <v>48496.807052423712</v>
      </c>
      <c r="AT326" s="1">
        <f t="shared" si="399"/>
        <v>24991.82876783648</v>
      </c>
      <c r="AU326" s="1">
        <f t="shared" si="355"/>
        <v>8815.0702840696122</v>
      </c>
      <c r="AV326" s="1">
        <f t="shared" si="356"/>
        <v>9699.361410484742</v>
      </c>
      <c r="AW326" s="1">
        <f t="shared" si="357"/>
        <v>4998.3657535672965</v>
      </c>
      <c r="AX326">
        <v>0</v>
      </c>
      <c r="AY326">
        <v>0</v>
      </c>
      <c r="AZ326">
        <v>0</v>
      </c>
      <c r="BA326">
        <f t="shared" ref="BA326:BA346" si="403">(AX326*Z326+AY326*AA326+AZ326*AB326)/(Z326+AA326+AB326)</f>
        <v>0</v>
      </c>
      <c r="BB326">
        <f t="shared" si="347"/>
        <v>0</v>
      </c>
      <c r="BC326">
        <f t="shared" ref="BC326:BC346" si="404">BC$5*AY326^2</f>
        <v>0</v>
      </c>
      <c r="BD326">
        <f t="shared" ref="BD326:BD346" si="405">BD$5*AZ326^2</f>
        <v>0</v>
      </c>
      <c r="BE326">
        <f t="shared" ref="BE326:BE346" si="406">BB326*AR326</f>
        <v>0</v>
      </c>
      <c r="BF326">
        <f t="shared" ref="BF326:BF346" si="407">BC326*AS326</f>
        <v>0</v>
      </c>
      <c r="BG326">
        <f t="shared" ref="BG326:BG346" si="408">BD326*AT326</f>
        <v>0</v>
      </c>
      <c r="BH326">
        <f t="shared" si="348"/>
        <v>0</v>
      </c>
      <c r="BI326">
        <f t="shared" si="349"/>
        <v>0</v>
      </c>
      <c r="BJ326">
        <f t="shared" si="350"/>
        <v>0</v>
      </c>
      <c r="BK326" s="7">
        <f t="shared" si="351"/>
        <v>2.2110692151150996E-2</v>
      </c>
      <c r="BL326" s="13">
        <f t="shared" si="401"/>
        <v>2.1849280918474526E-4</v>
      </c>
      <c r="BM326" s="13">
        <f t="shared" si="402"/>
        <v>2.4256925058981312E-6</v>
      </c>
      <c r="BN326" s="8">
        <f>BN$3*temperature!$I436+BN$4*temperature!$I436^2+BN$5*temperature!$I436^6</f>
        <v>-85.009959435640411</v>
      </c>
      <c r="BO326" s="8">
        <f>BO$3*temperature!$I436+BO$4*temperature!$I436^2+BO$5*temperature!$I436^6</f>
        <v>-68.537296769124026</v>
      </c>
      <c r="BP326" s="8">
        <f>BP$3*temperature!$I436+BP$4*temperature!$I436^2+BP$5*temperature!$I436^6</f>
        <v>-55.814865738384221</v>
      </c>
      <c r="BQ326" s="8">
        <f>BQ$3*temperature!$M436+BQ$4*temperature!$M436^2+BQ$5*temperature!$M436^6</f>
        <v>-85.0099799341845</v>
      </c>
      <c r="BR326" s="8">
        <f>BR$3*temperature!$M436+BR$4*temperature!$M436^2+BR$5*temperature!$M436^6</f>
        <v>-68.537312461643822</v>
      </c>
      <c r="BS326" s="8">
        <f>BS$3*temperature!$M436+BS$4*temperature!$M436^2+BS$5*temperature!$M436^6</f>
        <v>-55.814877838046705</v>
      </c>
      <c r="BT326" s="15">
        <f t="shared" ref="BT326:BT346" si="409">BQ326-BN326</f>
        <v>-2.0498544088809467E-5</v>
      </c>
      <c r="BU326" s="15">
        <f t="shared" ref="BU326:BU346" si="410">BR326-BO326</f>
        <v>-1.5692519795607041E-5</v>
      </c>
      <c r="BV326" s="15">
        <f t="shared" ref="BV326:BV346" si="411">BS326-BP326</f>
        <v>-1.2099662484388318E-5</v>
      </c>
      <c r="BW326" s="15">
        <f t="shared" ref="BW326:BW346" si="412">SUMPRODUCT(BT326:BV326,AR326:AT326)/100</f>
        <v>-1.9669103319721177E-2</v>
      </c>
      <c r="BX326" s="15">
        <f t="shared" ref="BX326:BX346" si="413">BW326*BL326</f>
        <v>-4.2975576384708783E-6</v>
      </c>
      <c r="BY326" s="15">
        <f t="shared" ref="BY326:BY346" si="414">BW326*BM326</f>
        <v>-4.771119652038371E-8</v>
      </c>
    </row>
    <row r="327" spans="1:77" x14ac:dyDescent="0.3">
      <c r="A327">
        <f t="shared" si="358"/>
        <v>2281</v>
      </c>
      <c r="B327" s="4">
        <f t="shared" si="359"/>
        <v>1165.4057166481214</v>
      </c>
      <c r="C327" s="4">
        <f t="shared" si="360"/>
        <v>2964.1701167565698</v>
      </c>
      <c r="D327" s="4">
        <f t="shared" si="361"/>
        <v>4369.9569726976497</v>
      </c>
      <c r="E327" s="11">
        <f t="shared" si="362"/>
        <v>3.7733318842893578E-9</v>
      </c>
      <c r="F327" s="11">
        <f t="shared" si="363"/>
        <v>7.4337168346332098E-9</v>
      </c>
      <c r="G327" s="11">
        <f t="shared" si="364"/>
        <v>1.5175668484700237E-8</v>
      </c>
      <c r="H327" s="4">
        <f t="shared" si="365"/>
        <v>43392.719078795613</v>
      </c>
      <c r="I327" s="4">
        <f t="shared" si="366"/>
        <v>48288.815741572515</v>
      </c>
      <c r="J327" s="4">
        <f t="shared" si="367"/>
        <v>24951.818826500989</v>
      </c>
      <c r="K327" s="4">
        <f t="shared" si="368"/>
        <v>37234.002252536964</v>
      </c>
      <c r="L327" s="4">
        <f t="shared" si="369"/>
        <v>16290.838190626762</v>
      </c>
      <c r="M327" s="4">
        <f t="shared" si="370"/>
        <v>5709.8545780641407</v>
      </c>
      <c r="N327" s="11">
        <f t="shared" si="371"/>
        <v>-1.5487851674222508E-2</v>
      </c>
      <c r="O327" s="11">
        <f t="shared" si="372"/>
        <v>-4.2887703842385827E-3</v>
      </c>
      <c r="P327" s="11">
        <f t="shared" si="373"/>
        <v>-1.6009360646512816E-3</v>
      </c>
      <c r="Q327" s="4">
        <f t="shared" si="374"/>
        <v>327.62897775685809</v>
      </c>
      <c r="R327" s="4">
        <f t="shared" si="375"/>
        <v>1045.2111134794425</v>
      </c>
      <c r="S327" s="4">
        <f t="shared" si="376"/>
        <v>1154.8554365576695</v>
      </c>
      <c r="T327" s="4">
        <f t="shared" si="377"/>
        <v>7.5503214528208273</v>
      </c>
      <c r="U327" s="4">
        <f t="shared" si="378"/>
        <v>21.644993720142235</v>
      </c>
      <c r="V327" s="4">
        <f t="shared" si="379"/>
        <v>46.283417036160635</v>
      </c>
      <c r="W327" s="11">
        <f t="shared" si="380"/>
        <v>-1.0734613539272964E-2</v>
      </c>
      <c r="X327" s="11">
        <f t="shared" si="381"/>
        <v>-1.217998157191269E-2</v>
      </c>
      <c r="Y327" s="11">
        <f t="shared" si="382"/>
        <v>-9.7425357312937999E-3</v>
      </c>
      <c r="Z327" s="4">
        <f t="shared" si="395"/>
        <v>259.23650622047489</v>
      </c>
      <c r="AA327" s="4">
        <f t="shared" si="396"/>
        <v>3311.4363901289767</v>
      </c>
      <c r="AB327" s="4">
        <f t="shared" si="397"/>
        <v>38472.597817526781</v>
      </c>
      <c r="AC327" s="12">
        <f t="shared" si="383"/>
        <v>0.77063325804228211</v>
      </c>
      <c r="AD327" s="12">
        <f t="shared" si="384"/>
        <v>3.1161878474017675</v>
      </c>
      <c r="AE327" s="12">
        <f t="shared" si="385"/>
        <v>32.936404355327099</v>
      </c>
      <c r="AF327" s="11">
        <f t="shared" si="386"/>
        <v>-4.0504037456468023E-3</v>
      </c>
      <c r="AG327" s="11">
        <f t="shared" si="387"/>
        <v>2.9673830763510267E-4</v>
      </c>
      <c r="AH327" s="11">
        <f t="shared" si="388"/>
        <v>9.7937136394747881E-3</v>
      </c>
      <c r="AI327" s="1">
        <f t="shared" si="352"/>
        <v>101175.25735641402</v>
      </c>
      <c r="AJ327" s="1">
        <f t="shared" si="353"/>
        <v>100754.8784168401</v>
      </c>
      <c r="AK327" s="1">
        <f t="shared" si="354"/>
        <v>50676.905477646207</v>
      </c>
      <c r="AL327" s="10">
        <f t="shared" si="389"/>
        <v>101.72260603804972</v>
      </c>
      <c r="AM327" s="10">
        <f t="shared" si="390"/>
        <v>25.578484210334341</v>
      </c>
      <c r="AN327" s="10">
        <f t="shared" si="391"/>
        <v>7.9155716289332112</v>
      </c>
      <c r="AO327" s="7">
        <f t="shared" si="392"/>
        <v>1.3534742745641346E-3</v>
      </c>
      <c r="AP327" s="7">
        <f t="shared" si="393"/>
        <v>1.7050206118031492E-3</v>
      </c>
      <c r="AQ327" s="7">
        <f t="shared" si="394"/>
        <v>1.5466688246637019E-3</v>
      </c>
      <c r="AR327" s="1">
        <f t="shared" si="400"/>
        <v>43392.719078795613</v>
      </c>
      <c r="AS327" s="1">
        <f t="shared" si="398"/>
        <v>48288.815741572515</v>
      </c>
      <c r="AT327" s="1">
        <f t="shared" si="399"/>
        <v>24951.818826500989</v>
      </c>
      <c r="AU327" s="1">
        <f t="shared" si="355"/>
        <v>8678.5438157591234</v>
      </c>
      <c r="AV327" s="1">
        <f t="shared" si="356"/>
        <v>9657.7631483145033</v>
      </c>
      <c r="AW327" s="1">
        <f t="shared" si="357"/>
        <v>4990.3637653001979</v>
      </c>
      <c r="AX327">
        <v>0</v>
      </c>
      <c r="AY327">
        <v>0</v>
      </c>
      <c r="AZ327">
        <v>0</v>
      </c>
      <c r="BA327">
        <f t="shared" si="403"/>
        <v>0</v>
      </c>
      <c r="BB327">
        <f t="shared" ref="BB327:BB346" si="415">BB$5*AX327^2</f>
        <v>0</v>
      </c>
      <c r="BC327">
        <f t="shared" si="404"/>
        <v>0</v>
      </c>
      <c r="BD327">
        <f t="shared" si="405"/>
        <v>0</v>
      </c>
      <c r="BE327">
        <f t="shared" si="406"/>
        <v>0</v>
      </c>
      <c r="BF327">
        <f t="shared" si="407"/>
        <v>0</v>
      </c>
      <c r="BG327">
        <f t="shared" si="408"/>
        <v>0</v>
      </c>
      <c r="BH327">
        <f t="shared" ref="BH327:BH346" si="416">2*BB$5*AX327*AR327/Z327*1000</f>
        <v>0</v>
      </c>
      <c r="BI327">
        <f t="shared" ref="BI327:BI346" si="417">2*BC$5*AY327*AS327/AA327*1000</f>
        <v>0</v>
      </c>
      <c r="BJ327">
        <f t="shared" ref="BJ327:BJ346" si="418">2*BD$5*AZ327*AT327/AB327*1000</f>
        <v>0</v>
      </c>
      <c r="BK327" s="7">
        <f t="shared" ref="BK327:BK346" si="419">SUM(H327:J327)*SUM(B326:D326)/SUM(H326:J326)/SUM(B327:D327)-1+BK$5</f>
        <v>2.2084014090384047E-2</v>
      </c>
      <c r="BL327" s="13">
        <f t="shared" si="401"/>
        <v>2.1376628858553638E-4</v>
      </c>
      <c r="BM327" s="13">
        <f t="shared" si="402"/>
        <v>2.3101833389506012E-6</v>
      </c>
      <c r="BN327" s="8">
        <f>BN$3*temperature!$I437+BN$4*temperature!$I437^2+BN$5*temperature!$I437^6</f>
        <v>-85.221805991677272</v>
      </c>
      <c r="BO327" s="8">
        <f>BO$3*temperature!$I437+BO$4*temperature!$I437^2+BO$5*temperature!$I437^6</f>
        <v>-68.69947106045835</v>
      </c>
      <c r="BP327" s="8">
        <f>BP$3*temperature!$I437+BP$4*temperature!$I437^2+BP$5*temperature!$I437^6</f>
        <v>-55.939906751204148</v>
      </c>
      <c r="BQ327" s="8">
        <f>BQ$3*temperature!$M437+BQ$4*temperature!$M437^2+BQ$5*temperature!$M437^6</f>
        <v>-85.221826469931273</v>
      </c>
      <c r="BR327" s="8">
        <f>BR$3*temperature!$M437+BR$4*temperature!$M437^2+BR$5*temperature!$M437^6</f>
        <v>-68.699486736790902</v>
      </c>
      <c r="BS327" s="8">
        <f>BS$3*temperature!$M437+BS$4*temperature!$M437^2+BS$5*temperature!$M437^6</f>
        <v>-55.93991883782374</v>
      </c>
      <c r="BT327" s="15">
        <f t="shared" si="409"/>
        <v>-2.0478254000977358E-5</v>
      </c>
      <c r="BU327" s="15">
        <f t="shared" si="410"/>
        <v>-1.5676332552061467E-5</v>
      </c>
      <c r="BV327" s="15">
        <f t="shared" si="411"/>
        <v>-1.2086619591400449E-5</v>
      </c>
      <c r="BW327" s="15">
        <f t="shared" si="412"/>
        <v>-1.9471817994682058E-2</v>
      </c>
      <c r="BX327" s="15">
        <f t="shared" si="413"/>
        <v>-4.1624182647362448E-6</v>
      </c>
      <c r="BY327" s="15">
        <f t="shared" si="414"/>
        <v>-4.4983469510392997E-8</v>
      </c>
    </row>
    <row r="328" spans="1:77" x14ac:dyDescent="0.3">
      <c r="A328">
        <f t="shared" si="358"/>
        <v>2282</v>
      </c>
      <c r="B328" s="4">
        <f t="shared" si="359"/>
        <v>1165.4057208257107</v>
      </c>
      <c r="C328" s="4">
        <f t="shared" si="360"/>
        <v>2964.1701376896308</v>
      </c>
      <c r="D328" s="4">
        <f t="shared" si="361"/>
        <v>4369.957035698817</v>
      </c>
      <c r="E328" s="11">
        <f t="shared" si="362"/>
        <v>3.5846652900748897E-9</v>
      </c>
      <c r="F328" s="11">
        <f t="shared" si="363"/>
        <v>7.0620309929015493E-9</v>
      </c>
      <c r="G328" s="11">
        <f t="shared" si="364"/>
        <v>1.4416885060465224E-8</v>
      </c>
      <c r="H328" s="4">
        <f t="shared" si="365"/>
        <v>42714.244184470248</v>
      </c>
      <c r="I328" s="4">
        <f t="shared" si="366"/>
        <v>48081.033796811447</v>
      </c>
      <c r="J328" s="4">
        <f t="shared" si="367"/>
        <v>24911.695860532818</v>
      </c>
      <c r="K328" s="4">
        <f t="shared" si="368"/>
        <v>36651.822984193386</v>
      </c>
      <c r="L328" s="4">
        <f t="shared" si="369"/>
        <v>16220.740228591381</v>
      </c>
      <c r="M328" s="4">
        <f t="shared" si="370"/>
        <v>5700.6729487328003</v>
      </c>
      <c r="N328" s="11">
        <f t="shared" si="371"/>
        <v>-1.5635688701821193E-2</v>
      </c>
      <c r="O328" s="11">
        <f t="shared" si="372"/>
        <v>-4.3029070214271048E-3</v>
      </c>
      <c r="P328" s="11">
        <f t="shared" si="373"/>
        <v>-1.6080320795933689E-3</v>
      </c>
      <c r="Q328" s="4">
        <f t="shared" si="374"/>
        <v>319.04429398942966</v>
      </c>
      <c r="R328" s="4">
        <f t="shared" si="375"/>
        <v>1028.0378012117876</v>
      </c>
      <c r="S328" s="4">
        <f t="shared" si="376"/>
        <v>1141.7652803972139</v>
      </c>
      <c r="T328" s="4">
        <f t="shared" si="377"/>
        <v>7.4692716699275135</v>
      </c>
      <c r="U328" s="4">
        <f t="shared" si="378"/>
        <v>21.381358095506737</v>
      </c>
      <c r="V328" s="4">
        <f t="shared" si="379"/>
        <v>45.832499191919467</v>
      </c>
      <c r="W328" s="11">
        <f t="shared" si="380"/>
        <v>-1.0734613539272964E-2</v>
      </c>
      <c r="X328" s="11">
        <f t="shared" si="381"/>
        <v>-1.217998157191269E-2</v>
      </c>
      <c r="Y328" s="11">
        <f t="shared" si="382"/>
        <v>-9.7425357312937999E-3</v>
      </c>
      <c r="Z328" s="4">
        <f t="shared" si="395"/>
        <v>251.4591333838485</v>
      </c>
      <c r="AA328" s="4">
        <f t="shared" si="396"/>
        <v>3258.0406684708951</v>
      </c>
      <c r="AB328" s="4">
        <f t="shared" si="397"/>
        <v>38409.307016641535</v>
      </c>
      <c r="AC328" s="12">
        <f t="shared" si="383"/>
        <v>0.76751188220738764</v>
      </c>
      <c r="AD328" s="12">
        <f t="shared" si="384"/>
        <v>3.1171125397098787</v>
      </c>
      <c r="AE328" s="12">
        <f t="shared" si="385"/>
        <v>33.258974067897121</v>
      </c>
      <c r="AF328" s="11">
        <f t="shared" si="386"/>
        <v>-4.0504037456468023E-3</v>
      </c>
      <c r="AG328" s="11">
        <f t="shared" si="387"/>
        <v>2.9673830763510267E-4</v>
      </c>
      <c r="AH328" s="11">
        <f t="shared" si="388"/>
        <v>9.7937136394747881E-3</v>
      </c>
      <c r="AI328" s="1">
        <f t="shared" si="352"/>
        <v>99736.275436531752</v>
      </c>
      <c r="AJ328" s="1">
        <f t="shared" si="353"/>
        <v>100337.1537234706</v>
      </c>
      <c r="AK328" s="1">
        <f t="shared" si="354"/>
        <v>50599.578695181786</v>
      </c>
      <c r="AL328" s="10">
        <f t="shared" si="389"/>
        <v>101.85890817915971</v>
      </c>
      <c r="AM328" s="10">
        <f t="shared" si="390"/>
        <v>25.621659934703672</v>
      </c>
      <c r="AN328" s="10">
        <f t="shared" si="391"/>
        <v>7.9276919691223968</v>
      </c>
      <c r="AO328" s="7">
        <f t="shared" si="392"/>
        <v>1.3399395318184932E-3</v>
      </c>
      <c r="AP328" s="7">
        <f t="shared" si="393"/>
        <v>1.6879704056851177E-3</v>
      </c>
      <c r="AQ328" s="7">
        <f t="shared" si="394"/>
        <v>1.5312021364170649E-3</v>
      </c>
      <c r="AR328" s="1">
        <f t="shared" si="400"/>
        <v>42714.244184470248</v>
      </c>
      <c r="AS328" s="1">
        <f t="shared" si="398"/>
        <v>48081.033796811447</v>
      </c>
      <c r="AT328" s="1">
        <f t="shared" si="399"/>
        <v>24911.695860532818</v>
      </c>
      <c r="AU328" s="1">
        <f t="shared" si="355"/>
        <v>8542.8488368940507</v>
      </c>
      <c r="AV328" s="1">
        <f t="shared" si="356"/>
        <v>9616.2067593622905</v>
      </c>
      <c r="AW328" s="1">
        <f t="shared" si="357"/>
        <v>4982.3391721065636</v>
      </c>
      <c r="AX328">
        <v>0</v>
      </c>
      <c r="AY328">
        <v>0</v>
      </c>
      <c r="AZ328">
        <v>0</v>
      </c>
      <c r="BA328">
        <f t="shared" si="403"/>
        <v>0</v>
      </c>
      <c r="BB328">
        <f t="shared" si="415"/>
        <v>0</v>
      </c>
      <c r="BC328">
        <f t="shared" si="404"/>
        <v>0</v>
      </c>
      <c r="BD328">
        <f t="shared" si="405"/>
        <v>0</v>
      </c>
      <c r="BE328">
        <f t="shared" si="406"/>
        <v>0</v>
      </c>
      <c r="BF328">
        <f t="shared" si="407"/>
        <v>0</v>
      </c>
      <c r="BG328">
        <f t="shared" si="408"/>
        <v>0</v>
      </c>
      <c r="BH328">
        <f t="shared" si="416"/>
        <v>0</v>
      </c>
      <c r="BI328">
        <f t="shared" si="417"/>
        <v>0</v>
      </c>
      <c r="BJ328">
        <f t="shared" si="418"/>
        <v>0</v>
      </c>
      <c r="BK328" s="7">
        <f t="shared" si="419"/>
        <v>2.205732343635633E-2</v>
      </c>
      <c r="BL328" s="13">
        <f t="shared" si="401"/>
        <v>2.0914747284818879E-4</v>
      </c>
      <c r="BM328" s="13">
        <f t="shared" si="402"/>
        <v>2.2001746085243819E-6</v>
      </c>
      <c r="BN328" s="8">
        <f>BN$3*temperature!$I438+BN$4*temperature!$I438^2+BN$5*temperature!$I438^6</f>
        <v>-85.432334720019412</v>
      </c>
      <c r="BO328" s="8">
        <f>BO$3*temperature!$I438+BO$4*temperature!$I438^2+BO$5*temperature!$I438^6</f>
        <v>-68.860629825075762</v>
      </c>
      <c r="BP328" s="8">
        <f>BP$3*temperature!$I438+BP$4*temperature!$I438^2+BP$5*temperature!$I438^6</f>
        <v>-56.064159016559898</v>
      </c>
      <c r="BQ328" s="8">
        <f>BQ$3*temperature!$M438+BQ$4*temperature!$M438^2+BQ$5*temperature!$M438^6</f>
        <v>-85.43235517805968</v>
      </c>
      <c r="BR328" s="8">
        <f>BR$3*temperature!$M438+BR$4*temperature!$M438^2+BR$5*temperature!$M438^6</f>
        <v>-68.860645485287165</v>
      </c>
      <c r="BS328" s="8">
        <f>BS$3*temperature!$M438+BS$4*temperature!$M438^2+BS$5*temperature!$M438^6</f>
        <v>-56.064171090194144</v>
      </c>
      <c r="BT328" s="15">
        <f t="shared" si="409"/>
        <v>-2.0458040268067634E-5</v>
      </c>
      <c r="BU328" s="15">
        <f t="shared" si="410"/>
        <v>-1.5660211403201174E-5</v>
      </c>
      <c r="BV328" s="15">
        <f t="shared" si="411"/>
        <v>-1.207363424526875E-5</v>
      </c>
      <c r="BW328" s="15">
        <f t="shared" si="412"/>
        <v>-1.9275835855379425E-2</v>
      </c>
      <c r="BX328" s="15">
        <f t="shared" si="413"/>
        <v>-4.031492356189112E-6</v>
      </c>
      <c r="BY328" s="15">
        <f t="shared" si="414"/>
        <v>-4.2410204607089669E-8</v>
      </c>
    </row>
    <row r="329" spans="1:77" x14ac:dyDescent="0.3">
      <c r="A329">
        <f t="shared" si="358"/>
        <v>2283</v>
      </c>
      <c r="B329" s="4">
        <f t="shared" si="359"/>
        <v>1165.4057247944206</v>
      </c>
      <c r="C329" s="4">
        <f t="shared" si="360"/>
        <v>2964.1701575760389</v>
      </c>
      <c r="D329" s="4">
        <f t="shared" si="361"/>
        <v>4369.9570955499266</v>
      </c>
      <c r="E329" s="11">
        <f t="shared" si="362"/>
        <v>3.4054320255711452E-9</v>
      </c>
      <c r="F329" s="11">
        <f t="shared" si="363"/>
        <v>6.7089294432564718E-9</v>
      </c>
      <c r="G329" s="11">
        <f t="shared" si="364"/>
        <v>1.3696040807441962E-8</v>
      </c>
      <c r="H329" s="4">
        <f t="shared" si="365"/>
        <v>42039.929226023072</v>
      </c>
      <c r="I329" s="4">
        <f t="shared" si="366"/>
        <v>47873.470033547361</v>
      </c>
      <c r="J329" s="4">
        <f t="shared" si="367"/>
        <v>24871.462972765225</v>
      </c>
      <c r="K329" s="4">
        <f t="shared" si="368"/>
        <v>36073.213243773091</v>
      </c>
      <c r="L329" s="4">
        <f t="shared" si="369"/>
        <v>16150.715879514848</v>
      </c>
      <c r="M329" s="4">
        <f t="shared" si="370"/>
        <v>5691.466169792071</v>
      </c>
      <c r="N329" s="11">
        <f t="shared" si="371"/>
        <v>-1.5786656523737674E-2</v>
      </c>
      <c r="O329" s="11">
        <f t="shared" si="372"/>
        <v>-4.3169638431854729E-3</v>
      </c>
      <c r="P329" s="11">
        <f t="shared" si="373"/>
        <v>-1.6150337027799333E-3</v>
      </c>
      <c r="Q329" s="4">
        <f t="shared" si="374"/>
        <v>310.63690157708589</v>
      </c>
      <c r="R329" s="4">
        <f t="shared" si="375"/>
        <v>1011.132379286941</v>
      </c>
      <c r="S329" s="4">
        <f t="shared" si="376"/>
        <v>1128.8155825406927</v>
      </c>
      <c r="T329" s="4">
        <f t="shared" si="377"/>
        <v>7.3890919251310017</v>
      </c>
      <c r="U329" s="4">
        <f t="shared" si="378"/>
        <v>21.120933547920998</v>
      </c>
      <c r="V329" s="4">
        <f t="shared" si="379"/>
        <v>45.3859744308877</v>
      </c>
      <c r="W329" s="11">
        <f t="shared" si="380"/>
        <v>-1.0734613539272964E-2</v>
      </c>
      <c r="X329" s="11">
        <f t="shared" si="381"/>
        <v>-1.217998157191269E-2</v>
      </c>
      <c r="Y329" s="11">
        <f t="shared" si="382"/>
        <v>-9.7425357312937999E-3</v>
      </c>
      <c r="Z329" s="4">
        <f t="shared" si="395"/>
        <v>243.87846306136328</v>
      </c>
      <c r="AA329" s="4">
        <f t="shared" si="396"/>
        <v>3205.460422185231</v>
      </c>
      <c r="AB329" s="4">
        <f t="shared" si="397"/>
        <v>38345.847764620266</v>
      </c>
      <c r="AC329" s="12">
        <f t="shared" si="383"/>
        <v>0.76440314920486641</v>
      </c>
      <c r="AD329" s="12">
        <f t="shared" si="384"/>
        <v>3.1180375064096202</v>
      </c>
      <c r="AE329" s="12">
        <f t="shared" si="385"/>
        <v>33.584702935860825</v>
      </c>
      <c r="AF329" s="11">
        <f t="shared" si="386"/>
        <v>-4.0504037456468023E-3</v>
      </c>
      <c r="AG329" s="11">
        <f t="shared" si="387"/>
        <v>2.9673830763510267E-4</v>
      </c>
      <c r="AH329" s="11">
        <f t="shared" si="388"/>
        <v>9.7937136394747881E-3</v>
      </c>
      <c r="AI329" s="1">
        <f t="shared" si="352"/>
        <v>98305.496729772625</v>
      </c>
      <c r="AJ329" s="1">
        <f t="shared" si="353"/>
        <v>99919.645110485842</v>
      </c>
      <c r="AK329" s="1">
        <f t="shared" si="354"/>
        <v>50521.959997770173</v>
      </c>
      <c r="AL329" s="10">
        <f t="shared" si="389"/>
        <v>101.99402810911947</v>
      </c>
      <c r="AM329" s="10">
        <f t="shared" si="390"/>
        <v>25.664476052380834</v>
      </c>
      <c r="AN329" s="10">
        <f t="shared" si="391"/>
        <v>7.9397094790135743</v>
      </c>
      <c r="AO329" s="7">
        <f t="shared" si="392"/>
        <v>1.3265401365003082E-3</v>
      </c>
      <c r="AP329" s="7">
        <f t="shared" si="393"/>
        <v>1.6710907016282664E-3</v>
      </c>
      <c r="AQ329" s="7">
        <f t="shared" si="394"/>
        <v>1.5158901150528943E-3</v>
      </c>
      <c r="AR329" s="1">
        <f t="shared" si="400"/>
        <v>42039.929226023072</v>
      </c>
      <c r="AS329" s="1">
        <f t="shared" si="398"/>
        <v>47873.470033547361</v>
      </c>
      <c r="AT329" s="1">
        <f t="shared" si="399"/>
        <v>24871.462972765225</v>
      </c>
      <c r="AU329" s="1">
        <f t="shared" si="355"/>
        <v>8407.9858452046155</v>
      </c>
      <c r="AV329" s="1">
        <f t="shared" si="356"/>
        <v>9574.6940067094729</v>
      </c>
      <c r="AW329" s="1">
        <f t="shared" si="357"/>
        <v>4974.2925945530451</v>
      </c>
      <c r="AX329">
        <v>0</v>
      </c>
      <c r="AY329">
        <v>0</v>
      </c>
      <c r="AZ329">
        <v>0</v>
      </c>
      <c r="BA329">
        <f t="shared" si="403"/>
        <v>0</v>
      </c>
      <c r="BB329">
        <f t="shared" si="415"/>
        <v>0</v>
      </c>
      <c r="BC329">
        <f t="shared" si="404"/>
        <v>0</v>
      </c>
      <c r="BD329">
        <f t="shared" si="405"/>
        <v>0</v>
      </c>
      <c r="BE329">
        <f t="shared" si="406"/>
        <v>0</v>
      </c>
      <c r="BF329">
        <f t="shared" si="407"/>
        <v>0</v>
      </c>
      <c r="BG329">
        <f t="shared" si="408"/>
        <v>0</v>
      </c>
      <c r="BH329">
        <f t="shared" si="416"/>
        <v>0</v>
      </c>
      <c r="BI329">
        <f t="shared" si="417"/>
        <v>0</v>
      </c>
      <c r="BJ329">
        <f t="shared" si="418"/>
        <v>0</v>
      </c>
      <c r="BK329" s="7">
        <f t="shared" si="419"/>
        <v>2.2030620892574765E-2</v>
      </c>
      <c r="BL329" s="13">
        <f t="shared" si="401"/>
        <v>2.0463379895854973E-4</v>
      </c>
      <c r="BM329" s="13">
        <f t="shared" si="402"/>
        <v>2.0954043890708399E-6</v>
      </c>
      <c r="BN329" s="8">
        <f>BN$3*temperature!$I439+BN$4*temperature!$I439^2+BN$5*temperature!$I439^6</f>
        <v>-85.641559150345003</v>
      </c>
      <c r="BO329" s="8">
        <f>BO$3*temperature!$I439+BO$4*temperature!$I439^2+BO$5*temperature!$I439^6</f>
        <v>-69.020783567950019</v>
      </c>
      <c r="BP329" s="8">
        <f>BP$3*temperature!$I439+BP$4*temperature!$I439^2+BP$5*temperature!$I439^6</f>
        <v>-56.187630760848663</v>
      </c>
      <c r="BQ329" s="8">
        <f>BQ$3*temperature!$M439+BQ$4*temperature!$M439^2+BQ$5*temperature!$M439^6</f>
        <v>-85.641579588247026</v>
      </c>
      <c r="BR329" s="8">
        <f>BR$3*temperature!$M439+BR$4*temperature!$M439^2+BR$5*temperature!$M439^6</f>
        <v>-69.020799212105629</v>
      </c>
      <c r="BS329" s="8">
        <f>BS$3*temperature!$M439+BS$4*temperature!$M439^2+BS$5*temperature!$M439^6</f>
        <v>-56.187642821554419</v>
      </c>
      <c r="BT329" s="15">
        <f t="shared" si="409"/>
        <v>-2.0437902023218157E-5</v>
      </c>
      <c r="BU329" s="15">
        <f t="shared" si="410"/>
        <v>-1.5644155610061716E-5</v>
      </c>
      <c r="BV329" s="15">
        <f t="shared" si="411"/>
        <v>-1.2060705756766765E-5</v>
      </c>
      <c r="BW329" s="15">
        <f t="shared" si="412"/>
        <v>-1.9081153660377676E-2</v>
      </c>
      <c r="BX329" s="15">
        <f t="shared" si="413"/>
        <v>-3.9046489620349208E-6</v>
      </c>
      <c r="BY329" s="15">
        <f t="shared" si="414"/>
        <v>-3.9982733128490503E-8</v>
      </c>
    </row>
    <row r="330" spans="1:77" x14ac:dyDescent="0.3">
      <c r="A330">
        <f t="shared" si="358"/>
        <v>2284</v>
      </c>
      <c r="B330" s="4">
        <f t="shared" si="359"/>
        <v>1165.405728564695</v>
      </c>
      <c r="C330" s="4">
        <f t="shared" si="360"/>
        <v>2964.1701764681275</v>
      </c>
      <c r="D330" s="4">
        <f t="shared" si="361"/>
        <v>4369.9571524084813</v>
      </c>
      <c r="E330" s="11">
        <f t="shared" si="362"/>
        <v>3.2351604242925876E-9</v>
      </c>
      <c r="F330" s="11">
        <f t="shared" si="363"/>
        <v>6.3734829710936477E-9</v>
      </c>
      <c r="G330" s="11">
        <f t="shared" si="364"/>
        <v>1.3011238767069864E-8</v>
      </c>
      <c r="H330" s="4">
        <f t="shared" si="365"/>
        <v>41369.776584706371</v>
      </c>
      <c r="I330" s="4">
        <f t="shared" si="366"/>
        <v>47666.133097976373</v>
      </c>
      <c r="J330" s="4">
        <f t="shared" si="367"/>
        <v>24831.123227948807</v>
      </c>
      <c r="K330" s="4">
        <f t="shared" si="368"/>
        <v>35498.175073892147</v>
      </c>
      <c r="L330" s="4">
        <f t="shared" si="369"/>
        <v>16080.768059940336</v>
      </c>
      <c r="M330" s="4">
        <f t="shared" si="370"/>
        <v>5682.2349423410815</v>
      </c>
      <c r="N330" s="11">
        <f t="shared" si="371"/>
        <v>-1.5940863543122408E-2</v>
      </c>
      <c r="O330" s="11">
        <f t="shared" si="372"/>
        <v>-4.3309423617087228E-3</v>
      </c>
      <c r="P330" s="11">
        <f t="shared" si="373"/>
        <v>-1.6219418996084034E-3</v>
      </c>
      <c r="Q330" s="4">
        <f t="shared" si="374"/>
        <v>302.40367088539296</v>
      </c>
      <c r="R330" s="4">
        <f t="shared" si="375"/>
        <v>994.49099386413161</v>
      </c>
      <c r="S330" s="4">
        <f t="shared" si="376"/>
        <v>1116.0050349725527</v>
      </c>
      <c r="T330" s="4">
        <f t="shared" si="377"/>
        <v>7.3097728789085581</v>
      </c>
      <c r="U330" s="4">
        <f t="shared" si="378"/>
        <v>20.863680966525727</v>
      </c>
      <c r="V330" s="4">
        <f t="shared" si="379"/>
        <v>44.943799953295191</v>
      </c>
      <c r="W330" s="11">
        <f t="shared" si="380"/>
        <v>-1.0734613539272964E-2</v>
      </c>
      <c r="X330" s="11">
        <f t="shared" si="381"/>
        <v>-1.217998157191269E-2</v>
      </c>
      <c r="Y330" s="11">
        <f t="shared" si="382"/>
        <v>-9.7425357312937999E-3</v>
      </c>
      <c r="Z330" s="4">
        <f t="shared" si="395"/>
        <v>236.49005006003529</v>
      </c>
      <c r="AA330" s="4">
        <f t="shared" si="396"/>
        <v>3153.6842238703421</v>
      </c>
      <c r="AB330" s="4">
        <f t="shared" si="397"/>
        <v>38282.224860076451</v>
      </c>
      <c r="AC330" s="12">
        <f t="shared" si="383"/>
        <v>0.7613070078261428</v>
      </c>
      <c r="AD330" s="12">
        <f t="shared" si="384"/>
        <v>3.1189627475824149</v>
      </c>
      <c r="AE330" s="12">
        <f t="shared" si="385"/>
        <v>33.913621899081477</v>
      </c>
      <c r="AF330" s="11">
        <f t="shared" si="386"/>
        <v>-4.0504037456468023E-3</v>
      </c>
      <c r="AG330" s="11">
        <f t="shared" si="387"/>
        <v>2.9673830763510267E-4</v>
      </c>
      <c r="AH330" s="11">
        <f t="shared" si="388"/>
        <v>9.7937136394747881E-3</v>
      </c>
      <c r="AI330" s="1">
        <f t="shared" si="352"/>
        <v>96882.932901999986</v>
      </c>
      <c r="AJ330" s="1">
        <f t="shared" si="353"/>
        <v>99502.374606146725</v>
      </c>
      <c r="AK330" s="1">
        <f t="shared" si="354"/>
        <v>50444.0565925462</v>
      </c>
      <c r="AL330" s="10">
        <f t="shared" si="389"/>
        <v>102.12797428936985</v>
      </c>
      <c r="AM330" s="10">
        <f t="shared" si="390"/>
        <v>25.706934843001196</v>
      </c>
      <c r="AN330" s="10">
        <f t="shared" si="391"/>
        <v>7.9516248488580468</v>
      </c>
      <c r="AO330" s="7">
        <f t="shared" si="392"/>
        <v>1.3132747351353052E-3</v>
      </c>
      <c r="AP330" s="7">
        <f t="shared" si="393"/>
        <v>1.6543797946119837E-3</v>
      </c>
      <c r="AQ330" s="7">
        <f t="shared" si="394"/>
        <v>1.5007312139023654E-3</v>
      </c>
      <c r="AR330" s="1">
        <f t="shared" si="400"/>
        <v>41369.776584706371</v>
      </c>
      <c r="AS330" s="1">
        <f t="shared" si="398"/>
        <v>47666.133097976373</v>
      </c>
      <c r="AT330" s="1">
        <f t="shared" si="399"/>
        <v>24831.123227948807</v>
      </c>
      <c r="AU330" s="1">
        <f t="shared" si="355"/>
        <v>8273.9553169412738</v>
      </c>
      <c r="AV330" s="1">
        <f t="shared" si="356"/>
        <v>9533.2266195952743</v>
      </c>
      <c r="AW330" s="1">
        <f t="shared" si="357"/>
        <v>4966.2246455897621</v>
      </c>
      <c r="AX330">
        <v>0</v>
      </c>
      <c r="AY330">
        <v>0</v>
      </c>
      <c r="AZ330">
        <v>0</v>
      </c>
      <c r="BA330">
        <f t="shared" si="403"/>
        <v>0</v>
      </c>
      <c r="BB330">
        <f t="shared" si="415"/>
        <v>0</v>
      </c>
      <c r="BC330">
        <f t="shared" si="404"/>
        <v>0</v>
      </c>
      <c r="BD330">
        <f t="shared" si="405"/>
        <v>0</v>
      </c>
      <c r="BE330">
        <f t="shared" si="406"/>
        <v>0</v>
      </c>
      <c r="BF330">
        <f t="shared" si="407"/>
        <v>0</v>
      </c>
      <c r="BG330">
        <f t="shared" si="408"/>
        <v>0</v>
      </c>
      <c r="BH330">
        <f t="shared" si="416"/>
        <v>0</v>
      </c>
      <c r="BI330">
        <f t="shared" si="417"/>
        <v>0</v>
      </c>
      <c r="BJ330">
        <f t="shared" si="418"/>
        <v>0</v>
      </c>
      <c r="BK330" s="7">
        <f t="shared" si="419"/>
        <v>2.2003907403950723E-2</v>
      </c>
      <c r="BL330" s="13">
        <f t="shared" si="401"/>
        <v>2.0022276708288442E-4</v>
      </c>
      <c r="BM330" s="13">
        <f t="shared" si="402"/>
        <v>1.9956232276865139E-6</v>
      </c>
      <c r="BN330" s="8">
        <f>BN$3*temperature!$I440+BN$4*temperature!$I440^2+BN$5*temperature!$I440^6</f>
        <v>-85.849492625551832</v>
      </c>
      <c r="BO330" s="8">
        <f>BO$3*temperature!$I440+BO$4*temperature!$I440^2+BO$5*temperature!$I440^6</f>
        <v>-69.179942647612961</v>
      </c>
      <c r="BP330" s="8">
        <f>BP$3*temperature!$I440+BP$4*temperature!$I440^2+BP$5*temperature!$I440^6</f>
        <v>-56.31033009458902</v>
      </c>
      <c r="BQ330" s="8">
        <f>BQ$3*temperature!$M440+BQ$4*temperature!$M440^2+BQ$5*temperature!$M440^6</f>
        <v>-85.849513043390232</v>
      </c>
      <c r="BR330" s="8">
        <f>BR$3*temperature!$M440+BR$4*temperature!$M440^2+BR$5*temperature!$M440^6</f>
        <v>-69.179958275777324</v>
      </c>
      <c r="BS330" s="8">
        <f>BS$3*temperature!$M440+BS$4*temperature!$M440^2+BS$5*temperature!$M440^6</f>
        <v>-56.310342142422456</v>
      </c>
      <c r="BT330" s="15">
        <f t="shared" si="409"/>
        <v>-2.041783839956679E-5</v>
      </c>
      <c r="BU330" s="15">
        <f t="shared" si="410"/>
        <v>-1.5628164362624375E-5</v>
      </c>
      <c r="BV330" s="15">
        <f t="shared" si="411"/>
        <v>-1.2047833436668043E-5</v>
      </c>
      <c r="BW330" s="15">
        <f t="shared" si="412"/>
        <v>-1.8887768122143277E-2</v>
      </c>
      <c r="BX330" s="15">
        <f t="shared" si="413"/>
        <v>-3.7817611974354225E-6</v>
      </c>
      <c r="BY330" s="15">
        <f t="shared" si="414"/>
        <v>-3.7692868783706014E-8</v>
      </c>
    </row>
    <row r="331" spans="1:77" x14ac:dyDescent="0.3">
      <c r="A331">
        <f t="shared" si="358"/>
        <v>2285</v>
      </c>
      <c r="B331" s="4">
        <f t="shared" si="359"/>
        <v>1165.4057321464559</v>
      </c>
      <c r="C331" s="4">
        <f t="shared" si="360"/>
        <v>2964.1701944156111</v>
      </c>
      <c r="D331" s="4">
        <f t="shared" si="361"/>
        <v>4369.9572064241102</v>
      </c>
      <c r="E331" s="11">
        <f t="shared" si="362"/>
        <v>3.0734024030779582E-9</v>
      </c>
      <c r="F331" s="11">
        <f t="shared" si="363"/>
        <v>6.0548088225389649E-9</v>
      </c>
      <c r="G331" s="11">
        <f t="shared" si="364"/>
        <v>1.2360676828716369E-8</v>
      </c>
      <c r="H331" s="4">
        <f t="shared" si="365"/>
        <v>40703.788553383631</v>
      </c>
      <c r="I331" s="4">
        <f t="shared" si="366"/>
        <v>47459.031472161667</v>
      </c>
      <c r="J331" s="4">
        <f t="shared" si="367"/>
        <v>24790.679653882784</v>
      </c>
      <c r="K331" s="4">
        <f t="shared" si="368"/>
        <v>34926.71044136276</v>
      </c>
      <c r="L331" s="4">
        <f t="shared" si="369"/>
        <v>16010.899631057879</v>
      </c>
      <c r="M331" s="4">
        <f t="shared" si="370"/>
        <v>5672.9799590345956</v>
      </c>
      <c r="N331" s="11">
        <f t="shared" si="371"/>
        <v>-1.609842284398677E-2</v>
      </c>
      <c r="O331" s="11">
        <f t="shared" si="372"/>
        <v>-4.3448440162824342E-3</v>
      </c>
      <c r="P331" s="11">
        <f t="shared" si="373"/>
        <v>-1.6287575928131126E-3</v>
      </c>
      <c r="Q331" s="4">
        <f t="shared" si="374"/>
        <v>294.34152157027222</v>
      </c>
      <c r="R331" s="4">
        <f t="shared" si="375"/>
        <v>978.10983814654912</v>
      </c>
      <c r="S331" s="4">
        <f t="shared" si="376"/>
        <v>1103.3323370301448</v>
      </c>
      <c r="T331" s="4">
        <f t="shared" si="377"/>
        <v>7.2313052919936158</v>
      </c>
      <c r="U331" s="4">
        <f t="shared" si="378"/>
        <v>20.609561716831177</v>
      </c>
      <c r="V331" s="4">
        <f t="shared" si="379"/>
        <v>44.505933376350093</v>
      </c>
      <c r="W331" s="11">
        <f t="shared" si="380"/>
        <v>-1.0734613539272964E-2</v>
      </c>
      <c r="X331" s="11">
        <f t="shared" si="381"/>
        <v>-1.217998157191269E-2</v>
      </c>
      <c r="Y331" s="11">
        <f t="shared" si="382"/>
        <v>-9.7425357312937999E-3</v>
      </c>
      <c r="Z331" s="4">
        <f t="shared" si="395"/>
        <v>229.28954164921473</v>
      </c>
      <c r="AA331" s="4">
        <f t="shared" si="396"/>
        <v>3102.7007797239125</v>
      </c>
      <c r="AB331" s="4">
        <f t="shared" si="397"/>
        <v>38218.443042162093</v>
      </c>
      <c r="AC331" s="12">
        <f t="shared" si="383"/>
        <v>0.75822340707005664</v>
      </c>
      <c r="AD331" s="12">
        <f t="shared" si="384"/>
        <v>3.1198882633097096</v>
      </c>
      <c r="AE331" s="12">
        <f t="shared" si="385"/>
        <v>34.245762200438499</v>
      </c>
      <c r="AF331" s="11">
        <f t="shared" si="386"/>
        <v>-4.0504037456468023E-3</v>
      </c>
      <c r="AG331" s="11">
        <f t="shared" si="387"/>
        <v>2.9673830763510267E-4</v>
      </c>
      <c r="AH331" s="11">
        <f t="shared" si="388"/>
        <v>9.7937136394747881E-3</v>
      </c>
      <c r="AI331" s="1">
        <f t="shared" si="352"/>
        <v>95468.594928741251</v>
      </c>
      <c r="AJ331" s="1">
        <f t="shared" si="353"/>
        <v>99085.363765127317</v>
      </c>
      <c r="AK331" s="1">
        <f t="shared" si="354"/>
        <v>50365.875578881343</v>
      </c>
      <c r="AL331" s="10">
        <f t="shared" si="389"/>
        <v>102.26075515687079</v>
      </c>
      <c r="AM331" s="10">
        <f t="shared" si="390"/>
        <v>25.749038586251004</v>
      </c>
      <c r="AN331" s="10">
        <f t="shared" si="391"/>
        <v>7.9634387679538507</v>
      </c>
      <c r="AO331" s="7">
        <f t="shared" si="392"/>
        <v>1.3001419877839522E-3</v>
      </c>
      <c r="AP331" s="7">
        <f t="shared" si="393"/>
        <v>1.6378359966658638E-3</v>
      </c>
      <c r="AQ331" s="7">
        <f t="shared" si="394"/>
        <v>1.4857239017633417E-3</v>
      </c>
      <c r="AR331" s="1">
        <f t="shared" si="400"/>
        <v>40703.788553383631</v>
      </c>
      <c r="AS331" s="1">
        <f t="shared" si="398"/>
        <v>47459.031472161667</v>
      </c>
      <c r="AT331" s="1">
        <f t="shared" si="399"/>
        <v>24790.679653882784</v>
      </c>
      <c r="AU331" s="1">
        <f t="shared" si="355"/>
        <v>8140.7577106767267</v>
      </c>
      <c r="AV331" s="1">
        <f t="shared" si="356"/>
        <v>9491.8062944323337</v>
      </c>
      <c r="AW331" s="1">
        <f t="shared" si="357"/>
        <v>4958.135930776557</v>
      </c>
      <c r="AX331">
        <v>0</v>
      </c>
      <c r="AY331">
        <v>0</v>
      </c>
      <c r="AZ331">
        <v>0</v>
      </c>
      <c r="BA331">
        <f t="shared" si="403"/>
        <v>0</v>
      </c>
      <c r="BB331">
        <f t="shared" si="415"/>
        <v>0</v>
      </c>
      <c r="BC331">
        <f t="shared" si="404"/>
        <v>0</v>
      </c>
      <c r="BD331">
        <f t="shared" si="405"/>
        <v>0</v>
      </c>
      <c r="BE331">
        <f t="shared" si="406"/>
        <v>0</v>
      </c>
      <c r="BF331">
        <f t="shared" si="407"/>
        <v>0</v>
      </c>
      <c r="BG331">
        <f t="shared" si="408"/>
        <v>0</v>
      </c>
      <c r="BH331">
        <f t="shared" si="416"/>
        <v>0</v>
      </c>
      <c r="BI331">
        <f t="shared" si="417"/>
        <v>0</v>
      </c>
      <c r="BJ331">
        <f t="shared" si="418"/>
        <v>0</v>
      </c>
      <c r="BK331" s="7">
        <f t="shared" si="419"/>
        <v>2.1977184161242364E-2</v>
      </c>
      <c r="BL331" s="13">
        <f t="shared" si="401"/>
        <v>1.9591193891956978E-4</v>
      </c>
      <c r="BM331" s="13">
        <f t="shared" si="402"/>
        <v>1.9005935501776323E-6</v>
      </c>
      <c r="BN331" s="8">
        <f>BN$3*temperature!$I441+BN$4*temperature!$I441^2+BN$5*temperature!$I441^6</f>
        <v>-86.056148302999333</v>
      </c>
      <c r="BO331" s="8">
        <f>BO$3*temperature!$I441+BO$4*temperature!$I441^2+BO$5*temperature!$I441^6</f>
        <v>-69.338117277197966</v>
      </c>
      <c r="BP331" s="8">
        <f>BP$3*temperature!$I441+BP$4*temperature!$I441^2+BP$5*temperature!$I441^6</f>
        <v>-56.432265013305006</v>
      </c>
      <c r="BQ331" s="8">
        <f>BQ$3*temperature!$M441+BQ$4*temperature!$M441^2+BQ$5*temperature!$M441^6</f>
        <v>-86.056168700847962</v>
      </c>
      <c r="BR331" s="8">
        <f>BR$3*temperature!$M441+BR$4*temperature!$M441^2+BR$5*temperature!$M441^6</f>
        <v>-69.338132889434945</v>
      </c>
      <c r="BS331" s="8">
        <f>BS$3*temperature!$M441+BS$4*temperature!$M441^2+BS$5*temperature!$M441^6</f>
        <v>-56.432277048321595</v>
      </c>
      <c r="BT331" s="15">
        <f t="shared" si="409"/>
        <v>-2.0397848629727378E-5</v>
      </c>
      <c r="BU331" s="15">
        <f t="shared" si="410"/>
        <v>-1.5612236978768124E-5</v>
      </c>
      <c r="BV331" s="15">
        <f t="shared" si="411"/>
        <v>-1.2035016588640701E-5</v>
      </c>
      <c r="BW331" s="15">
        <f t="shared" si="412"/>
        <v>-1.8695676045727087E-2</v>
      </c>
      <c r="BX331" s="15">
        <f t="shared" si="413"/>
        <v>-3.6627061435305489E-6</v>
      </c>
      <c r="BY331" s="15">
        <f t="shared" si="414"/>
        <v>-3.5532881308719359E-8</v>
      </c>
    </row>
    <row r="332" spans="1:77" x14ac:dyDescent="0.3">
      <c r="A332">
        <f t="shared" si="358"/>
        <v>2286</v>
      </c>
      <c r="B332" s="4">
        <f t="shared" si="359"/>
        <v>1165.4057355491286</v>
      </c>
      <c r="C332" s="4">
        <f t="shared" si="360"/>
        <v>2964.170211465721</v>
      </c>
      <c r="D332" s="4">
        <f t="shared" si="361"/>
        <v>4369.9572577389581</v>
      </c>
      <c r="E332" s="11">
        <f t="shared" si="362"/>
        <v>2.9197322829240603E-9</v>
      </c>
      <c r="F332" s="11">
        <f t="shared" si="363"/>
        <v>5.7520683814120161E-9</v>
      </c>
      <c r="G332" s="11">
        <f t="shared" si="364"/>
        <v>1.174264298728055E-8</v>
      </c>
      <c r="H332" s="4">
        <f t="shared" si="365"/>
        <v>40041.967355089619</v>
      </c>
      <c r="I332" s="4">
        <f t="shared" si="366"/>
        <v>47252.173478915378</v>
      </c>
      <c r="J332" s="4">
        <f t="shared" si="367"/>
        <v>24750.135242497116</v>
      </c>
      <c r="K332" s="4">
        <f t="shared" si="368"/>
        <v>34358.821253116803</v>
      </c>
      <c r="L332" s="4">
        <f t="shared" si="369"/>
        <v>15941.113400350296</v>
      </c>
      <c r="M332" s="4">
        <f t="shared" si="370"/>
        <v>5663.7019043300634</v>
      </c>
      <c r="N332" s="11">
        <f t="shared" si="371"/>
        <v>-1.6259452466883983E-2</v>
      </c>
      <c r="O332" s="11">
        <f t="shared" si="372"/>
        <v>-4.3586701756728186E-3</v>
      </c>
      <c r="P332" s="11">
        <f t="shared" si="373"/>
        <v>-1.6354816642276671E-3</v>
      </c>
      <c r="Q332" s="4">
        <f t="shared" si="374"/>
        <v>286.44742200175989</v>
      </c>
      <c r="R332" s="4">
        <f t="shared" si="375"/>
        <v>961.98515210203016</v>
      </c>
      <c r="S332" s="4">
        <f t="shared" si="376"/>
        <v>1090.7961955241985</v>
      </c>
      <c r="T332" s="4">
        <f t="shared" si="377"/>
        <v>7.1536800242995646</v>
      </c>
      <c r="U332" s="4">
        <f t="shared" si="378"/>
        <v>20.358537634914978</v>
      </c>
      <c r="V332" s="4">
        <f t="shared" si="379"/>
        <v>44.07233273017642</v>
      </c>
      <c r="W332" s="11">
        <f t="shared" si="380"/>
        <v>-1.0734613539272964E-2</v>
      </c>
      <c r="X332" s="11">
        <f t="shared" si="381"/>
        <v>-1.217998157191269E-2</v>
      </c>
      <c r="Y332" s="11">
        <f t="shared" si="382"/>
        <v>-9.7425357312937999E-3</v>
      </c>
      <c r="Z332" s="4">
        <f t="shared" si="395"/>
        <v>222.27267586372787</v>
      </c>
      <c r="AA332" s="4">
        <f t="shared" si="396"/>
        <v>3052.4989289235491</v>
      </c>
      <c r="AB332" s="4">
        <f t="shared" si="397"/>
        <v>38154.506992321934</v>
      </c>
      <c r="AC332" s="12">
        <f t="shared" si="383"/>
        <v>0.75515229614202306</v>
      </c>
      <c r="AD332" s="12">
        <f t="shared" si="384"/>
        <v>3.1208140536729747</v>
      </c>
      <c r="AE332" s="12">
        <f t="shared" si="385"/>
        <v>34.581155388795146</v>
      </c>
      <c r="AF332" s="11">
        <f t="shared" si="386"/>
        <v>-4.0504037456468023E-3</v>
      </c>
      <c r="AG332" s="11">
        <f t="shared" si="387"/>
        <v>2.9673830763510267E-4</v>
      </c>
      <c r="AH332" s="11">
        <f t="shared" si="388"/>
        <v>9.7937136394747881E-3</v>
      </c>
      <c r="AI332" s="1">
        <f t="shared" si="352"/>
        <v>94062.493146543857</v>
      </c>
      <c r="AJ332" s="1">
        <f t="shared" si="353"/>
        <v>98668.633683046923</v>
      </c>
      <c r="AK332" s="1">
        <f t="shared" si="354"/>
        <v>50287.423951769772</v>
      </c>
      <c r="AL332" s="10">
        <f t="shared" si="389"/>
        <v>102.3923791233379</v>
      </c>
      <c r="AM332" s="10">
        <f t="shared" si="390"/>
        <v>25.790789561504344</v>
      </c>
      <c r="AN332" s="10">
        <f t="shared" si="391"/>
        <v>7.9751519245584506</v>
      </c>
      <c r="AO332" s="7">
        <f t="shared" si="392"/>
        <v>1.2871405679061127E-3</v>
      </c>
      <c r="AP332" s="7">
        <f t="shared" si="393"/>
        <v>1.6214576366992051E-3</v>
      </c>
      <c r="AQ332" s="7">
        <f t="shared" si="394"/>
        <v>1.4708666627457083E-3</v>
      </c>
      <c r="AR332" s="1">
        <f t="shared" si="400"/>
        <v>40041.967355089619</v>
      </c>
      <c r="AS332" s="1">
        <f t="shared" si="398"/>
        <v>47252.173478915378</v>
      </c>
      <c r="AT332" s="1">
        <f t="shared" si="399"/>
        <v>24750.135242497116</v>
      </c>
      <c r="AU332" s="1">
        <f t="shared" si="355"/>
        <v>8008.3934710179237</v>
      </c>
      <c r="AV332" s="1">
        <f t="shared" si="356"/>
        <v>9450.4346957830767</v>
      </c>
      <c r="AW332" s="1">
        <f t="shared" si="357"/>
        <v>4950.0270484994235</v>
      </c>
      <c r="AX332">
        <v>0</v>
      </c>
      <c r="AY332">
        <v>0</v>
      </c>
      <c r="AZ332">
        <v>0</v>
      </c>
      <c r="BA332">
        <f t="shared" si="403"/>
        <v>0</v>
      </c>
      <c r="BB332">
        <f t="shared" si="415"/>
        <v>0</v>
      </c>
      <c r="BC332">
        <f t="shared" si="404"/>
        <v>0</v>
      </c>
      <c r="BD332">
        <f t="shared" si="405"/>
        <v>0</v>
      </c>
      <c r="BE332">
        <f t="shared" si="406"/>
        <v>0</v>
      </c>
      <c r="BF332">
        <f t="shared" si="407"/>
        <v>0</v>
      </c>
      <c r="BG332">
        <f t="shared" si="408"/>
        <v>0</v>
      </c>
      <c r="BH332">
        <f t="shared" si="416"/>
        <v>0</v>
      </c>
      <c r="BI332">
        <f t="shared" si="417"/>
        <v>0</v>
      </c>
      <c r="BJ332">
        <f t="shared" si="418"/>
        <v>0</v>
      </c>
      <c r="BK332" s="7">
        <f t="shared" si="419"/>
        <v>2.1950452605928178E-2</v>
      </c>
      <c r="BL332" s="13">
        <f t="shared" si="401"/>
        <v>1.9169893609744207E-4</v>
      </c>
      <c r="BM332" s="13">
        <f t="shared" si="402"/>
        <v>1.8100890954072689E-6</v>
      </c>
      <c r="BN332" s="8">
        <f>BN$3*temperature!$I442+BN$4*temperature!$I442^2+BN$5*temperature!$I442^6</f>
        <v>-86.261539155819833</v>
      </c>
      <c r="BO332" s="8">
        <f>BO$3*temperature!$I442+BO$4*temperature!$I442^2+BO$5*temperature!$I442^6</f>
        <v>-69.495317525533608</v>
      </c>
      <c r="BP332" s="8">
        <f>BP$3*temperature!$I442+BP$4*temperature!$I442^2+BP$5*temperature!$I442^6</f>
        <v>-56.55344339844649</v>
      </c>
      <c r="BQ332" s="8">
        <f>BQ$3*temperature!$M442+BQ$4*temperature!$M442^2+BQ$5*temperature!$M442^6</f>
        <v>-86.261559533751665</v>
      </c>
      <c r="BR332" s="8">
        <f>BR$3*temperature!$M442+BR$4*temperature!$M442^2+BR$5*temperature!$M442^6</f>
        <v>-69.495333121906242</v>
      </c>
      <c r="BS332" s="8">
        <f>BS$3*temperature!$M442+BS$4*temperature!$M442^2+BS$5*temperature!$M442^6</f>
        <v>-56.553455420701013</v>
      </c>
      <c r="BT332" s="15">
        <f t="shared" si="409"/>
        <v>-2.0377931832626928E-5</v>
      </c>
      <c r="BU332" s="15">
        <f t="shared" si="410"/>
        <v>-1.5596372634263389E-5</v>
      </c>
      <c r="BV332" s="15">
        <f t="shared" si="411"/>
        <v>-1.2022254523458287E-5</v>
      </c>
      <c r="BW332" s="15">
        <f t="shared" si="412"/>
        <v>-1.8504874119376263E-2</v>
      </c>
      <c r="BX332" s="15">
        <f t="shared" si="413"/>
        <v>-3.5473646813015198E-6</v>
      </c>
      <c r="BY332" s="15">
        <f t="shared" si="414"/>
        <v>-3.3495470855367163E-8</v>
      </c>
    </row>
    <row r="333" spans="1:77" x14ac:dyDescent="0.3">
      <c r="A333">
        <f t="shared" si="358"/>
        <v>2287</v>
      </c>
      <c r="B333" s="4">
        <f t="shared" si="359"/>
        <v>1165.4057387816677</v>
      </c>
      <c r="C333" s="4">
        <f t="shared" si="360"/>
        <v>2964.170227663325</v>
      </c>
      <c r="D333" s="4">
        <f t="shared" si="361"/>
        <v>4369.9573064880633</v>
      </c>
      <c r="E333" s="11">
        <f t="shared" si="362"/>
        <v>2.773745668777857E-9</v>
      </c>
      <c r="F333" s="11">
        <f t="shared" si="363"/>
        <v>5.4644649623414151E-9</v>
      </c>
      <c r="G333" s="11">
        <f t="shared" si="364"/>
        <v>1.1155510837916522E-8</v>
      </c>
      <c r="H333" s="4">
        <f t="shared" si="365"/>
        <v>39384.315161168488</v>
      </c>
      <c r="I333" s="4">
        <f t="shared" si="366"/>
        <v>47045.567286488513</v>
      </c>
      <c r="J333" s="4">
        <f t="shared" si="367"/>
        <v>24709.492950886292</v>
      </c>
      <c r="K333" s="4">
        <f t="shared" si="368"/>
        <v>33794.509371767323</v>
      </c>
      <c r="L333" s="4">
        <f t="shared" si="369"/>
        <v>15871.412123174465</v>
      </c>
      <c r="M333" s="4">
        <f t="shared" si="370"/>
        <v>5654.4014547236375</v>
      </c>
      <c r="N333" s="11">
        <f t="shared" si="371"/>
        <v>-1.6424075703653229E-2</v>
      </c>
      <c r="O333" s="11">
        <f t="shared" si="372"/>
        <v>-4.3724221404948249E-3</v>
      </c>
      <c r="P333" s="11">
        <f t="shared" si="373"/>
        <v>-1.6421149565296611E-3</v>
      </c>
      <c r="Q333" s="4">
        <f t="shared" si="374"/>
        <v>278.71838868565095</v>
      </c>
      <c r="R333" s="4">
        <f t="shared" si="375"/>
        <v>946.11322217065208</v>
      </c>
      <c r="S333" s="4">
        <f t="shared" si="376"/>
        <v>1078.3953248507912</v>
      </c>
      <c r="T333" s="4">
        <f t="shared" si="377"/>
        <v>7.0768880338550924</v>
      </c>
      <c r="U333" s="4">
        <f t="shared" si="378"/>
        <v>20.110571021690621</v>
      </c>
      <c r="V333" s="4">
        <f t="shared" si="379"/>
        <v>43.642956453791207</v>
      </c>
      <c r="W333" s="11">
        <f t="shared" si="380"/>
        <v>-1.0734613539272964E-2</v>
      </c>
      <c r="X333" s="11">
        <f t="shared" si="381"/>
        <v>-1.217998157191269E-2</v>
      </c>
      <c r="Y333" s="11">
        <f t="shared" si="382"/>
        <v>-9.7425357312937999E-3</v>
      </c>
      <c r="Z333" s="4">
        <f t="shared" si="395"/>
        <v>215.43527982857765</v>
      </c>
      <c r="AA333" s="4">
        <f t="shared" si="396"/>
        <v>3003.0676429622931</v>
      </c>
      <c r="AB333" s="4">
        <f t="shared" si="397"/>
        <v>38090.421335971485</v>
      </c>
      <c r="AC333" s="12">
        <f t="shared" si="383"/>
        <v>0.75209362445319561</v>
      </c>
      <c r="AD333" s="12">
        <f t="shared" si="384"/>
        <v>3.1217401187537055</v>
      </c>
      <c r="AE333" s="12">
        <f t="shared" si="385"/>
        <v>34.919833321995185</v>
      </c>
      <c r="AF333" s="11">
        <f t="shared" si="386"/>
        <v>-4.0504037456468023E-3</v>
      </c>
      <c r="AG333" s="11">
        <f t="shared" si="387"/>
        <v>2.9673830763510267E-4</v>
      </c>
      <c r="AH333" s="11">
        <f t="shared" si="388"/>
        <v>9.7937136394747881E-3</v>
      </c>
      <c r="AI333" s="1">
        <f t="shared" si="352"/>
        <v>92664.637302907387</v>
      </c>
      <c r="AJ333" s="1">
        <f t="shared" si="353"/>
        <v>98252.2050105253</v>
      </c>
      <c r="AK333" s="1">
        <f t="shared" si="354"/>
        <v>50208.708605092223</v>
      </c>
      <c r="AL333" s="10">
        <f t="shared" si="389"/>
        <v>102.52285457450182</v>
      </c>
      <c r="AM333" s="10">
        <f t="shared" si="390"/>
        <v>25.832190047468437</v>
      </c>
      <c r="AN333" s="10">
        <f t="shared" si="391"/>
        <v>7.9867650058036546</v>
      </c>
      <c r="AO333" s="7">
        <f t="shared" si="392"/>
        <v>1.2742691622270516E-3</v>
      </c>
      <c r="AP333" s="7">
        <f t="shared" si="393"/>
        <v>1.6052430603322131E-3</v>
      </c>
      <c r="AQ333" s="7">
        <f t="shared" si="394"/>
        <v>1.4561579961182513E-3</v>
      </c>
      <c r="AR333" s="1">
        <f t="shared" si="400"/>
        <v>39384.315161168488</v>
      </c>
      <c r="AS333" s="1">
        <f t="shared" si="398"/>
        <v>47045.567286488513</v>
      </c>
      <c r="AT333" s="1">
        <f t="shared" si="399"/>
        <v>24709.492950886292</v>
      </c>
      <c r="AU333" s="1">
        <f t="shared" si="355"/>
        <v>7876.8630322336976</v>
      </c>
      <c r="AV333" s="1">
        <f t="shared" si="356"/>
        <v>9409.1134572977026</v>
      </c>
      <c r="AW333" s="1">
        <f t="shared" si="357"/>
        <v>4941.8985901772585</v>
      </c>
      <c r="AX333">
        <v>0</v>
      </c>
      <c r="AY333">
        <v>0</v>
      </c>
      <c r="AZ333">
        <v>0</v>
      </c>
      <c r="BA333">
        <f t="shared" si="403"/>
        <v>0</v>
      </c>
      <c r="BB333">
        <f t="shared" si="415"/>
        <v>0</v>
      </c>
      <c r="BC333">
        <f t="shared" si="404"/>
        <v>0</v>
      </c>
      <c r="BD333">
        <f t="shared" si="405"/>
        <v>0</v>
      </c>
      <c r="BE333">
        <f t="shared" si="406"/>
        <v>0</v>
      </c>
      <c r="BF333">
        <f t="shared" si="407"/>
        <v>0</v>
      </c>
      <c r="BG333">
        <f t="shared" si="408"/>
        <v>0</v>
      </c>
      <c r="BH333">
        <f t="shared" si="416"/>
        <v>0</v>
      </c>
      <c r="BI333">
        <f t="shared" si="417"/>
        <v>0</v>
      </c>
      <c r="BJ333">
        <f t="shared" si="418"/>
        <v>0</v>
      </c>
      <c r="BK333" s="7">
        <f t="shared" si="419"/>
        <v>2.1923714435455571E-2</v>
      </c>
      <c r="BL333" s="13">
        <f t="shared" si="401"/>
        <v>1.8758143861927779E-4</v>
      </c>
      <c r="BM333" s="13">
        <f t="shared" si="402"/>
        <v>1.7238943765783512E-6</v>
      </c>
      <c r="BN333" s="8">
        <f>BN$3*temperature!$I443+BN$4*temperature!$I443^2+BN$5*temperature!$I443^6</f>
        <v>-86.465677974293683</v>
      </c>
      <c r="BO333" s="8">
        <f>BO$3*temperature!$I443+BO$4*temperature!$I443^2+BO$5*temperature!$I443^6</f>
        <v>-69.65155331828413</v>
      </c>
      <c r="BP333" s="8">
        <f>BP$3*temperature!$I443+BP$4*temperature!$I443^2+BP$5*temperature!$I443^6</f>
        <v>-56.673873018343812</v>
      </c>
      <c r="BQ333" s="8">
        <f>BQ$3*temperature!$M443+BQ$4*temperature!$M443^2+BQ$5*temperature!$M443^6</f>
        <v>-86.465698332380924</v>
      </c>
      <c r="BR333" s="8">
        <f>BR$3*temperature!$M443+BR$4*temperature!$M443^2+BR$5*temperature!$M443^6</f>
        <v>-69.651568898854734</v>
      </c>
      <c r="BS333" s="8">
        <f>BS$3*temperature!$M443+BS$4*temperature!$M443^2+BS$5*temperature!$M443^6</f>
        <v>-56.673885027890428</v>
      </c>
      <c r="BT333" s="15">
        <f t="shared" si="409"/>
        <v>-2.0358087240879286E-5</v>
      </c>
      <c r="BU333" s="15">
        <f t="shared" si="410"/>
        <v>-1.5580570604356581E-5</v>
      </c>
      <c r="BV333" s="15">
        <f t="shared" si="411"/>
        <v>-1.2009546615843192E-5</v>
      </c>
      <c r="BW333" s="15">
        <f t="shared" si="412"/>
        <v>-1.8315359141500131E-2</v>
      </c>
      <c r="BX333" s="15">
        <f t="shared" si="413"/>
        <v>-3.4356214165913353E-6</v>
      </c>
      <c r="BY333" s="15">
        <f t="shared" si="414"/>
        <v>-3.1573744629044975E-8</v>
      </c>
    </row>
    <row r="334" spans="1:77" x14ac:dyDescent="0.3">
      <c r="A334">
        <f t="shared" si="358"/>
        <v>2288</v>
      </c>
      <c r="B334" s="4">
        <f t="shared" si="359"/>
        <v>1165.4057418525799</v>
      </c>
      <c r="C334" s="4">
        <f t="shared" si="360"/>
        <v>2964.1702430510491</v>
      </c>
      <c r="D334" s="4">
        <f t="shared" si="361"/>
        <v>4369.9573527997145</v>
      </c>
      <c r="E334" s="11">
        <f t="shared" si="362"/>
        <v>2.6350583853389641E-9</v>
      </c>
      <c r="F334" s="11">
        <f t="shared" si="363"/>
        <v>5.1912417142243443E-9</v>
      </c>
      <c r="G334" s="11">
        <f t="shared" si="364"/>
        <v>1.0597735296020695E-8</v>
      </c>
      <c r="H334" s="4">
        <f t="shared" si="365"/>
        <v>38730.834109026262</v>
      </c>
      <c r="I334" s="4">
        <f t="shared" si="366"/>
        <v>46839.220913076482</v>
      </c>
      <c r="J334" s="4">
        <f t="shared" si="367"/>
        <v>24668.755702297276</v>
      </c>
      <c r="K334" s="4">
        <f t="shared" si="368"/>
        <v>33233.776630839347</v>
      </c>
      <c r="L334" s="4">
        <f t="shared" si="369"/>
        <v>15801.798504280381</v>
      </c>
      <c r="M334" s="4">
        <f t="shared" si="370"/>
        <v>5645.0792789757243</v>
      </c>
      <c r="N334" s="11">
        <f t="shared" si="371"/>
        <v>-1.6592421412586766E-2</v>
      </c>
      <c r="O334" s="11">
        <f t="shared" si="372"/>
        <v>-4.3861011454953136E-3</v>
      </c>
      <c r="P334" s="11">
        <f t="shared" si="373"/>
        <v>-1.6486582748957979E-3</v>
      </c>
      <c r="Q334" s="4">
        <f t="shared" si="374"/>
        <v>271.15148568371194</v>
      </c>
      <c r="R334" s="4">
        <f t="shared" si="375"/>
        <v>930.49038096021025</v>
      </c>
      <c r="S334" s="4">
        <f t="shared" si="376"/>
        <v>1066.1284470952467</v>
      </c>
      <c r="T334" s="4">
        <f t="shared" si="377"/>
        <v>7.0009203757509528</v>
      </c>
      <c r="U334" s="4">
        <f t="shared" si="378"/>
        <v>19.865624637245787</v>
      </c>
      <c r="V334" s="4">
        <f t="shared" si="379"/>
        <v>43.217763391120847</v>
      </c>
      <c r="W334" s="11">
        <f t="shared" si="380"/>
        <v>-1.0734613539272964E-2</v>
      </c>
      <c r="X334" s="11">
        <f t="shared" si="381"/>
        <v>-1.217998157191269E-2</v>
      </c>
      <c r="Y334" s="11">
        <f t="shared" si="382"/>
        <v>-9.7425357312937999E-3</v>
      </c>
      <c r="Z334" s="4">
        <f t="shared" si="395"/>
        <v>208.77326810549451</v>
      </c>
      <c r="AA334" s="4">
        <f t="shared" si="396"/>
        <v>2954.3960249418856</v>
      </c>
      <c r="AB334" s="4">
        <f t="shared" si="397"/>
        <v>38026.190644100221</v>
      </c>
      <c r="AC334" s="12">
        <f t="shared" si="383"/>
        <v>0.74904734161963327</v>
      </c>
      <c r="AD334" s="12">
        <f t="shared" si="384"/>
        <v>3.1226664586334212</v>
      </c>
      <c r="AE334" s="12">
        <f t="shared" si="385"/>
        <v>35.261828169888993</v>
      </c>
      <c r="AF334" s="11">
        <f t="shared" si="386"/>
        <v>-4.0504037456468023E-3</v>
      </c>
      <c r="AG334" s="11">
        <f t="shared" si="387"/>
        <v>2.9673830763510267E-4</v>
      </c>
      <c r="AH334" s="11">
        <f t="shared" si="388"/>
        <v>9.7937136394747881E-3</v>
      </c>
      <c r="AI334" s="1">
        <f t="shared" si="352"/>
        <v>91275.036604850349</v>
      </c>
      <c r="AJ334" s="1">
        <f t="shared" si="353"/>
        <v>97836.097966770481</v>
      </c>
      <c r="AK334" s="1">
        <f t="shared" si="354"/>
        <v>50129.736334760266</v>
      </c>
      <c r="AL334" s="10">
        <f t="shared" si="389"/>
        <v>102.65218986938953</v>
      </c>
      <c r="AM334" s="10">
        <f t="shared" si="390"/>
        <v>25.87324232183725</v>
      </c>
      <c r="AN334" s="10">
        <f t="shared" si="391"/>
        <v>7.9982786976127107</v>
      </c>
      <c r="AO334" s="7">
        <f t="shared" si="392"/>
        <v>1.2615264706047811E-3</v>
      </c>
      <c r="AP334" s="7">
        <f t="shared" si="393"/>
        <v>1.5891906297288909E-3</v>
      </c>
      <c r="AQ334" s="7">
        <f t="shared" si="394"/>
        <v>1.4415964161570687E-3</v>
      </c>
      <c r="AR334" s="1">
        <f t="shared" si="400"/>
        <v>38730.834109026262</v>
      </c>
      <c r="AS334" s="1">
        <f t="shared" si="398"/>
        <v>46839.220913076482</v>
      </c>
      <c r="AT334" s="1">
        <f t="shared" si="399"/>
        <v>24668.755702297276</v>
      </c>
      <c r="AU334" s="1">
        <f t="shared" si="355"/>
        <v>7746.1668218052528</v>
      </c>
      <c r="AV334" s="1">
        <f t="shared" si="356"/>
        <v>9367.8441826152975</v>
      </c>
      <c r="AW334" s="1">
        <f t="shared" si="357"/>
        <v>4933.7511404594552</v>
      </c>
      <c r="AX334">
        <v>0</v>
      </c>
      <c r="AY334">
        <v>0</v>
      </c>
      <c r="AZ334">
        <v>0</v>
      </c>
      <c r="BA334">
        <f t="shared" si="403"/>
        <v>0</v>
      </c>
      <c r="BB334">
        <f t="shared" si="415"/>
        <v>0</v>
      </c>
      <c r="BC334">
        <f t="shared" si="404"/>
        <v>0</v>
      </c>
      <c r="BD334">
        <f t="shared" si="405"/>
        <v>0</v>
      </c>
      <c r="BE334">
        <f t="shared" si="406"/>
        <v>0</v>
      </c>
      <c r="BF334">
        <f t="shared" si="407"/>
        <v>0</v>
      </c>
      <c r="BG334">
        <f t="shared" si="408"/>
        <v>0</v>
      </c>
      <c r="BH334">
        <f t="shared" si="416"/>
        <v>0</v>
      </c>
      <c r="BI334">
        <f t="shared" si="417"/>
        <v>0</v>
      </c>
      <c r="BJ334">
        <f t="shared" si="418"/>
        <v>0</v>
      </c>
      <c r="BK334" s="7">
        <f t="shared" si="419"/>
        <v>2.1896971608995924E-2</v>
      </c>
      <c r="BL334" s="13">
        <f t="shared" si="401"/>
        <v>1.8355718334895865E-4</v>
      </c>
      <c r="BM334" s="13">
        <f t="shared" si="402"/>
        <v>1.6418041681698582E-6</v>
      </c>
      <c r="BN334" s="8">
        <f>BN$3*temperature!$I444+BN$4*temperature!$I444^2+BN$5*temperature!$I444^6</f>
        <v>-86.668577367285565</v>
      </c>
      <c r="BO334" s="8">
        <f>BO$3*temperature!$I444+BO$4*temperature!$I444^2+BO$5*temperature!$I444^6</f>
        <v>-69.806834439134036</v>
      </c>
      <c r="BP334" s="8">
        <f>BP$3*temperature!$I444+BP$4*temperature!$I444^2+BP$5*temperature!$I444^6</f>
        <v>-56.793561529194434</v>
      </c>
      <c r="BQ334" s="8">
        <f>BQ$3*temperature!$M444+BQ$4*temperature!$M444^2+BQ$5*temperature!$M444^6</f>
        <v>-86.668597705599495</v>
      </c>
      <c r="BR334" s="8">
        <f>BR$3*temperature!$M444+BR$4*temperature!$M444^2+BR$5*temperature!$M444^6</f>
        <v>-69.806850003964186</v>
      </c>
      <c r="BS334" s="8">
        <f>BS$3*temperature!$M444+BS$4*temperature!$M444^2+BS$5*temperature!$M444^6</f>
        <v>-56.793573526086547</v>
      </c>
      <c r="BT334" s="15">
        <f t="shared" si="409"/>
        <v>-2.0338313930778895E-5</v>
      </c>
      <c r="BU334" s="15">
        <f t="shared" si="410"/>
        <v>-1.5564830150083253E-5</v>
      </c>
      <c r="BV334" s="15">
        <f t="shared" si="411"/>
        <v>-1.1996892112620117E-5</v>
      </c>
      <c r="BW334" s="15">
        <f t="shared" si="412"/>
        <v>-1.8127127814976007E-2</v>
      </c>
      <c r="BX334" s="15">
        <f t="shared" si="413"/>
        <v>-3.3273645239235588E-6</v>
      </c>
      <c r="BY334" s="15">
        <f t="shared" si="414"/>
        <v>-2.9761194003575382E-8</v>
      </c>
    </row>
    <row r="335" spans="1:77" x14ac:dyDescent="0.3">
      <c r="A335">
        <f t="shared" si="358"/>
        <v>2289</v>
      </c>
      <c r="B335" s="4">
        <f t="shared" si="359"/>
        <v>1165.4057447699465</v>
      </c>
      <c r="C335" s="4">
        <f t="shared" si="360"/>
        <v>2964.1702576693874</v>
      </c>
      <c r="D335" s="4">
        <f t="shared" si="361"/>
        <v>4369.9573967957831</v>
      </c>
      <c r="E335" s="11">
        <f t="shared" si="362"/>
        <v>2.5033054660720158E-9</v>
      </c>
      <c r="F335" s="11">
        <f t="shared" si="363"/>
        <v>4.931679628513127E-9</v>
      </c>
      <c r="G335" s="11">
        <f t="shared" si="364"/>
        <v>1.006784853121966E-8</v>
      </c>
      <c r="H335" s="4">
        <f t="shared" si="365"/>
        <v>38081.52631952698</v>
      </c>
      <c r="I335" s="4">
        <f t="shared" si="366"/>
        <v>46633.142231142912</v>
      </c>
      <c r="J335" s="4">
        <f t="shared" si="367"/>
        <v>24627.926387071566</v>
      </c>
      <c r="K335" s="4">
        <f t="shared" si="368"/>
        <v>32676.624849695032</v>
      </c>
      <c r="L335" s="4">
        <f t="shared" si="369"/>
        <v>15732.275199269003</v>
      </c>
      <c r="M335" s="4">
        <f t="shared" si="370"/>
        <v>5635.7360383260684</v>
      </c>
      <c r="N335" s="11">
        <f t="shared" si="371"/>
        <v>-1.6764624355912194E-2</v>
      </c>
      <c r="O335" s="11">
        <f t="shared" si="372"/>
        <v>-4.3997083618391164E-3</v>
      </c>
      <c r="P335" s="11">
        <f t="shared" si="373"/>
        <v>-1.6551123886697772E-3</v>
      </c>
      <c r="Q335" s="4">
        <f t="shared" si="374"/>
        <v>263.74382403305822</v>
      </c>
      <c r="R335" s="4">
        <f t="shared" si="375"/>
        <v>915.11300693040562</v>
      </c>
      <c r="S335" s="4">
        <f t="shared" si="376"/>
        <v>1053.9942921282659</v>
      </c>
      <c r="T335" s="4">
        <f t="shared" si="377"/>
        <v>6.9257682010980446</v>
      </c>
      <c r="U335" s="4">
        <f t="shared" si="378"/>
        <v>19.623661695249599</v>
      </c>
      <c r="V335" s="4">
        <f t="shared" si="379"/>
        <v>42.796712787056251</v>
      </c>
      <c r="W335" s="11">
        <f t="shared" si="380"/>
        <v>-1.0734613539272964E-2</v>
      </c>
      <c r="X335" s="11">
        <f t="shared" si="381"/>
        <v>-1.217998157191269E-2</v>
      </c>
      <c r="Y335" s="11">
        <f t="shared" si="382"/>
        <v>-9.7425357312937999E-3</v>
      </c>
      <c r="Z335" s="4">
        <f t="shared" si="395"/>
        <v>202.28264106163118</v>
      </c>
      <c r="AA335" s="4">
        <f t="shared" si="396"/>
        <v>2906.4733088267453</v>
      </c>
      <c r="AB335" s="4">
        <f t="shared" si="397"/>
        <v>37961.819434803903</v>
      </c>
      <c r="AC335" s="12">
        <f t="shared" si="383"/>
        <v>0.74601339746147033</v>
      </c>
      <c r="AD335" s="12">
        <f t="shared" si="384"/>
        <v>3.123593073393665</v>
      </c>
      <c r="AE335" s="12">
        <f t="shared" si="385"/>
        <v>35.607172417389251</v>
      </c>
      <c r="AF335" s="11">
        <f t="shared" si="386"/>
        <v>-4.0504037456468023E-3</v>
      </c>
      <c r="AG335" s="11">
        <f t="shared" si="387"/>
        <v>2.9673830763510267E-4</v>
      </c>
      <c r="AH335" s="11">
        <f t="shared" si="388"/>
        <v>9.7937136394747881E-3</v>
      </c>
      <c r="AI335" s="1">
        <f t="shared" si="352"/>
        <v>89893.699766170568</v>
      </c>
      <c r="AJ335" s="1">
        <f t="shared" si="353"/>
        <v>97420.332352708734</v>
      </c>
      <c r="AK335" s="1">
        <f t="shared" si="354"/>
        <v>50050.513841743697</v>
      </c>
      <c r="AL335" s="10">
        <f t="shared" si="389"/>
        <v>102.78039333962745</v>
      </c>
      <c r="AM335" s="10">
        <f t="shared" si="390"/>
        <v>25.913948660953231</v>
      </c>
      <c r="AN335" s="10">
        <f t="shared" si="391"/>
        <v>8.0096936846195543</v>
      </c>
      <c r="AO335" s="7">
        <f t="shared" si="392"/>
        <v>1.2489112058987333E-3</v>
      </c>
      <c r="AP335" s="7">
        <f t="shared" si="393"/>
        <v>1.5732987234316021E-3</v>
      </c>
      <c r="AQ335" s="7">
        <f t="shared" si="394"/>
        <v>1.427180451995498E-3</v>
      </c>
      <c r="AR335" s="1">
        <f t="shared" si="400"/>
        <v>38081.52631952698</v>
      </c>
      <c r="AS335" s="1">
        <f t="shared" si="398"/>
        <v>46633.142231142912</v>
      </c>
      <c r="AT335" s="1">
        <f t="shared" si="399"/>
        <v>24627.926387071566</v>
      </c>
      <c r="AU335" s="1">
        <f t="shared" si="355"/>
        <v>7616.3052639053967</v>
      </c>
      <c r="AV335" s="1">
        <f t="shared" si="356"/>
        <v>9326.6284462285821</v>
      </c>
      <c r="AW335" s="1">
        <f t="shared" si="357"/>
        <v>4925.5852774143132</v>
      </c>
      <c r="AX335">
        <v>0</v>
      </c>
      <c r="AY335">
        <v>0</v>
      </c>
      <c r="AZ335">
        <v>0</v>
      </c>
      <c r="BA335">
        <f t="shared" si="403"/>
        <v>0</v>
      </c>
      <c r="BB335">
        <f t="shared" si="415"/>
        <v>0</v>
      </c>
      <c r="BC335">
        <f t="shared" si="404"/>
        <v>0</v>
      </c>
      <c r="BD335">
        <f t="shared" si="405"/>
        <v>0</v>
      </c>
      <c r="BE335">
        <f t="shared" si="406"/>
        <v>0</v>
      </c>
      <c r="BF335">
        <f t="shared" si="407"/>
        <v>0</v>
      </c>
      <c r="BG335">
        <f t="shared" si="408"/>
        <v>0</v>
      </c>
      <c r="BH335">
        <f t="shared" si="416"/>
        <v>0</v>
      </c>
      <c r="BI335">
        <f t="shared" si="417"/>
        <v>0</v>
      </c>
      <c r="BJ335">
        <f t="shared" si="418"/>
        <v>0</v>
      </c>
      <c r="BK335" s="7">
        <f t="shared" si="419"/>
        <v>2.1870226353610106E-2</v>
      </c>
      <c r="BL335" s="13">
        <f t="shared" si="401"/>
        <v>1.7962396254090512E-4</v>
      </c>
      <c r="BM335" s="13">
        <f t="shared" si="402"/>
        <v>1.5636230173046268E-6</v>
      </c>
      <c r="BN335" s="8">
        <f>BN$3*temperature!$I445+BN$4*temperature!$I445^2+BN$5*temperature!$I445^6</f>
        <v>-86.870249763737476</v>
      </c>
      <c r="BO335" s="8">
        <f>BO$3*temperature!$I445+BO$4*temperature!$I445^2+BO$5*temperature!$I445^6</f>
        <v>-69.961170531014133</v>
      </c>
      <c r="BP335" s="8">
        <f>BP$3*temperature!$I445+BP$4*temperature!$I445^2+BP$5*temperature!$I445^6</f>
        <v>-56.912516476079219</v>
      </c>
      <c r="BQ335" s="8">
        <f>BQ$3*temperature!$M445+BQ$4*temperature!$M445^2+BQ$5*temperature!$M445^6</f>
        <v>-86.870270082348696</v>
      </c>
      <c r="BR335" s="8">
        <f>BR$3*temperature!$M445+BR$4*temperature!$M445^2+BR$5*temperature!$M445^6</f>
        <v>-69.96118608016468</v>
      </c>
      <c r="BS335" s="8">
        <f>BS$3*temperature!$M445+BS$4*temperature!$M445^2+BS$5*temperature!$M445^6</f>
        <v>-56.912528460369671</v>
      </c>
      <c r="BT335" s="15">
        <f t="shared" si="409"/>
        <v>-2.031861122020473E-5</v>
      </c>
      <c r="BU335" s="15">
        <f t="shared" si="410"/>
        <v>-1.5549150546689816E-5</v>
      </c>
      <c r="BV335" s="15">
        <f t="shared" si="411"/>
        <v>-1.19842904524603E-5</v>
      </c>
      <c r="BW335" s="15">
        <f t="shared" si="412"/>
        <v>-1.7940177000401795E-2</v>
      </c>
      <c r="BX335" s="15">
        <f t="shared" si="413"/>
        <v>-3.2224856814973795E-6</v>
      </c>
      <c r="BY335" s="15">
        <f t="shared" si="414"/>
        <v>-2.8051673692347324E-8</v>
      </c>
    </row>
    <row r="336" spans="1:77" x14ac:dyDescent="0.3">
      <c r="A336">
        <f t="shared" si="358"/>
        <v>2290</v>
      </c>
      <c r="B336" s="4">
        <f t="shared" si="359"/>
        <v>1165.4057475414447</v>
      </c>
      <c r="C336" s="4">
        <f t="shared" si="360"/>
        <v>2964.1702715568085</v>
      </c>
      <c r="D336" s="4">
        <f t="shared" si="361"/>
        <v>4369.9574385920487</v>
      </c>
      <c r="E336" s="11">
        <f t="shared" si="362"/>
        <v>2.3781401927684147E-9</v>
      </c>
      <c r="F336" s="11">
        <f t="shared" si="363"/>
        <v>4.6850956470874707E-9</v>
      </c>
      <c r="G336" s="11">
        <f t="shared" si="364"/>
        <v>9.5644561046586765E-9</v>
      </c>
      <c r="H336" s="4">
        <f t="shared" si="365"/>
        <v>37436.393914067135</v>
      </c>
      <c r="I336" s="4">
        <f t="shared" si="366"/>
        <v>46427.338971568934</v>
      </c>
      <c r="J336" s="4">
        <f t="shared" si="367"/>
        <v>24587.007863544346</v>
      </c>
      <c r="K336" s="4">
        <f t="shared" si="368"/>
        <v>32123.055848182874</v>
      </c>
      <c r="L336" s="4">
        <f t="shared" si="369"/>
        <v>15662.84481599125</v>
      </c>
      <c r="M336" s="4">
        <f t="shared" si="370"/>
        <v>5626.3723866990349</v>
      </c>
      <c r="N336" s="11">
        <f t="shared" si="371"/>
        <v>-1.6940825561343908E-2</v>
      </c>
      <c r="O336" s="11">
        <f t="shared" si="372"/>
        <v>-4.4132448993123852E-3</v>
      </c>
      <c r="P336" s="11">
        <f t="shared" si="373"/>
        <v>-1.6614780329233803E-3</v>
      </c>
      <c r="Q336" s="4">
        <f t="shared" si="374"/>
        <v>256.49256116529483</v>
      </c>
      <c r="R336" s="4">
        <f t="shared" si="375"/>
        <v>899.97752406662971</v>
      </c>
      <c r="S336" s="4">
        <f t="shared" si="376"/>
        <v>1041.991597694712</v>
      </c>
      <c r="T336" s="4">
        <f t="shared" si="377"/>
        <v>6.8514227559966709</v>
      </c>
      <c r="U336" s="4">
        <f t="shared" si="378"/>
        <v>19.384645857428008</v>
      </c>
      <c r="V336" s="4">
        <f t="shared" si="379"/>
        <v>42.379764283546436</v>
      </c>
      <c r="W336" s="11">
        <f t="shared" si="380"/>
        <v>-1.0734613539272964E-2</v>
      </c>
      <c r="X336" s="11">
        <f t="shared" si="381"/>
        <v>-1.217998157191269E-2</v>
      </c>
      <c r="Y336" s="11">
        <f t="shared" si="382"/>
        <v>-9.7425357312937999E-3</v>
      </c>
      <c r="Z336" s="4">
        <f t="shared" si="395"/>
        <v>195.95948326061455</v>
      </c>
      <c r="AA336" s="4">
        <f t="shared" si="396"/>
        <v>2859.2888586611671</v>
      </c>
      <c r="AB336" s="4">
        <f t="shared" si="397"/>
        <v>37897.312174745799</v>
      </c>
      <c r="AC336" s="12">
        <f t="shared" si="383"/>
        <v>0.74299174200208973</v>
      </c>
      <c r="AD336" s="12">
        <f t="shared" si="384"/>
        <v>3.1245199631160046</v>
      </c>
      <c r="AE336" s="12">
        <f t="shared" si="385"/>
        <v>35.955898867556563</v>
      </c>
      <c r="AF336" s="11">
        <f t="shared" si="386"/>
        <v>-4.0504037456468023E-3</v>
      </c>
      <c r="AG336" s="11">
        <f t="shared" si="387"/>
        <v>2.9673830763510267E-4</v>
      </c>
      <c r="AH336" s="11">
        <f t="shared" si="388"/>
        <v>9.7937136394747881E-3</v>
      </c>
      <c r="AI336" s="1">
        <f t="shared" si="352"/>
        <v>88520.6350534589</v>
      </c>
      <c r="AJ336" s="1">
        <f t="shared" si="353"/>
        <v>97004.927563666453</v>
      </c>
      <c r="AK336" s="1">
        <f t="shared" si="354"/>
        <v>49971.047734983644</v>
      </c>
      <c r="AL336" s="10">
        <f t="shared" si="389"/>
        <v>102.9074732887661</v>
      </c>
      <c r="AM336" s="10">
        <f t="shared" si="390"/>
        <v>25.954311339477108</v>
      </c>
      <c r="AN336" s="10">
        <f t="shared" si="391"/>
        <v>8.021010650090183</v>
      </c>
      <c r="AO336" s="7">
        <f t="shared" si="392"/>
        <v>1.2364220938397459E-3</v>
      </c>
      <c r="AP336" s="7">
        <f t="shared" si="393"/>
        <v>1.557565736197286E-3</v>
      </c>
      <c r="AQ336" s="7">
        <f t="shared" si="394"/>
        <v>1.4129086474755431E-3</v>
      </c>
      <c r="AR336" s="1">
        <f t="shared" si="400"/>
        <v>37436.393914067135</v>
      </c>
      <c r="AS336" s="1">
        <f t="shared" si="398"/>
        <v>46427.338971568934</v>
      </c>
      <c r="AT336" s="1">
        <f t="shared" si="399"/>
        <v>24587.007863544346</v>
      </c>
      <c r="AU336" s="1">
        <f t="shared" si="355"/>
        <v>7487.2787828134278</v>
      </c>
      <c r="AV336" s="1">
        <f t="shared" si="356"/>
        <v>9285.4677943137867</v>
      </c>
      <c r="AW336" s="1">
        <f t="shared" si="357"/>
        <v>4917.4015727088699</v>
      </c>
      <c r="AX336">
        <v>0</v>
      </c>
      <c r="AY336">
        <v>0</v>
      </c>
      <c r="AZ336">
        <v>0</v>
      </c>
      <c r="BA336">
        <f t="shared" si="403"/>
        <v>0</v>
      </c>
      <c r="BB336">
        <f t="shared" si="415"/>
        <v>0</v>
      </c>
      <c r="BC336">
        <f t="shared" si="404"/>
        <v>0</v>
      </c>
      <c r="BD336">
        <f t="shared" si="405"/>
        <v>0</v>
      </c>
      <c r="BE336">
        <f t="shared" si="406"/>
        <v>0</v>
      </c>
      <c r="BF336">
        <f t="shared" si="407"/>
        <v>0</v>
      </c>
      <c r="BG336">
        <f t="shared" si="408"/>
        <v>0</v>
      </c>
      <c r="BH336">
        <f t="shared" si="416"/>
        <v>0</v>
      </c>
      <c r="BI336">
        <f t="shared" si="417"/>
        <v>0</v>
      </c>
      <c r="BJ336">
        <f t="shared" si="418"/>
        <v>0</v>
      </c>
      <c r="BK336" s="7">
        <f t="shared" si="419"/>
        <v>2.1843481170953999E-2</v>
      </c>
      <c r="BL336" s="13">
        <f t="shared" si="401"/>
        <v>1.7577962241043676E-4</v>
      </c>
      <c r="BM336" s="13">
        <f t="shared" si="402"/>
        <v>1.4891647783853589E-6</v>
      </c>
      <c r="BN336" s="8">
        <f>BN$3*temperature!$I446+BN$4*temperature!$I446^2+BN$5*temperature!$I446^6</f>
        <v>-87.070707414215292</v>
      </c>
      <c r="BO336" s="8">
        <f>BO$3*temperature!$I446+BO$4*temperature!$I446^2+BO$5*temperature!$I446^6</f>
        <v>-70.11457109736601</v>
      </c>
      <c r="BP336" s="8">
        <f>BP$3*temperature!$I446+BP$4*temperature!$I446^2+BP$5*temperature!$I446^6</f>
        <v>-57.03074529400692</v>
      </c>
      <c r="BQ336" s="8">
        <f>BQ$3*temperature!$M446+BQ$4*temperature!$M446^2+BQ$5*temperature!$M446^6</f>
        <v>-87.07072771319352</v>
      </c>
      <c r="BR336" s="8">
        <f>BR$3*temperature!$M446+BR$4*temperature!$M446^2+BR$5*temperature!$M446^6</f>
        <v>-70.114586630897122</v>
      </c>
      <c r="BS336" s="8">
        <f>BS$3*temperature!$M446+BS$4*temperature!$M446^2+BS$5*temperature!$M446^6</f>
        <v>-57.030757265747866</v>
      </c>
      <c r="BT336" s="15">
        <f t="shared" si="409"/>
        <v>-2.0298978228083797E-5</v>
      </c>
      <c r="BU336" s="15">
        <f t="shared" si="410"/>
        <v>-1.5533531112055243E-5</v>
      </c>
      <c r="BV336" s="15">
        <f t="shared" si="411"/>
        <v>-1.1971740946137288E-5</v>
      </c>
      <c r="BW336" s="15">
        <f t="shared" si="412"/>
        <v>-1.7754503481474119E-2</v>
      </c>
      <c r="BX336" s="15">
        <f t="shared" si="413"/>
        <v>-3.1208799180583054E-6</v>
      </c>
      <c r="BY336" s="15">
        <f t="shared" si="414"/>
        <v>-2.6439381242331489E-8</v>
      </c>
    </row>
    <row r="337" spans="1:77" x14ac:dyDescent="0.3">
      <c r="A337">
        <f t="shared" si="358"/>
        <v>2291</v>
      </c>
      <c r="B337" s="4">
        <f t="shared" si="359"/>
        <v>1165.4057501743682</v>
      </c>
      <c r="C337" s="4">
        <f t="shared" si="360"/>
        <v>2964.1702847498586</v>
      </c>
      <c r="D337" s="4">
        <f t="shared" si="361"/>
        <v>4369.9574782985019</v>
      </c>
      <c r="E337" s="11">
        <f t="shared" si="362"/>
        <v>2.2592331831299939E-9</v>
      </c>
      <c r="F337" s="11">
        <f t="shared" si="363"/>
        <v>4.4508408647330969E-9</v>
      </c>
      <c r="G337" s="11">
        <f t="shared" si="364"/>
        <v>9.0862332994257425E-9</v>
      </c>
      <c r="H337" s="4">
        <f t="shared" si="365"/>
        <v>36795.439031360671</v>
      </c>
      <c r="I337" s="4">
        <f t="shared" si="366"/>
        <v>46221.818727632104</v>
      </c>
      <c r="J337" s="4">
        <f t="shared" si="367"/>
        <v>24546.002958900594</v>
      </c>
      <c r="K337" s="4">
        <f t="shared" si="368"/>
        <v>31573.071461038639</v>
      </c>
      <c r="L337" s="4">
        <f t="shared" si="369"/>
        <v>15593.509915889561</v>
      </c>
      <c r="M337" s="4">
        <f t="shared" si="370"/>
        <v>5616.9889708990686</v>
      </c>
      <c r="N337" s="11">
        <f t="shared" si="371"/>
        <v>-1.712117270982938E-2</v>
      </c>
      <c r="O337" s="11">
        <f t="shared" si="372"/>
        <v>-4.4267118085024038E-3</v>
      </c>
      <c r="P337" s="11">
        <f t="shared" si="373"/>
        <v>-1.6677559100334305E-3</v>
      </c>
      <c r="Q337" s="4">
        <f t="shared" si="374"/>
        <v>249.39490032596882</v>
      </c>
      <c r="R337" s="4">
        <f t="shared" si="375"/>
        <v>885.08040154412765</v>
      </c>
      <c r="S337" s="4">
        <f t="shared" si="376"/>
        <v>1030.1191094953329</v>
      </c>
      <c r="T337" s="4">
        <f t="shared" si="377"/>
        <v>6.7778753805168659</v>
      </c>
      <c r="U337" s="4">
        <f t="shared" si="378"/>
        <v>19.148541228106481</v>
      </c>
      <c r="V337" s="4">
        <f t="shared" si="379"/>
        <v>41.966877915730173</v>
      </c>
      <c r="W337" s="11">
        <f t="shared" si="380"/>
        <v>-1.0734613539272964E-2</v>
      </c>
      <c r="X337" s="11">
        <f t="shared" si="381"/>
        <v>-1.217998157191269E-2</v>
      </c>
      <c r="Y337" s="11">
        <f t="shared" si="382"/>
        <v>-9.7425357312937999E-3</v>
      </c>
      <c r="Z337" s="4">
        <f t="shared" si="395"/>
        <v>189.79996187615851</v>
      </c>
      <c r="AA337" s="4">
        <f t="shared" si="396"/>
        <v>2812.8321677524295</v>
      </c>
      <c r="AB337" s="4">
        <f t="shared" si="397"/>
        <v>37832.673280551462</v>
      </c>
      <c r="AC337" s="12">
        <f t="shared" si="383"/>
        <v>0.73998232546729981</v>
      </c>
      <c r="AD337" s="12">
        <f t="shared" si="384"/>
        <v>3.1254471278820315</v>
      </c>
      <c r="AE337" s="12">
        <f t="shared" si="385"/>
        <v>36.308040644715327</v>
      </c>
      <c r="AF337" s="11">
        <f t="shared" si="386"/>
        <v>-4.0504037456468023E-3</v>
      </c>
      <c r="AG337" s="11">
        <f t="shared" si="387"/>
        <v>2.9673830763510267E-4</v>
      </c>
      <c r="AH337" s="11">
        <f t="shared" si="388"/>
        <v>9.7937136394747881E-3</v>
      </c>
      <c r="AI337" s="1">
        <f t="shared" si="352"/>
        <v>87155.850330926449</v>
      </c>
      <c r="AJ337" s="1">
        <f t="shared" si="353"/>
        <v>96589.902601613605</v>
      </c>
      <c r="AK337" s="1">
        <f t="shared" si="354"/>
        <v>49891.344534194148</v>
      </c>
      <c r="AL337" s="10">
        <f t="shared" si="389"/>
        <v>103.03343799162559</v>
      </c>
      <c r="AM337" s="10">
        <f t="shared" si="390"/>
        <v>25.994332630065585</v>
      </c>
      <c r="AN337" s="10">
        <f t="shared" si="391"/>
        <v>8.0322302758460999</v>
      </c>
      <c r="AO337" s="7">
        <f t="shared" si="392"/>
        <v>1.2240578729013484E-3</v>
      </c>
      <c r="AP337" s="7">
        <f t="shared" si="393"/>
        <v>1.5419900788353131E-3</v>
      </c>
      <c r="AQ337" s="7">
        <f t="shared" si="394"/>
        <v>1.3987795610007877E-3</v>
      </c>
      <c r="AR337" s="1">
        <f t="shared" si="400"/>
        <v>36795.439031360671</v>
      </c>
      <c r="AS337" s="1">
        <f t="shared" si="398"/>
        <v>46221.818727632104</v>
      </c>
      <c r="AT337" s="1">
        <f t="shared" si="399"/>
        <v>24546.002958900594</v>
      </c>
      <c r="AU337" s="1">
        <f t="shared" si="355"/>
        <v>7359.0878062721349</v>
      </c>
      <c r="AV337" s="1">
        <f t="shared" si="356"/>
        <v>9244.3637455264216</v>
      </c>
      <c r="AW337" s="1">
        <f t="shared" si="357"/>
        <v>4909.2005917801189</v>
      </c>
      <c r="AX337">
        <v>0</v>
      </c>
      <c r="AY337">
        <v>0</v>
      </c>
      <c r="AZ337">
        <v>0</v>
      </c>
      <c r="BA337">
        <f t="shared" si="403"/>
        <v>0</v>
      </c>
      <c r="BB337">
        <f t="shared" si="415"/>
        <v>0</v>
      </c>
      <c r="BC337">
        <f t="shared" si="404"/>
        <v>0</v>
      </c>
      <c r="BD337">
        <f t="shared" si="405"/>
        <v>0</v>
      </c>
      <c r="BE337">
        <f t="shared" si="406"/>
        <v>0</v>
      </c>
      <c r="BF337">
        <f t="shared" si="407"/>
        <v>0</v>
      </c>
      <c r="BG337">
        <f t="shared" si="408"/>
        <v>0</v>
      </c>
      <c r="BH337">
        <f t="shared" si="416"/>
        <v>0</v>
      </c>
      <c r="BI337">
        <f t="shared" si="417"/>
        <v>0</v>
      </c>
      <c r="BJ337">
        <f t="shared" si="418"/>
        <v>0</v>
      </c>
      <c r="BK337" s="7">
        <f t="shared" si="419"/>
        <v>2.1816738844473965E-2</v>
      </c>
      <c r="BL337" s="13">
        <f t="shared" si="401"/>
        <v>1.7202206174374849E-4</v>
      </c>
      <c r="BM337" s="13">
        <f t="shared" si="402"/>
        <v>1.4182521698908178E-6</v>
      </c>
      <c r="BN337" s="8">
        <f>BN$3*temperature!$I447+BN$4*temperature!$I447^2+BN$5*temperature!$I447^6</f>
        <v>-87.269962392504908</v>
      </c>
      <c r="BO337" s="8">
        <f>BO$3*temperature!$I447+BO$4*temperature!$I447^2+BO$5*temperature!$I447^6</f>
        <v>-70.26704550344256</v>
      </c>
      <c r="BP337" s="8">
        <f>BP$3*temperature!$I447+BP$4*temperature!$I447^2+BP$5*temperature!$I447^6</f>
        <v>-57.148255308984126</v>
      </c>
      <c r="BQ337" s="8">
        <f>BQ$3*temperature!$M447+BQ$4*temperature!$M447^2+BQ$5*temperature!$M447^6</f>
        <v>-87.269982671919166</v>
      </c>
      <c r="BR337" s="8">
        <f>BR$3*temperature!$M447+BR$4*temperature!$M447^2+BR$5*temperature!$M447^6</f>
        <v>-70.267061021413667</v>
      </c>
      <c r="BS337" s="8">
        <f>BS$3*temperature!$M447+BS$4*temperature!$M447^2+BS$5*temperature!$M447^6</f>
        <v>-57.148267268227123</v>
      </c>
      <c r="BT337" s="15">
        <f t="shared" si="409"/>
        <v>-2.0279414258084216E-5</v>
      </c>
      <c r="BU337" s="15">
        <f t="shared" si="410"/>
        <v>-1.5517971107215089E-5</v>
      </c>
      <c r="BV337" s="15">
        <f t="shared" si="411"/>
        <v>-1.1959242996795183E-5</v>
      </c>
      <c r="BW337" s="15">
        <f t="shared" si="412"/>
        <v>-1.7570104124489182E-2</v>
      </c>
      <c r="BX337" s="15">
        <f t="shared" si="413"/>
        <v>-3.0224455365469682E-6</v>
      </c>
      <c r="BY337" s="15">
        <f t="shared" si="414"/>
        <v>-2.4918838299764392E-8</v>
      </c>
    </row>
    <row r="338" spans="1:77" x14ac:dyDescent="0.3">
      <c r="A338">
        <f t="shared" si="358"/>
        <v>2292</v>
      </c>
      <c r="B338" s="4">
        <f t="shared" si="359"/>
        <v>1165.4057526756455</v>
      </c>
      <c r="C338" s="4">
        <f t="shared" si="360"/>
        <v>2964.1702972832563</v>
      </c>
      <c r="D338" s="4">
        <f t="shared" si="361"/>
        <v>4369.9575160196327</v>
      </c>
      <c r="E338" s="11">
        <f t="shared" si="362"/>
        <v>2.146271523973494E-9</v>
      </c>
      <c r="F338" s="11">
        <f t="shared" si="363"/>
        <v>4.2282988214964422E-9</v>
      </c>
      <c r="G338" s="11">
        <f t="shared" si="364"/>
        <v>8.6319216344544554E-9</v>
      </c>
      <c r="H338" s="4">
        <f t="shared" si="365"/>
        <v>36158.663843970222</v>
      </c>
      <c r="I338" s="4">
        <f t="shared" si="366"/>
        <v>46016.58895882027</v>
      </c>
      <c r="J338" s="4">
        <f t="shared" si="367"/>
        <v>24504.914469990621</v>
      </c>
      <c r="K338" s="4">
        <f t="shared" si="368"/>
        <v>31026.673552068747</v>
      </c>
      <c r="L338" s="4">
        <f t="shared" si="369"/>
        <v>15524.273015283818</v>
      </c>
      <c r="M338" s="4">
        <f t="shared" si="370"/>
        <v>5607.5864307969005</v>
      </c>
      <c r="N338" s="11">
        <f t="shared" si="371"/>
        <v>-1.730582055167329E-2</v>
      </c>
      <c r="O338" s="11">
        <f t="shared" si="372"/>
        <v>-4.4401100829256634E-3</v>
      </c>
      <c r="P338" s="11">
        <f t="shared" si="373"/>
        <v>-1.6739466911688261E-3</v>
      </c>
      <c r="Q338" s="4">
        <f t="shared" si="374"/>
        <v>242.44808999487</v>
      </c>
      <c r="R338" s="4">
        <f t="shared" si="375"/>
        <v>870.41815338330741</v>
      </c>
      <c r="S338" s="4">
        <f t="shared" si="376"/>
        <v>1018.3755812617845</v>
      </c>
      <c r="T338" s="4">
        <f t="shared" si="377"/>
        <v>6.705117507689665</v>
      </c>
      <c r="U338" s="4">
        <f t="shared" si="378"/>
        <v>18.915312348819135</v>
      </c>
      <c r="V338" s="4">
        <f t="shared" si="379"/>
        <v>41.558014108105326</v>
      </c>
      <c r="W338" s="11">
        <f t="shared" si="380"/>
        <v>-1.0734613539272964E-2</v>
      </c>
      <c r="X338" s="11">
        <f t="shared" si="381"/>
        <v>-1.217998157191269E-2</v>
      </c>
      <c r="Y338" s="11">
        <f t="shared" si="382"/>
        <v>-9.7425357312937999E-3</v>
      </c>
      <c r="Z338" s="4">
        <f t="shared" si="395"/>
        <v>183.80032512839085</v>
      </c>
      <c r="AA338" s="4">
        <f t="shared" si="396"/>
        <v>2767.092857822196</v>
      </c>
      <c r="AB338" s="4">
        <f t="shared" si="397"/>
        <v>37767.907120137104</v>
      </c>
      <c r="AC338" s="12">
        <f t="shared" si="383"/>
        <v>0.73698509828451464</v>
      </c>
      <c r="AD338" s="12">
        <f t="shared" si="384"/>
        <v>3.1263745677733623</v>
      </c>
      <c r="AE338" s="12">
        <f t="shared" si="385"/>
        <v>36.663631197600083</v>
      </c>
      <c r="AF338" s="11">
        <f t="shared" si="386"/>
        <v>-4.0504037456468023E-3</v>
      </c>
      <c r="AG338" s="11">
        <f t="shared" si="387"/>
        <v>2.9673830763510267E-4</v>
      </c>
      <c r="AH338" s="11">
        <f t="shared" si="388"/>
        <v>9.7937136394747881E-3</v>
      </c>
      <c r="AI338" s="1">
        <f t="shared" si="352"/>
        <v>85799.353104105932</v>
      </c>
      <c r="AJ338" s="1">
        <f t="shared" si="353"/>
        <v>96175.276086978673</v>
      </c>
      <c r="AK338" s="1">
        <f t="shared" si="354"/>
        <v>49811.410672554855</v>
      </c>
      <c r="AL338" s="10">
        <f t="shared" si="389"/>
        <v>103.15829569366188</v>
      </c>
      <c r="AM338" s="10">
        <f t="shared" si="390"/>
        <v>26.034014803056877</v>
      </c>
      <c r="AN338" s="10">
        <f t="shared" si="391"/>
        <v>8.0433532421898146</v>
      </c>
      <c r="AO338" s="7">
        <f t="shared" si="392"/>
        <v>1.2118172941723349E-3</v>
      </c>
      <c r="AP338" s="7">
        <f t="shared" si="393"/>
        <v>1.5265701780469599E-3</v>
      </c>
      <c r="AQ338" s="7">
        <f t="shared" si="394"/>
        <v>1.3847917653907799E-3</v>
      </c>
      <c r="AR338" s="1">
        <f t="shared" si="400"/>
        <v>36158.663843970222</v>
      </c>
      <c r="AS338" s="1">
        <f t="shared" si="398"/>
        <v>46016.58895882027</v>
      </c>
      <c r="AT338" s="1">
        <f t="shared" si="399"/>
        <v>24504.914469990621</v>
      </c>
      <c r="AU338" s="1">
        <f t="shared" si="355"/>
        <v>7231.7327687940451</v>
      </c>
      <c r="AV338" s="1">
        <f t="shared" si="356"/>
        <v>9203.3177917640551</v>
      </c>
      <c r="AW338" s="1">
        <f t="shared" si="357"/>
        <v>4900.9828939981244</v>
      </c>
      <c r="AX338">
        <v>0</v>
      </c>
      <c r="AY338">
        <v>0</v>
      </c>
      <c r="AZ338">
        <v>0</v>
      </c>
      <c r="BA338">
        <f t="shared" si="403"/>
        <v>0</v>
      </c>
      <c r="BB338">
        <f t="shared" si="415"/>
        <v>0</v>
      </c>
      <c r="BC338">
        <f t="shared" si="404"/>
        <v>0</v>
      </c>
      <c r="BD338">
        <f t="shared" si="405"/>
        <v>0</v>
      </c>
      <c r="BE338">
        <f t="shared" si="406"/>
        <v>0</v>
      </c>
      <c r="BF338">
        <f t="shared" si="407"/>
        <v>0</v>
      </c>
      <c r="BG338">
        <f t="shared" si="408"/>
        <v>0</v>
      </c>
      <c r="BH338">
        <f t="shared" si="416"/>
        <v>0</v>
      </c>
      <c r="BI338">
        <f t="shared" si="417"/>
        <v>0</v>
      </c>
      <c r="BJ338">
        <f t="shared" si="418"/>
        <v>0</v>
      </c>
      <c r="BK338" s="7">
        <f t="shared" si="419"/>
        <v>2.1790002447191176E-2</v>
      </c>
      <c r="BL338" s="13">
        <f t="shared" si="401"/>
        <v>1.6834923054625275E-4</v>
      </c>
      <c r="BM338" s="13">
        <f t="shared" si="402"/>
        <v>1.3507163522769693E-6</v>
      </c>
      <c r="BN338" s="8">
        <f>BN$3*temperature!$I448+BN$4*temperature!$I448^2+BN$5*temperature!$I448^6</f>
        <v>-87.468026597255232</v>
      </c>
      <c r="BO338" s="8">
        <f>BO$3*temperature!$I448+BO$4*temperature!$I448^2+BO$5*temperature!$I448^6</f>
        <v>-70.418602977641939</v>
      </c>
      <c r="BP338" s="8">
        <f>BP$3*temperature!$I448+BP$4*temperature!$I448^2+BP$5*temperature!$I448^6</f>
        <v>-57.265053739109497</v>
      </c>
      <c r="BQ338" s="8">
        <f>BQ$3*temperature!$M448+BQ$4*temperature!$M448^2+BQ$5*temperature!$M448^6</f>
        <v>-87.46804685717359</v>
      </c>
      <c r="BR338" s="8">
        <f>BR$3*temperature!$M448+BR$4*temperature!$M448^2+BR$5*temperature!$M448^6</f>
        <v>-70.418618480111761</v>
      </c>
      <c r="BS338" s="8">
        <f>BS$3*temperature!$M448+BS$4*temperature!$M448^2+BS$5*temperature!$M448^6</f>
        <v>-57.265065685905405</v>
      </c>
      <c r="BT338" s="15">
        <f t="shared" si="409"/>
        <v>-2.0259918358078721E-5</v>
      </c>
      <c r="BU338" s="15">
        <f t="shared" si="410"/>
        <v>-1.5502469821626619E-5</v>
      </c>
      <c r="BV338" s="15">
        <f t="shared" si="411"/>
        <v>-1.1946795908102104E-5</v>
      </c>
      <c r="BW338" s="15">
        <f t="shared" si="412"/>
        <v>-1.7386975709628334E-2</v>
      </c>
      <c r="BX338" s="15">
        <f t="shared" si="413"/>
        <v>-2.9270839822423171E-6</v>
      </c>
      <c r="BY338" s="15">
        <f t="shared" si="414"/>
        <v>-2.3484872407637452E-8</v>
      </c>
    </row>
    <row r="339" spans="1:77" x14ac:dyDescent="0.3">
      <c r="A339">
        <f t="shared" si="358"/>
        <v>2293</v>
      </c>
      <c r="B339" s="4">
        <f t="shared" si="359"/>
        <v>1165.4057550518587</v>
      </c>
      <c r="C339" s="4">
        <f t="shared" si="360"/>
        <v>2964.1703091899844</v>
      </c>
      <c r="D339" s="4">
        <f t="shared" si="361"/>
        <v>4369.9575518547072</v>
      </c>
      <c r="E339" s="11">
        <f t="shared" si="362"/>
        <v>2.0389579477748191E-9</v>
      </c>
      <c r="F339" s="11">
        <f t="shared" si="363"/>
        <v>4.01688388042162E-9</v>
      </c>
      <c r="G339" s="11">
        <f t="shared" si="364"/>
        <v>8.2003255527317319E-9</v>
      </c>
      <c r="H339" s="4">
        <f t="shared" si="365"/>
        <v>35526.070574616693</v>
      </c>
      <c r="I339" s="4">
        <f t="shared" si="366"/>
        <v>45811.656994485646</v>
      </c>
      <c r="J339" s="4">
        <f t="shared" si="367"/>
        <v>24463.745164105771</v>
      </c>
      <c r="K339" s="4">
        <f t="shared" si="368"/>
        <v>30483.864028143435</v>
      </c>
      <c r="L339" s="4">
        <f t="shared" si="369"/>
        <v>15455.136586603401</v>
      </c>
      <c r="M339" s="4">
        <f t="shared" si="370"/>
        <v>5598.1653995066408</v>
      </c>
      <c r="N339" s="11">
        <f t="shared" si="371"/>
        <v>-1.7494931353642329E-2</v>
      </c>
      <c r="O339" s="11">
        <f t="shared" si="372"/>
        <v>-4.453440661108643E-3</v>
      </c>
      <c r="P339" s="11">
        <f t="shared" si="373"/>
        <v>-1.6800510177639172E-3</v>
      </c>
      <c r="Q339" s="4">
        <f t="shared" si="374"/>
        <v>235.64942330766166</v>
      </c>
      <c r="R339" s="4">
        <f t="shared" si="375"/>
        <v>855.98733809692862</v>
      </c>
      <c r="S339" s="4">
        <f t="shared" si="376"/>
        <v>1006.759774825254</v>
      </c>
      <c r="T339" s="4">
        <f t="shared" si="377"/>
        <v>6.6331406625092031</v>
      </c>
      <c r="U339" s="4">
        <f t="shared" si="378"/>
        <v>18.684924192983544</v>
      </c>
      <c r="V339" s="4">
        <f t="shared" si="379"/>
        <v>41.1531336707355</v>
      </c>
      <c r="W339" s="11">
        <f t="shared" si="380"/>
        <v>-1.0734613539272964E-2</v>
      </c>
      <c r="X339" s="11">
        <f t="shared" si="381"/>
        <v>-1.217998157191269E-2</v>
      </c>
      <c r="Y339" s="11">
        <f t="shared" si="382"/>
        <v>-9.7425357312937999E-3</v>
      </c>
      <c r="Z339" s="4">
        <f t="shared" si="395"/>
        <v>177.95690074302908</v>
      </c>
      <c r="AA339" s="4">
        <f t="shared" si="396"/>
        <v>2722.0606781285314</v>
      </c>
      <c r="AB339" s="4">
        <f t="shared" si="397"/>
        <v>37703.018013974906</v>
      </c>
      <c r="AC339" s="12">
        <f t="shared" si="383"/>
        <v>0.73400001108193713</v>
      </c>
      <c r="AD339" s="12">
        <f t="shared" si="384"/>
        <v>3.1273022828716366</v>
      </c>
      <c r="AE339" s="12">
        <f t="shared" si="385"/>
        <v>37.022704302532695</v>
      </c>
      <c r="AF339" s="11">
        <f t="shared" si="386"/>
        <v>-4.0504037456468023E-3</v>
      </c>
      <c r="AG339" s="11">
        <f t="shared" si="387"/>
        <v>2.9673830763510267E-4</v>
      </c>
      <c r="AH339" s="11">
        <f t="shared" si="388"/>
        <v>9.7937136394747881E-3</v>
      </c>
      <c r="AI339" s="1">
        <f t="shared" si="352"/>
        <v>84451.150562489376</v>
      </c>
      <c r="AJ339" s="1">
        <f t="shared" si="353"/>
        <v>95761.066270044859</v>
      </c>
      <c r="AK339" s="1">
        <f t="shared" si="354"/>
        <v>49731.252499297494</v>
      </c>
      <c r="AL339" s="10">
        <f t="shared" si="389"/>
        <v>103.28205461035321</v>
      </c>
      <c r="AM339" s="10">
        <f t="shared" si="390"/>
        <v>26.073360126163923</v>
      </c>
      <c r="AN339" s="10">
        <f t="shared" si="391"/>
        <v>8.05438022783237</v>
      </c>
      <c r="AO339" s="7">
        <f t="shared" si="392"/>
        <v>1.1996991212306115E-3</v>
      </c>
      <c r="AP339" s="7">
        <f t="shared" si="393"/>
        <v>1.5113044762664902E-3</v>
      </c>
      <c r="AQ339" s="7">
        <f t="shared" si="394"/>
        <v>1.3709438477368721E-3</v>
      </c>
      <c r="AR339" s="1">
        <f t="shared" si="400"/>
        <v>35526.070574616693</v>
      </c>
      <c r="AS339" s="1">
        <f t="shared" si="398"/>
        <v>45811.656994485646</v>
      </c>
      <c r="AT339" s="1">
        <f t="shared" si="399"/>
        <v>24463.745164105771</v>
      </c>
      <c r="AU339" s="1">
        <f t="shared" si="355"/>
        <v>7105.2141149233394</v>
      </c>
      <c r="AV339" s="1">
        <f t="shared" si="356"/>
        <v>9162.3313988971295</v>
      </c>
      <c r="AW339" s="1">
        <f t="shared" si="357"/>
        <v>4892.7490328211543</v>
      </c>
      <c r="AX339">
        <v>0</v>
      </c>
      <c r="AY339">
        <v>0</v>
      </c>
      <c r="AZ339">
        <v>0</v>
      </c>
      <c r="BA339">
        <f t="shared" si="403"/>
        <v>0</v>
      </c>
      <c r="BB339">
        <f t="shared" si="415"/>
        <v>0</v>
      </c>
      <c r="BC339">
        <f t="shared" si="404"/>
        <v>0</v>
      </c>
      <c r="BD339">
        <f t="shared" si="405"/>
        <v>0</v>
      </c>
      <c r="BE339">
        <f t="shared" si="406"/>
        <v>0</v>
      </c>
      <c r="BF339">
        <f t="shared" si="407"/>
        <v>0</v>
      </c>
      <c r="BG339">
        <f t="shared" si="408"/>
        <v>0</v>
      </c>
      <c r="BH339">
        <f t="shared" si="416"/>
        <v>0</v>
      </c>
      <c r="BI339">
        <f t="shared" si="417"/>
        <v>0</v>
      </c>
      <c r="BJ339">
        <f t="shared" si="418"/>
        <v>0</v>
      </c>
      <c r="BK339" s="7">
        <f t="shared" si="419"/>
        <v>2.1763275350037942E-2</v>
      </c>
      <c r="BL339" s="13">
        <f t="shared" si="401"/>
        <v>1.6475912872807101E-4</v>
      </c>
      <c r="BM339" s="13">
        <f t="shared" si="402"/>
        <v>1.2863965259780658E-6</v>
      </c>
      <c r="BN339" s="8">
        <f>BN$3*temperature!$I449+BN$4*temperature!$I449^2+BN$5*temperature!$I449^6</f>
        <v>-87.664911753663972</v>
      </c>
      <c r="BO339" s="8">
        <f>BO$3*temperature!$I449+BO$4*temperature!$I449^2+BO$5*temperature!$I449^6</f>
        <v>-70.569252612872518</v>
      </c>
      <c r="BP339" s="8">
        <f>BP$3*temperature!$I449+BP$4*temperature!$I449^2+BP$5*temperature!$I449^6</f>
        <v>-57.381147695689819</v>
      </c>
      <c r="BQ339" s="8">
        <f>BQ$3*temperature!$M449+BQ$4*temperature!$M449^2+BQ$5*temperature!$M449^6</f>
        <v>-87.664931994153875</v>
      </c>
      <c r="BR339" s="8">
        <f>BR$3*temperature!$M449+BR$4*temperature!$M449^2+BR$5*temperature!$M449^6</f>
        <v>-70.569268099899077</v>
      </c>
      <c r="BS339" s="8">
        <f>BS$3*temperature!$M449+BS$4*temperature!$M449^2+BS$5*temperature!$M449^6</f>
        <v>-57.381159630088902</v>
      </c>
      <c r="BT339" s="15">
        <f t="shared" si="409"/>
        <v>-2.0240489902789705E-5</v>
      </c>
      <c r="BU339" s="15">
        <f t="shared" si="410"/>
        <v>-1.548702655895795E-5</v>
      </c>
      <c r="BV339" s="15">
        <f t="shared" si="411"/>
        <v>-1.1934399083202152E-5</v>
      </c>
      <c r="BW339" s="15">
        <f t="shared" si="412"/>
        <v>-1.7205115191929896E-2</v>
      </c>
      <c r="BX339" s="15">
        <f t="shared" si="413"/>
        <v>-2.8346997886884678E-6</v>
      </c>
      <c r="BY339" s="15">
        <f t="shared" si="414"/>
        <v>-2.2132600411951061E-8</v>
      </c>
    </row>
    <row r="340" spans="1:77" x14ac:dyDescent="0.3">
      <c r="A340">
        <f t="shared" si="358"/>
        <v>2294</v>
      </c>
      <c r="B340" s="4">
        <f t="shared" si="359"/>
        <v>1165.4057573092614</v>
      </c>
      <c r="C340" s="4">
        <f t="shared" si="360"/>
        <v>2964.170320501376</v>
      </c>
      <c r="D340" s="4">
        <f t="shared" si="361"/>
        <v>4369.9575858980279</v>
      </c>
      <c r="E340" s="11">
        <f t="shared" si="362"/>
        <v>1.937010050386078E-9</v>
      </c>
      <c r="F340" s="11">
        <f t="shared" si="363"/>
        <v>3.8160396864005389E-9</v>
      </c>
      <c r="G340" s="11">
        <f t="shared" si="364"/>
        <v>7.7903092750951451E-9</v>
      </c>
      <c r="H340" s="4">
        <f t="shared" si="365"/>
        <v>34897.661512305189</v>
      </c>
      <c r="I340" s="4">
        <f t="shared" si="366"/>
        <v>45607.030037343829</v>
      </c>
      <c r="J340" s="4">
        <f t="shared" si="367"/>
        <v>24422.497779715901</v>
      </c>
      <c r="K340" s="4">
        <f t="shared" si="368"/>
        <v>29944.644853032474</v>
      </c>
      <c r="L340" s="4">
        <f t="shared" si="369"/>
        <v>15386.103059566971</v>
      </c>
      <c r="M340" s="4">
        <f t="shared" si="370"/>
        <v>5588.7265035541686</v>
      </c>
      <c r="N340" s="11">
        <f t="shared" si="371"/>
        <v>-1.7688675379641472E-2</v>
      </c>
      <c r="O340" s="11">
        <f t="shared" si="372"/>
        <v>-4.4667044286278434E-3</v>
      </c>
      <c r="P340" s="11">
        <f t="shared" si="373"/>
        <v>-1.6860695029310424E-3</v>
      </c>
      <c r="Q340" s="4">
        <f t="shared" si="374"/>
        <v>228.99623747933094</v>
      </c>
      <c r="R340" s="4">
        <f t="shared" si="375"/>
        <v>841.78455832986026</v>
      </c>
      <c r="S340" s="4">
        <f t="shared" si="376"/>
        <v>995.27046017898692</v>
      </c>
      <c r="T340" s="4">
        <f t="shared" si="377"/>
        <v>6.56193646094553</v>
      </c>
      <c r="U340" s="4">
        <f t="shared" si="378"/>
        <v>18.457342160640419</v>
      </c>
      <c r="V340" s="4">
        <f t="shared" si="379"/>
        <v>40.75219779549365</v>
      </c>
      <c r="W340" s="11">
        <f t="shared" si="380"/>
        <v>-1.0734613539272964E-2</v>
      </c>
      <c r="X340" s="11">
        <f t="shared" si="381"/>
        <v>-1.217998157191269E-2</v>
      </c>
      <c r="Y340" s="11">
        <f t="shared" si="382"/>
        <v>-9.7425357312937999E-3</v>
      </c>
      <c r="Z340" s="4">
        <f t="shared" si="395"/>
        <v>172.26609443348889</v>
      </c>
      <c r="AA340" s="4">
        <f t="shared" si="396"/>
        <v>2677.7255045607876</v>
      </c>
      <c r="AB340" s="4">
        <f t="shared" si="397"/>
        <v>37638.010236296977</v>
      </c>
      <c r="AC340" s="12">
        <f t="shared" si="383"/>
        <v>0.73102701468774611</v>
      </c>
      <c r="AD340" s="12">
        <f t="shared" si="384"/>
        <v>3.1282302732585192</v>
      </c>
      <c r="AE340" s="12">
        <f t="shared" si="385"/>
        <v>37.385294066630649</v>
      </c>
      <c r="AF340" s="11">
        <f t="shared" si="386"/>
        <v>-4.0504037456468023E-3</v>
      </c>
      <c r="AG340" s="11">
        <f t="shared" si="387"/>
        <v>2.9673830763510267E-4</v>
      </c>
      <c r="AH340" s="11">
        <f t="shared" si="388"/>
        <v>9.7937136394747881E-3</v>
      </c>
      <c r="AI340" s="1">
        <f t="shared" si="352"/>
        <v>83111.249621163777</v>
      </c>
      <c r="AJ340" s="1">
        <f t="shared" si="353"/>
        <v>95347.291041937511</v>
      </c>
      <c r="AK340" s="1">
        <f t="shared" si="354"/>
        <v>49650.876282188903</v>
      </c>
      <c r="AL340" s="10">
        <f t="shared" si="389"/>
        <v>103.40472292660661</v>
      </c>
      <c r="AM340" s="10">
        <f t="shared" si="390"/>
        <v>26.112370864175205</v>
      </c>
      <c r="AN340" s="10">
        <f t="shared" si="391"/>
        <v>8.0653119098228441</v>
      </c>
      <c r="AO340" s="7">
        <f t="shared" si="392"/>
        <v>1.1877021300183055E-3</v>
      </c>
      <c r="AP340" s="7">
        <f t="shared" si="393"/>
        <v>1.4961914315038253E-3</v>
      </c>
      <c r="AQ340" s="7">
        <f t="shared" si="394"/>
        <v>1.3572344092595034E-3</v>
      </c>
      <c r="AR340" s="1">
        <f t="shared" si="400"/>
        <v>34897.661512305189</v>
      </c>
      <c r="AS340" s="1">
        <f t="shared" si="398"/>
        <v>45607.030037343829</v>
      </c>
      <c r="AT340" s="1">
        <f t="shared" si="399"/>
        <v>24422.497779715901</v>
      </c>
      <c r="AU340" s="1">
        <f t="shared" si="355"/>
        <v>6979.5323024610379</v>
      </c>
      <c r="AV340" s="1">
        <f t="shared" si="356"/>
        <v>9121.4060074687659</v>
      </c>
      <c r="AW340" s="1">
        <f t="shared" si="357"/>
        <v>4884.49955594318</v>
      </c>
      <c r="AX340">
        <v>0</v>
      </c>
      <c r="AY340">
        <v>0</v>
      </c>
      <c r="AZ340">
        <v>0</v>
      </c>
      <c r="BA340">
        <f t="shared" si="403"/>
        <v>0</v>
      </c>
      <c r="BB340">
        <f t="shared" si="415"/>
        <v>0</v>
      </c>
      <c r="BC340">
        <f t="shared" si="404"/>
        <v>0</v>
      </c>
      <c r="BD340">
        <f t="shared" si="405"/>
        <v>0</v>
      </c>
      <c r="BE340">
        <f t="shared" si="406"/>
        <v>0</v>
      </c>
      <c r="BF340">
        <f t="shared" si="407"/>
        <v>0</v>
      </c>
      <c r="BG340">
        <f t="shared" si="408"/>
        <v>0</v>
      </c>
      <c r="BH340">
        <f t="shared" si="416"/>
        <v>0</v>
      </c>
      <c r="BI340">
        <f t="shared" si="417"/>
        <v>0</v>
      </c>
      <c r="BJ340">
        <f t="shared" si="418"/>
        <v>0</v>
      </c>
      <c r="BK340" s="7">
        <f t="shared" si="419"/>
        <v>2.1736561230845192E-2</v>
      </c>
      <c r="BL340" s="13">
        <f t="shared" si="401"/>
        <v>1.612498048255135E-4</v>
      </c>
      <c r="BM340" s="13">
        <f t="shared" si="402"/>
        <v>1.2251395485505388E-6</v>
      </c>
      <c r="BN340" s="8">
        <f>BN$3*temperature!$I450+BN$4*temperature!$I450^2+BN$5*temperature!$I450^6</f>
        <v>-87.860629415204031</v>
      </c>
      <c r="BO340" s="8">
        <f>BO$3*temperature!$I450+BO$4*temperature!$I450^2+BO$5*temperature!$I450^6</f>
        <v>-70.719003367946613</v>
      </c>
      <c r="BP340" s="8">
        <f>BP$3*temperature!$I450+BP$4*temperature!$I450^2+BP$5*temperature!$I450^6</f>
        <v>-57.49654418437666</v>
      </c>
      <c r="BQ340" s="8">
        <f>BQ$3*temperature!$M450+BQ$4*temperature!$M450^2+BQ$5*temperature!$M450^6</f>
        <v>-87.860649636332099</v>
      </c>
      <c r="BR340" s="8">
        <f>BR$3*temperature!$M450+BR$4*temperature!$M450^2+BR$5*temperature!$M450^6</f>
        <v>-70.71901883958725</v>
      </c>
      <c r="BS340" s="8">
        <f>BS$3*temperature!$M450+BS$4*temperature!$M450^2+BS$5*temperature!$M450^6</f>
        <v>-57.496556106428599</v>
      </c>
      <c r="BT340" s="15">
        <f t="shared" si="409"/>
        <v>-2.0221128067987593E-5</v>
      </c>
      <c r="BU340" s="15">
        <f t="shared" si="410"/>
        <v>-1.5471640637088058E-5</v>
      </c>
      <c r="BV340" s="15">
        <f t="shared" si="411"/>
        <v>-1.1922051939450284E-5</v>
      </c>
      <c r="BW340" s="15">
        <f t="shared" si="412"/>
        <v>-1.7024519489971513E-2</v>
      </c>
      <c r="BX340" s="15">
        <f t="shared" si="413"/>
        <v>-2.7452004450060569E-6</v>
      </c>
      <c r="BY340" s="15">
        <f t="shared" si="414"/>
        <v>-2.085741212223355E-8</v>
      </c>
    </row>
    <row r="341" spans="1:77" x14ac:dyDescent="0.3">
      <c r="A341">
        <f t="shared" si="358"/>
        <v>2295</v>
      </c>
      <c r="B341" s="4">
        <f t="shared" si="359"/>
        <v>1165.405759453794</v>
      </c>
      <c r="C341" s="4">
        <f t="shared" si="360"/>
        <v>2964.1703312471977</v>
      </c>
      <c r="D341" s="4">
        <f t="shared" si="361"/>
        <v>4369.9576182391829</v>
      </c>
      <c r="E341" s="11">
        <f t="shared" si="362"/>
        <v>1.840159547866774E-9</v>
      </c>
      <c r="F341" s="11">
        <f t="shared" si="363"/>
        <v>3.6252377020805117E-9</v>
      </c>
      <c r="G341" s="11">
        <f t="shared" si="364"/>
        <v>7.4007938113403873E-9</v>
      </c>
      <c r="H341" s="4">
        <f t="shared" si="365"/>
        <v>34273.439028300832</v>
      </c>
      <c r="I341" s="4">
        <f t="shared" si="366"/>
        <v>45402.715166822578</v>
      </c>
      <c r="J341" s="4">
        <f t="shared" si="367"/>
        <v>24381.175027169596</v>
      </c>
      <c r="K341" s="4">
        <f t="shared" si="368"/>
        <v>29409.01806111222</v>
      </c>
      <c r="L341" s="4">
        <f t="shared" si="369"/>
        <v>15317.174822311588</v>
      </c>
      <c r="M341" s="4">
        <f t="shared" si="370"/>
        <v>5579.2703630369924</v>
      </c>
      <c r="N341" s="11">
        <f t="shared" si="371"/>
        <v>-1.7887231408123094E-2</v>
      </c>
      <c r="O341" s="11">
        <f t="shared" si="372"/>
        <v>-4.4799022201091887E-3</v>
      </c>
      <c r="P341" s="11">
        <f t="shared" si="373"/>
        <v>-1.6920027328520826E-3</v>
      </c>
      <c r="Q341" s="4">
        <f t="shared" si="374"/>
        <v>222.48591322988688</v>
      </c>
      <c r="R341" s="4">
        <f t="shared" si="375"/>
        <v>827.80646049205973</v>
      </c>
      <c r="S341" s="4">
        <f t="shared" si="376"/>
        <v>983.90641553500041</v>
      </c>
      <c r="T341" s="4">
        <f t="shared" si="377"/>
        <v>6.4914966089680153</v>
      </c>
      <c r="U341" s="4">
        <f t="shared" si="378"/>
        <v>18.232532073257332</v>
      </c>
      <c r="V341" s="4">
        <f t="shared" si="379"/>
        <v>40.3551680523423</v>
      </c>
      <c r="W341" s="11">
        <f t="shared" si="380"/>
        <v>-1.0734613539272964E-2</v>
      </c>
      <c r="X341" s="11">
        <f t="shared" si="381"/>
        <v>-1.217998157191269E-2</v>
      </c>
      <c r="Y341" s="11">
        <f t="shared" si="382"/>
        <v>-9.7425357312937999E-3</v>
      </c>
      <c r="Z341" s="4">
        <f t="shared" si="395"/>
        <v>166.7243884060068</v>
      </c>
      <c r="AA341" s="4">
        <f t="shared" si="396"/>
        <v>2634.0773387094405</v>
      </c>
      <c r="AB341" s="4">
        <f t="shared" si="397"/>
        <v>37572.888016240016</v>
      </c>
      <c r="AC341" s="12">
        <f t="shared" si="383"/>
        <v>0.72806606012928587</v>
      </c>
      <c r="AD341" s="12">
        <f t="shared" si="384"/>
        <v>3.1291585390156986</v>
      </c>
      <c r="AE341" s="12">
        <f t="shared" si="385"/>
        <v>37.751434931046788</v>
      </c>
      <c r="AF341" s="11">
        <f t="shared" si="386"/>
        <v>-4.0504037456468023E-3</v>
      </c>
      <c r="AG341" s="11">
        <f t="shared" si="387"/>
        <v>2.9673830763510267E-4</v>
      </c>
      <c r="AH341" s="11">
        <f t="shared" si="388"/>
        <v>9.7937136394747881E-3</v>
      </c>
      <c r="AI341" s="1">
        <f t="shared" si="352"/>
        <v>81779.656961508445</v>
      </c>
      <c r="AJ341" s="1">
        <f t="shared" si="353"/>
        <v>94933.967945212527</v>
      </c>
      <c r="AK341" s="1">
        <f t="shared" si="354"/>
        <v>49570.288209913189</v>
      </c>
      <c r="AL341" s="10">
        <f t="shared" si="389"/>
        <v>103.52630879618376</v>
      </c>
      <c r="AM341" s="10">
        <f t="shared" si="390"/>
        <v>26.151049278663002</v>
      </c>
      <c r="AN341" s="10">
        <f t="shared" si="391"/>
        <v>8.0761489634798131</v>
      </c>
      <c r="AO341" s="7">
        <f t="shared" si="392"/>
        <v>1.1758251087181223E-3</v>
      </c>
      <c r="AP341" s="7">
        <f t="shared" si="393"/>
        <v>1.4812295171887869E-3</v>
      </c>
      <c r="AQ341" s="7">
        <f t="shared" si="394"/>
        <v>1.3436620651669084E-3</v>
      </c>
      <c r="AR341" s="1">
        <f t="shared" si="400"/>
        <v>34273.439028300832</v>
      </c>
      <c r="AS341" s="1">
        <f t="shared" si="398"/>
        <v>45402.715166822578</v>
      </c>
      <c r="AT341" s="1">
        <f t="shared" si="399"/>
        <v>24381.175027169596</v>
      </c>
      <c r="AU341" s="1">
        <f t="shared" si="355"/>
        <v>6854.6878056601672</v>
      </c>
      <c r="AV341" s="1">
        <f t="shared" si="356"/>
        <v>9080.5430333645163</v>
      </c>
      <c r="AW341" s="1">
        <f t="shared" si="357"/>
        <v>4876.2350054339195</v>
      </c>
      <c r="AX341">
        <v>0</v>
      </c>
      <c r="AY341">
        <v>0</v>
      </c>
      <c r="AZ341">
        <v>0</v>
      </c>
      <c r="BA341">
        <f t="shared" si="403"/>
        <v>0</v>
      </c>
      <c r="BB341">
        <f t="shared" si="415"/>
        <v>0</v>
      </c>
      <c r="BC341">
        <f t="shared" si="404"/>
        <v>0</v>
      </c>
      <c r="BD341">
        <f t="shared" si="405"/>
        <v>0</v>
      </c>
      <c r="BE341">
        <f t="shared" si="406"/>
        <v>0</v>
      </c>
      <c r="BF341">
        <f t="shared" si="407"/>
        <v>0</v>
      </c>
      <c r="BG341">
        <f t="shared" si="408"/>
        <v>0</v>
      </c>
      <c r="BH341">
        <f t="shared" si="416"/>
        <v>0</v>
      </c>
      <c r="BI341">
        <f t="shared" si="417"/>
        <v>0</v>
      </c>
      <c r="BJ341">
        <f t="shared" si="418"/>
        <v>0</v>
      </c>
      <c r="BK341" s="7">
        <f t="shared" si="419"/>
        <v>2.170986408396311E-2</v>
      </c>
      <c r="BL341" s="13">
        <f t="shared" si="401"/>
        <v>1.5781935475741644E-4</v>
      </c>
      <c r="BM341" s="13">
        <f t="shared" si="402"/>
        <v>1.1667995700481321E-6</v>
      </c>
      <c r="BN341" s="8">
        <f>BN$3*temperature!$I451+BN$4*temperature!$I451^2+BN$5*temperature!$I451^6</f>
        <v>-88.055190965386572</v>
      </c>
      <c r="BO341" s="8">
        <f>BO$3*temperature!$I451+BO$4*temperature!$I451^2+BO$5*temperature!$I451^6</f>
        <v>-70.867864069000404</v>
      </c>
      <c r="BP341" s="8">
        <f>BP$3*temperature!$I451+BP$4*temperature!$I451^2+BP$5*temperature!$I451^6</f>
        <v>-57.611250106321556</v>
      </c>
      <c r="BQ341" s="8">
        <f>BQ$3*temperature!$M451+BQ$4*temperature!$M451^2+BQ$5*temperature!$M451^6</f>
        <v>-88.055211167218687</v>
      </c>
      <c r="BR341" s="8">
        <f>BR$3*temperature!$M451+BR$4*temperature!$M451^2+BR$5*temperature!$M451^6</f>
        <v>-70.867879525311793</v>
      </c>
      <c r="BS341" s="8">
        <f>BS$3*temperature!$M451+BS$4*temperature!$M451^2+BS$5*temperature!$M451^6</f>
        <v>-57.611262016075386</v>
      </c>
      <c r="BT341" s="15">
        <f t="shared" si="409"/>
        <v>-2.020183211470794E-5</v>
      </c>
      <c r="BU341" s="15">
        <f t="shared" si="410"/>
        <v>-1.5456311388106769E-5</v>
      </c>
      <c r="BV341" s="15">
        <f t="shared" si="411"/>
        <v>-1.1909753830252612E-5</v>
      </c>
      <c r="BW341" s="15">
        <f t="shared" si="412"/>
        <v>-1.6845185573932324E-2</v>
      </c>
      <c r="BX341" s="15">
        <f t="shared" si="413"/>
        <v>-2.6584963180469392E-6</v>
      </c>
      <c r="BY341" s="15">
        <f t="shared" si="414"/>
        <v>-1.9654955285045233E-8</v>
      </c>
    </row>
    <row r="342" spans="1:77" x14ac:dyDescent="0.3">
      <c r="A342">
        <f t="shared" si="358"/>
        <v>2296</v>
      </c>
      <c r="B342" s="4">
        <f t="shared" si="359"/>
        <v>1165.4057614910998</v>
      </c>
      <c r="C342" s="4">
        <f t="shared" si="360"/>
        <v>2964.1703414557287</v>
      </c>
      <c r="D342" s="4">
        <f t="shared" si="361"/>
        <v>4369.9576489632809</v>
      </c>
      <c r="E342" s="11">
        <f t="shared" si="362"/>
        <v>1.7481515704734353E-9</v>
      </c>
      <c r="F342" s="11">
        <f t="shared" si="363"/>
        <v>3.443975816976486E-9</v>
      </c>
      <c r="G342" s="11">
        <f t="shared" si="364"/>
        <v>7.0307541207733676E-9</v>
      </c>
      <c r="H342" s="4">
        <f t="shared" si="365"/>
        <v>33653.405591993185</v>
      </c>
      <c r="I342" s="4">
        <f t="shared" si="366"/>
        <v>45198.719342265511</v>
      </c>
      <c r="J342" s="4">
        <f t="shared" si="367"/>
        <v>24339.779589358684</v>
      </c>
      <c r="K342" s="4">
        <f t="shared" si="368"/>
        <v>28876.985770977069</v>
      </c>
      <c r="L342" s="4">
        <f t="shared" si="369"/>
        <v>15248.354222472939</v>
      </c>
      <c r="M342" s="4">
        <f t="shared" si="370"/>
        <v>5569.797591775975</v>
      </c>
      <c r="N342" s="11">
        <f t="shared" si="371"/>
        <v>-1.8090787289449128E-2</v>
      </c>
      <c r="O342" s="11">
        <f t="shared" si="372"/>
        <v>-4.4930348211735804E-3</v>
      </c>
      <c r="P342" s="11">
        <f t="shared" si="373"/>
        <v>-1.6978512681111724E-3</v>
      </c>
      <c r="Q342" s="4">
        <f t="shared" si="374"/>
        <v>216.11587421274086</v>
      </c>
      <c r="R342" s="4">
        <f t="shared" si="375"/>
        <v>814.04973438541128</v>
      </c>
      <c r="S342" s="4">
        <f t="shared" si="376"/>
        <v>972.66642737526502</v>
      </c>
      <c r="T342" s="4">
        <f t="shared" si="377"/>
        <v>6.4218129015792424</v>
      </c>
      <c r="U342" s="4">
        <f t="shared" si="378"/>
        <v>18.010460168595749</v>
      </c>
      <c r="V342" s="4">
        <f t="shared" si="379"/>
        <v>39.962006385649993</v>
      </c>
      <c r="W342" s="11">
        <f t="shared" si="380"/>
        <v>-1.0734613539272964E-2</v>
      </c>
      <c r="X342" s="11">
        <f t="shared" si="381"/>
        <v>-1.217998157191269E-2</v>
      </c>
      <c r="Y342" s="11">
        <f t="shared" si="382"/>
        <v>-9.7425357312937999E-3</v>
      </c>
      <c r="Z342" s="4">
        <f t="shared" si="395"/>
        <v>161.3283398878043</v>
      </c>
      <c r="AA342" s="4">
        <f t="shared" si="396"/>
        <v>2591.1063069128904</v>
      </c>
      <c r="AB342" s="4">
        <f t="shared" si="397"/>
        <v>37507.655538932428</v>
      </c>
      <c r="AC342" s="12">
        <f t="shared" si="383"/>
        <v>0.72511709863225993</v>
      </c>
      <c r="AD342" s="12">
        <f t="shared" si="384"/>
        <v>3.1300870802248881</v>
      </c>
      <c r="AE342" s="12">
        <f t="shared" si="385"/>
        <v>38.121161674240724</v>
      </c>
      <c r="AF342" s="11">
        <f t="shared" si="386"/>
        <v>-4.0504037456468023E-3</v>
      </c>
      <c r="AG342" s="11">
        <f t="shared" si="387"/>
        <v>2.9673830763510267E-4</v>
      </c>
      <c r="AH342" s="11">
        <f t="shared" si="388"/>
        <v>9.7937136394747881E-3</v>
      </c>
      <c r="AI342" s="1">
        <f t="shared" si="352"/>
        <v>80456.379071017771</v>
      </c>
      <c r="AJ342" s="1">
        <f t="shared" si="353"/>
        <v>94521.114184055798</v>
      </c>
      <c r="AK342" s="1">
        <f t="shared" si="354"/>
        <v>49489.494394355788</v>
      </c>
      <c r="AL342" s="10">
        <f t="shared" si="389"/>
        <v>103.64682034114625</v>
      </c>
      <c r="AM342" s="10">
        <f t="shared" si="390"/>
        <v>26.189397627699048</v>
      </c>
      <c r="AN342" s="10">
        <f t="shared" si="391"/>
        <v>8.0868920623247309</v>
      </c>
      <c r="AO342" s="7">
        <f t="shared" si="392"/>
        <v>1.1640668576309411E-3</v>
      </c>
      <c r="AP342" s="7">
        <f t="shared" si="393"/>
        <v>1.466417222016899E-3</v>
      </c>
      <c r="AQ342" s="7">
        <f t="shared" si="394"/>
        <v>1.3302254445152393E-3</v>
      </c>
      <c r="AR342" s="1">
        <f t="shared" si="400"/>
        <v>33653.405591993185</v>
      </c>
      <c r="AS342" s="1">
        <f t="shared" si="398"/>
        <v>45198.719342265511</v>
      </c>
      <c r="AT342" s="1">
        <f t="shared" si="399"/>
        <v>24339.779589358684</v>
      </c>
      <c r="AU342" s="1">
        <f t="shared" si="355"/>
        <v>6730.6811183986374</v>
      </c>
      <c r="AV342" s="1">
        <f t="shared" si="356"/>
        <v>9039.7438684531026</v>
      </c>
      <c r="AW342" s="1">
        <f t="shared" si="357"/>
        <v>4867.9559178717373</v>
      </c>
      <c r="AX342">
        <v>0</v>
      </c>
      <c r="AY342">
        <v>0</v>
      </c>
      <c r="AZ342">
        <v>0</v>
      </c>
      <c r="BA342">
        <f t="shared" si="403"/>
        <v>0</v>
      </c>
      <c r="BB342">
        <f t="shared" si="415"/>
        <v>0</v>
      </c>
      <c r="BC342">
        <f t="shared" si="404"/>
        <v>0</v>
      </c>
      <c r="BD342">
        <f t="shared" si="405"/>
        <v>0</v>
      </c>
      <c r="BE342">
        <f t="shared" si="406"/>
        <v>0</v>
      </c>
      <c r="BF342">
        <f t="shared" si="407"/>
        <v>0</v>
      </c>
      <c r="BG342">
        <f t="shared" si="408"/>
        <v>0</v>
      </c>
      <c r="BH342">
        <f t="shared" si="416"/>
        <v>0</v>
      </c>
      <c r="BI342">
        <f t="shared" si="417"/>
        <v>0</v>
      </c>
      <c r="BJ342">
        <f t="shared" si="418"/>
        <v>0</v>
      </c>
      <c r="BK342" s="7">
        <f t="shared" si="419"/>
        <v>2.1683188230594536E-2</v>
      </c>
      <c r="BL342" s="13">
        <f t="shared" si="401"/>
        <v>1.5446592061525504E-4</v>
      </c>
      <c r="BM342" s="13">
        <f t="shared" si="402"/>
        <v>1.1112376857601257E-6</v>
      </c>
      <c r="BN342" s="8">
        <f>BN$3*temperature!$I452+BN$4*temperature!$I452^2+BN$5*temperature!$I452^6</f>
        <v>-88.248607619558499</v>
      </c>
      <c r="BO342" s="8">
        <f>BO$3*temperature!$I452+BO$4*temperature!$I452^2+BO$5*temperature!$I452^6</f>
        <v>-71.015843410938189</v>
      </c>
      <c r="BP342" s="8">
        <f>BP$3*temperature!$I452+BP$4*temperature!$I452^2+BP$5*temperature!$I452^6</f>
        <v>-57.725272259348124</v>
      </c>
      <c r="BQ342" s="8">
        <f>BQ$3*temperature!$M452+BQ$4*temperature!$M452^2+BQ$5*temperature!$M452^6</f>
        <v>-88.248627802159774</v>
      </c>
      <c r="BR342" s="8">
        <f>BR$3*temperature!$M452+BR$4*temperature!$M452^2+BR$5*temperature!$M452^6</f>
        <v>-71.015858851976347</v>
      </c>
      <c r="BS342" s="8">
        <f>BS$3*temperature!$M452+BS$4*temperature!$M452^2+BS$5*temperature!$M452^6</f>
        <v>-57.725284156852361</v>
      </c>
      <c r="BT342" s="15">
        <f t="shared" si="409"/>
        <v>-2.0182601275564593E-5</v>
      </c>
      <c r="BU342" s="15">
        <f t="shared" si="410"/>
        <v>-1.5441038158314768E-5</v>
      </c>
      <c r="BV342" s="15">
        <f t="shared" si="411"/>
        <v>-1.1897504236912937E-5</v>
      </c>
      <c r="BW342" s="15">
        <f t="shared" si="412"/>
        <v>-1.6667110474888575E-2</v>
      </c>
      <c r="BX342" s="15">
        <f t="shared" si="413"/>
        <v>-2.5745005634998245E-6</v>
      </c>
      <c r="BY342" s="15">
        <f t="shared" si="414"/>
        <v>-1.852112127242353E-8</v>
      </c>
    </row>
    <row r="343" spans="1:77" x14ac:dyDescent="0.3">
      <c r="A343">
        <f t="shared" si="358"/>
        <v>2297</v>
      </c>
      <c r="B343" s="4">
        <f t="shared" si="359"/>
        <v>1165.4057634265405</v>
      </c>
      <c r="C343" s="4">
        <f t="shared" si="360"/>
        <v>2964.1703511538331</v>
      </c>
      <c r="D343" s="4">
        <f t="shared" si="361"/>
        <v>4369.9576781511742</v>
      </c>
      <c r="E343" s="11">
        <f t="shared" si="362"/>
        <v>1.6607439919497635E-9</v>
      </c>
      <c r="F343" s="11">
        <f t="shared" si="363"/>
        <v>3.2717770261276618E-9</v>
      </c>
      <c r="G343" s="11">
        <f t="shared" si="364"/>
        <v>6.6792164147346991E-9</v>
      </c>
      <c r="H343" s="4">
        <f t="shared" si="365"/>
        <v>33037.563786686711</v>
      </c>
      <c r="I343" s="4">
        <f t="shared" si="366"/>
        <v>44995.04940599564</v>
      </c>
      <c r="J343" s="4">
        <f t="shared" si="367"/>
        <v>24298.314122348416</v>
      </c>
      <c r="K343" s="4">
        <f t="shared" si="368"/>
        <v>28348.550198987567</v>
      </c>
      <c r="L343" s="4">
        <f t="shared" si="369"/>
        <v>15179.643568218293</v>
      </c>
      <c r="M343" s="4">
        <f t="shared" si="370"/>
        <v>5560.3087974592145</v>
      </c>
      <c r="N343" s="11">
        <f t="shared" si="371"/>
        <v>-1.8299540546943383E-2</v>
      </c>
      <c r="O343" s="11">
        <f t="shared" si="372"/>
        <v>-4.5061029703377109E-3</v>
      </c>
      <c r="P343" s="11">
        <f t="shared" si="373"/>
        <v>-1.7036156449869999E-3</v>
      </c>
      <c r="Q343" s="4">
        <f t="shared" si="374"/>
        <v>209.88358644616477</v>
      </c>
      <c r="R343" s="4">
        <f t="shared" si="375"/>
        <v>800.5111128250162</v>
      </c>
      <c r="S343" s="4">
        <f t="shared" si="376"/>
        <v>961.54929049762734</v>
      </c>
      <c r="T343" s="4">
        <f t="shared" si="377"/>
        <v>6.3528772218592717</v>
      </c>
      <c r="U343" s="4">
        <f t="shared" si="378"/>
        <v>17.791093095640587</v>
      </c>
      <c r="V343" s="4">
        <f t="shared" si="379"/>
        <v>39.572675110543607</v>
      </c>
      <c r="W343" s="11">
        <f t="shared" si="380"/>
        <v>-1.0734613539272964E-2</v>
      </c>
      <c r="X343" s="11">
        <f t="shared" si="381"/>
        <v>-1.217998157191269E-2</v>
      </c>
      <c r="Y343" s="11">
        <f t="shared" si="382"/>
        <v>-9.7425357312937999E-3</v>
      </c>
      <c r="Z343" s="4">
        <f t="shared" si="395"/>
        <v>156.07457967831914</v>
      </c>
      <c r="AA343" s="4">
        <f t="shared" si="396"/>
        <v>2548.8026592831579</v>
      </c>
      <c r="AB343" s="4">
        <f t="shared" si="397"/>
        <v>37442.316946526196</v>
      </c>
      <c r="AC343" s="12">
        <f t="shared" si="383"/>
        <v>0.72218008161992731</v>
      </c>
      <c r="AD343" s="12">
        <f t="shared" si="384"/>
        <v>3.1310158969678246</v>
      </c>
      <c r="AE343" s="12">
        <f t="shared" si="385"/>
        <v>38.494509415282359</v>
      </c>
      <c r="AF343" s="11">
        <f t="shared" si="386"/>
        <v>-4.0504037456468023E-3</v>
      </c>
      <c r="AG343" s="11">
        <f t="shared" si="387"/>
        <v>2.9673830763510267E-4</v>
      </c>
      <c r="AH343" s="11">
        <f t="shared" si="388"/>
        <v>9.7937136394747881E-3</v>
      </c>
      <c r="AI343" s="1">
        <f t="shared" si="352"/>
        <v>79141.422282314641</v>
      </c>
      <c r="AJ343" s="1">
        <f t="shared" si="353"/>
        <v>94108.746634103329</v>
      </c>
      <c r="AK343" s="1">
        <f t="shared" si="354"/>
        <v>49408.500872791948</v>
      </c>
      <c r="AL343" s="10">
        <f t="shared" si="389"/>
        <v>103.76626565131961</v>
      </c>
      <c r="AM343" s="10">
        <f t="shared" si="390"/>
        <v>26.227418165577401</v>
      </c>
      <c r="AN343" s="10">
        <f t="shared" si="391"/>
        <v>8.0975418780171999</v>
      </c>
      <c r="AO343" s="7">
        <f t="shared" si="392"/>
        <v>1.1524261890546318E-3</v>
      </c>
      <c r="AP343" s="7">
        <f t="shared" si="393"/>
        <v>1.45175304979673E-3</v>
      </c>
      <c r="AQ343" s="7">
        <f t="shared" si="394"/>
        <v>1.3169231900700868E-3</v>
      </c>
      <c r="AR343" s="1">
        <f t="shared" si="400"/>
        <v>33037.563786686711</v>
      </c>
      <c r="AS343" s="1">
        <f t="shared" si="398"/>
        <v>44995.04940599564</v>
      </c>
      <c r="AT343" s="1">
        <f t="shared" si="399"/>
        <v>24298.314122348416</v>
      </c>
      <c r="AU343" s="1">
        <f t="shared" si="355"/>
        <v>6607.5127573373429</v>
      </c>
      <c r="AV343" s="1">
        <f t="shared" si="356"/>
        <v>8999.0098811991284</v>
      </c>
      <c r="AW343" s="1">
        <f t="shared" si="357"/>
        <v>4859.6628244696831</v>
      </c>
      <c r="AX343">
        <v>0</v>
      </c>
      <c r="AY343">
        <v>0</v>
      </c>
      <c r="AZ343">
        <v>0</v>
      </c>
      <c r="BA343">
        <f t="shared" si="403"/>
        <v>0</v>
      </c>
      <c r="BB343">
        <f t="shared" si="415"/>
        <v>0</v>
      </c>
      <c r="BC343">
        <f t="shared" si="404"/>
        <v>0</v>
      </c>
      <c r="BD343">
        <f t="shared" si="405"/>
        <v>0</v>
      </c>
      <c r="BE343">
        <f t="shared" si="406"/>
        <v>0</v>
      </c>
      <c r="BF343">
        <f t="shared" si="407"/>
        <v>0</v>
      </c>
      <c r="BG343">
        <f t="shared" si="408"/>
        <v>0</v>
      </c>
      <c r="BH343">
        <f t="shared" si="416"/>
        <v>0</v>
      </c>
      <c r="BI343">
        <f t="shared" si="417"/>
        <v>0</v>
      </c>
      <c r="BJ343">
        <f t="shared" si="418"/>
        <v>0</v>
      </c>
      <c r="BK343" s="7">
        <f t="shared" si="419"/>
        <v>2.165653832987377E-2</v>
      </c>
      <c r="BL343" s="13">
        <f t="shared" si="401"/>
        <v>1.5118768948598182E-4</v>
      </c>
      <c r="BM343" s="13">
        <f t="shared" si="402"/>
        <v>1.058321605485834E-6</v>
      </c>
      <c r="BN343" s="8">
        <f>BN$3*temperature!$I453+BN$4*temperature!$I453^2+BN$5*temperature!$I453^6</f>
        <v>-88.440890426730988</v>
      </c>
      <c r="BO343" s="8">
        <f>BO$3*temperature!$I453+BO$4*temperature!$I453^2+BO$5*temperature!$I453^6</f>
        <v>-71.162949958898835</v>
      </c>
      <c r="BP343" s="8">
        <f>BP$3*temperature!$I453+BP$4*temperature!$I453^2+BP$5*temperature!$I453^6</f>
        <v>-57.838617339139816</v>
      </c>
      <c r="BQ343" s="8">
        <f>BQ$3*temperature!$M453+BQ$4*temperature!$M453^2+BQ$5*temperature!$M453^6</f>
        <v>-88.440910590165785</v>
      </c>
      <c r="BR343" s="8">
        <f>BR$3*temperature!$M453+BR$4*temperature!$M453^2+BR$5*temperature!$M453^6</f>
        <v>-71.162965384719101</v>
      </c>
      <c r="BS343" s="8">
        <f>BS$3*temperature!$M453+BS$4*temperature!$M453^2+BS$5*temperature!$M453^6</f>
        <v>-57.838629224442272</v>
      </c>
      <c r="BT343" s="15">
        <f t="shared" si="409"/>
        <v>-2.0163434797382251E-5</v>
      </c>
      <c r="BU343" s="15">
        <f t="shared" si="410"/>
        <v>-1.5425820265591028E-5</v>
      </c>
      <c r="BV343" s="15">
        <f t="shared" si="411"/>
        <v>-1.1885302455993951E-5</v>
      </c>
      <c r="BW343" s="15">
        <f t="shared" si="412"/>
        <v>-1.6490291207703522E-2</v>
      </c>
      <c r="BX343" s="15">
        <f t="shared" si="413"/>
        <v>-2.4931290266436963E-6</v>
      </c>
      <c r="BY343" s="15">
        <f t="shared" si="414"/>
        <v>-1.7452031465865722E-8</v>
      </c>
    </row>
    <row r="344" spans="1:77" x14ac:dyDescent="0.3">
      <c r="A344">
        <f t="shared" si="358"/>
        <v>2298</v>
      </c>
      <c r="B344" s="4">
        <f t="shared" si="359"/>
        <v>1165.4057652652091</v>
      </c>
      <c r="C344" s="4">
        <f t="shared" si="360"/>
        <v>2964.1703603670321</v>
      </c>
      <c r="D344" s="4">
        <f t="shared" si="361"/>
        <v>4369.9577058796731</v>
      </c>
      <c r="E344" s="11">
        <f t="shared" si="362"/>
        <v>1.5777067923522753E-9</v>
      </c>
      <c r="F344" s="11">
        <f t="shared" si="363"/>
        <v>3.1081881748212786E-9</v>
      </c>
      <c r="G344" s="11">
        <f t="shared" si="364"/>
        <v>6.3452555939979637E-9</v>
      </c>
      <c r="H344" s="4">
        <f t="shared" si="365"/>
        <v>32425.916325355913</v>
      </c>
      <c r="I344" s="4">
        <f t="shared" si="366"/>
        <v>44791.712086242056</v>
      </c>
      <c r="J344" s="4">
        <f t="shared" si="367"/>
        <v>24256.78125597386</v>
      </c>
      <c r="K344" s="4">
        <f t="shared" si="368"/>
        <v>27823.713672788301</v>
      </c>
      <c r="L344" s="4">
        <f t="shared" si="369"/>
        <v>15111.045129233335</v>
      </c>
      <c r="M344" s="4">
        <f t="shared" si="370"/>
        <v>5550.8045817782049</v>
      </c>
      <c r="N344" s="11">
        <f t="shared" si="371"/>
        <v>-1.8513699025709207E-2</v>
      </c>
      <c r="O344" s="11">
        <f t="shared" si="372"/>
        <v>-4.5191073608989996E-3</v>
      </c>
      <c r="P344" s="11">
        <f t="shared" si="373"/>
        <v>-1.7092963767322278E-3</v>
      </c>
      <c r="Q344" s="4">
        <f t="shared" si="374"/>
        <v>203.78655774820274</v>
      </c>
      <c r="R344" s="4">
        <f t="shared" si="375"/>
        <v>787.18737125547671</v>
      </c>
      <c r="S344" s="4">
        <f t="shared" si="376"/>
        <v>950.55380805669893</v>
      </c>
      <c r="T344" s="4">
        <f t="shared" si="377"/>
        <v>6.2846815400201628</v>
      </c>
      <c r="U344" s="4">
        <f t="shared" si="378"/>
        <v>17.5743979095915</v>
      </c>
      <c r="V344" s="4">
        <f t="shared" si="379"/>
        <v>39.187136909296257</v>
      </c>
      <c r="W344" s="11">
        <f t="shared" si="380"/>
        <v>-1.0734613539272964E-2</v>
      </c>
      <c r="X344" s="11">
        <f t="shared" si="381"/>
        <v>-1.217998157191269E-2</v>
      </c>
      <c r="Y344" s="11">
        <f t="shared" si="382"/>
        <v>-9.7425357312937999E-3</v>
      </c>
      <c r="Z344" s="4">
        <f t="shared" si="395"/>
        <v>150.95981072349338</v>
      </c>
      <c r="AA344" s="4">
        <f t="shared" si="396"/>
        <v>2507.1567687123052</v>
      </c>
      <c r="AB344" s="4">
        <f t="shared" si="397"/>
        <v>37376.876339175695</v>
      </c>
      <c r="AC344" s="12">
        <f t="shared" si="383"/>
        <v>0.71925496071230244</v>
      </c>
      <c r="AD344" s="12">
        <f t="shared" si="384"/>
        <v>3.1319449893262692</v>
      </c>
      <c r="AE344" s="12">
        <f t="shared" si="385"/>
        <v>38.871513617187702</v>
      </c>
      <c r="AF344" s="11">
        <f t="shared" si="386"/>
        <v>-4.0504037456468023E-3</v>
      </c>
      <c r="AG344" s="11">
        <f t="shared" si="387"/>
        <v>2.9673830763510267E-4</v>
      </c>
      <c r="AH344" s="11">
        <f t="shared" si="388"/>
        <v>9.7937136394747881E-3</v>
      </c>
      <c r="AI344" s="1">
        <f t="shared" si="352"/>
        <v>77834.792811420528</v>
      </c>
      <c r="AJ344" s="1">
        <f t="shared" si="353"/>
        <v>93696.881851892133</v>
      </c>
      <c r="AK344" s="1">
        <f t="shared" si="354"/>
        <v>49327.313609982441</v>
      </c>
      <c r="AL344" s="10">
        <f t="shared" si="389"/>
        <v>103.88465278377582</v>
      </c>
      <c r="AM344" s="10">
        <f t="shared" si="390"/>
        <v>26.265113142544472</v>
      </c>
      <c r="AN344" s="10">
        <f t="shared" si="391"/>
        <v>8.1080990802921065</v>
      </c>
      <c r="AO344" s="7">
        <f t="shared" si="392"/>
        <v>1.1409019271640855E-3</v>
      </c>
      <c r="AP344" s="7">
        <f t="shared" si="393"/>
        <v>1.4372355192987627E-3</v>
      </c>
      <c r="AQ344" s="7">
        <f t="shared" si="394"/>
        <v>1.303753958169386E-3</v>
      </c>
      <c r="AR344" s="1">
        <f t="shared" si="400"/>
        <v>32425.916325355913</v>
      </c>
      <c r="AS344" s="1">
        <f t="shared" si="398"/>
        <v>44791.712086242056</v>
      </c>
      <c r="AT344" s="1">
        <f t="shared" si="399"/>
        <v>24256.78125597386</v>
      </c>
      <c r="AU344" s="1">
        <f t="shared" si="355"/>
        <v>6485.1832650711831</v>
      </c>
      <c r="AV344" s="1">
        <f t="shared" si="356"/>
        <v>8958.3424172484119</v>
      </c>
      <c r="AW344" s="1">
        <f t="shared" si="357"/>
        <v>4851.3562511947721</v>
      </c>
      <c r="AX344">
        <v>0</v>
      </c>
      <c r="AY344">
        <v>0</v>
      </c>
      <c r="AZ344">
        <v>0</v>
      </c>
      <c r="BA344">
        <f t="shared" si="403"/>
        <v>0</v>
      </c>
      <c r="BB344">
        <f t="shared" si="415"/>
        <v>0</v>
      </c>
      <c r="BC344">
        <f t="shared" si="404"/>
        <v>0</v>
      </c>
      <c r="BD344">
        <f t="shared" si="405"/>
        <v>0</v>
      </c>
      <c r="BE344">
        <f t="shared" si="406"/>
        <v>0</v>
      </c>
      <c r="BF344">
        <f t="shared" si="407"/>
        <v>0</v>
      </c>
      <c r="BG344">
        <f t="shared" si="408"/>
        <v>0</v>
      </c>
      <c r="BH344">
        <f t="shared" si="416"/>
        <v>0</v>
      </c>
      <c r="BI344">
        <f t="shared" si="417"/>
        <v>0</v>
      </c>
      <c r="BJ344">
        <f t="shared" si="418"/>
        <v>0</v>
      </c>
      <c r="BK344" s="7">
        <f t="shared" si="419"/>
        <v>2.1629919390704327E-2</v>
      </c>
      <c r="BL344" s="13">
        <f t="shared" si="401"/>
        <v>1.4798289230657881E-4</v>
      </c>
      <c r="BM344" s="13">
        <f t="shared" si="402"/>
        <v>1.0079253385579371E-6</v>
      </c>
      <c r="BN344" s="8">
        <f>BN$3*temperature!$I454+BN$4*temperature!$I454^2+BN$5*temperature!$I454^6</f>
        <v>-88.632050271437038</v>
      </c>
      <c r="BO344" s="8">
        <f>BO$3*temperature!$I454+BO$4*temperature!$I454^2+BO$5*temperature!$I454^6</f>
        <v>-71.30919214974206</v>
      </c>
      <c r="BP344" s="8">
        <f>BP$3*temperature!$I454+BP$4*temperature!$I454^2+BP$5*temperature!$I454^6</f>
        <v>-57.951291940441266</v>
      </c>
      <c r="BQ344" s="8">
        <f>BQ$3*temperature!$M454+BQ$4*temperature!$M454^2+BQ$5*temperature!$M454^6</f>
        <v>-88.632070415769007</v>
      </c>
      <c r="BR344" s="8">
        <f>BR$3*temperature!$M454+BR$4*temperature!$M454^2+BR$5*temperature!$M454^6</f>
        <v>-71.30920756039913</v>
      </c>
      <c r="BS344" s="8">
        <f>BS$3*temperature!$M454+BS$4*temperature!$M454^2+BS$5*temperature!$M454^6</f>
        <v>-57.95130381358927</v>
      </c>
      <c r="BT344" s="15">
        <f t="shared" si="409"/>
        <v>-2.0144331969618179E-5</v>
      </c>
      <c r="BU344" s="15">
        <f t="shared" si="410"/>
        <v>-1.5410657070447087E-5</v>
      </c>
      <c r="BV344" s="15">
        <f t="shared" si="411"/>
        <v>-1.1873148004326595E-5</v>
      </c>
      <c r="BW344" s="15">
        <f t="shared" si="412"/>
        <v>-1.6314724913970603E-2</v>
      </c>
      <c r="BX344" s="15">
        <f t="shared" si="413"/>
        <v>-2.4143001799555699E-6</v>
      </c>
      <c r="BY344" s="15">
        <f t="shared" si="414"/>
        <v>-1.6444024632393431E-8</v>
      </c>
    </row>
    <row r="345" spans="1:77" x14ac:dyDescent="0.3">
      <c r="A345">
        <f t="shared" si="358"/>
        <v>2299</v>
      </c>
      <c r="B345" s="4">
        <f t="shared" si="359"/>
        <v>1165.4057670119444</v>
      </c>
      <c r="C345" s="4">
        <f t="shared" si="360"/>
        <v>2964.1703691195712</v>
      </c>
      <c r="D345" s="4">
        <f t="shared" si="361"/>
        <v>4369.9577322217465</v>
      </c>
      <c r="E345" s="11">
        <f t="shared" si="362"/>
        <v>1.4988214527346614E-9</v>
      </c>
      <c r="F345" s="11">
        <f t="shared" si="363"/>
        <v>2.9527787660802143E-9</v>
      </c>
      <c r="G345" s="11">
        <f t="shared" si="364"/>
        <v>6.0279928142980655E-9</v>
      </c>
      <c r="H345" s="4">
        <f t="shared" si="365"/>
        <v>31818.466066405617</v>
      </c>
      <c r="I345" s="4">
        <f t="shared" si="366"/>
        <v>44588.713999936626</v>
      </c>
      <c r="J345" s="4">
        <f t="shared" si="367"/>
        <v>24215.183594404756</v>
      </c>
      <c r="K345" s="4">
        <f t="shared" si="368"/>
        <v>27302.47864483024</v>
      </c>
      <c r="L345" s="4">
        <f t="shared" si="369"/>
        <v>15042.56113766515</v>
      </c>
      <c r="M345" s="4">
        <f t="shared" si="370"/>
        <v>5541.2855405568025</v>
      </c>
      <c r="N345" s="11">
        <f t="shared" si="371"/>
        <v>-1.8733481593718015E-2</v>
      </c>
      <c r="O345" s="11">
        <f t="shared" si="372"/>
        <v>-4.5320486427307127E-3</v>
      </c>
      <c r="P345" s="11">
        <f t="shared" si="373"/>
        <v>-1.7148939547702025E-3</v>
      </c>
      <c r="Q345" s="4">
        <f t="shared" si="374"/>
        <v>197.82233717539637</v>
      </c>
      <c r="R345" s="4">
        <f t="shared" si="375"/>
        <v>774.0753273627513</v>
      </c>
      <c r="S345" s="4">
        <f t="shared" si="376"/>
        <v>939.67879159999529</v>
      </c>
      <c r="T345" s="4">
        <f t="shared" si="377"/>
        <v>6.2172179124706437</v>
      </c>
      <c r="U345" s="4">
        <f t="shared" si="378"/>
        <v>17.360342066915216</v>
      </c>
      <c r="V345" s="4">
        <f t="shared" si="379"/>
        <v>38.805354827750335</v>
      </c>
      <c r="W345" s="11">
        <f t="shared" si="380"/>
        <v>-1.0734613539272964E-2</v>
      </c>
      <c r="X345" s="11">
        <f t="shared" si="381"/>
        <v>-1.217998157191269E-2</v>
      </c>
      <c r="Y345" s="11">
        <f t="shared" si="382"/>
        <v>-9.7425357312937999E-3</v>
      </c>
      <c r="Z345" s="4">
        <f t="shared" si="395"/>
        <v>145.98080671308875</v>
      </c>
      <c r="AA345" s="4">
        <f t="shared" si="396"/>
        <v>2466.1591298612339</v>
      </c>
      <c r="AB345" s="4">
        <f t="shared" si="397"/>
        <v>37311.337775964254</v>
      </c>
      <c r="AC345" s="12">
        <f t="shared" si="383"/>
        <v>0.71634168772535833</v>
      </c>
      <c r="AD345" s="12">
        <f t="shared" si="384"/>
        <v>3.1328743573820081</v>
      </c>
      <c r="AE345" s="12">
        <f t="shared" si="385"/>
        <v>39.252210090287385</v>
      </c>
      <c r="AF345" s="11">
        <f t="shared" si="386"/>
        <v>-4.0504037456468023E-3</v>
      </c>
      <c r="AG345" s="11">
        <f t="shared" si="387"/>
        <v>2.9673830763510267E-4</v>
      </c>
      <c r="AH345" s="11">
        <f t="shared" si="388"/>
        <v>9.7937136394747881E-3</v>
      </c>
      <c r="AI345" s="1">
        <f t="shared" si="352"/>
        <v>76536.496795349667</v>
      </c>
      <c r="AJ345" s="1">
        <f t="shared" si="353"/>
        <v>93285.536083951331</v>
      </c>
      <c r="AK345" s="1">
        <f t="shared" si="354"/>
        <v>49245.938500178971</v>
      </c>
      <c r="AL345" s="10">
        <f t="shared" si="389"/>
        <v>104.00198976233396</v>
      </c>
      <c r="AM345" s="10">
        <f t="shared" si="390"/>
        <v>26.302484804536068</v>
      </c>
      <c r="AN345" s="10">
        <f t="shared" si="391"/>
        <v>8.1185643368985758</v>
      </c>
      <c r="AO345" s="7">
        <f t="shared" si="392"/>
        <v>1.1294929078924446E-3</v>
      </c>
      <c r="AP345" s="7">
        <f t="shared" si="393"/>
        <v>1.4228631641057751E-3</v>
      </c>
      <c r="AQ345" s="7">
        <f t="shared" si="394"/>
        <v>1.2907164185876922E-3</v>
      </c>
      <c r="AR345" s="1">
        <f t="shared" si="400"/>
        <v>31818.466066405617</v>
      </c>
      <c r="AS345" s="1">
        <f t="shared" si="398"/>
        <v>44588.713999936626</v>
      </c>
      <c r="AT345" s="1">
        <f t="shared" si="399"/>
        <v>24215.183594404756</v>
      </c>
      <c r="AU345" s="1">
        <f t="shared" si="355"/>
        <v>6363.6932132811235</v>
      </c>
      <c r="AV345" s="1">
        <f t="shared" si="356"/>
        <v>8917.7427999873253</v>
      </c>
      <c r="AW345" s="1">
        <f t="shared" si="357"/>
        <v>4843.0367188809514</v>
      </c>
      <c r="AX345">
        <v>0</v>
      </c>
      <c r="AY345">
        <v>0</v>
      </c>
      <c r="AZ345">
        <v>0</v>
      </c>
      <c r="BA345">
        <f t="shared" si="403"/>
        <v>0</v>
      </c>
      <c r="BB345">
        <f t="shared" si="415"/>
        <v>0</v>
      </c>
      <c r="BC345">
        <f t="shared" si="404"/>
        <v>0</v>
      </c>
      <c r="BD345">
        <f t="shared" si="405"/>
        <v>0</v>
      </c>
      <c r="BE345">
        <f t="shared" si="406"/>
        <v>0</v>
      </c>
      <c r="BF345">
        <f t="shared" si="407"/>
        <v>0</v>
      </c>
      <c r="BG345">
        <f t="shared" si="408"/>
        <v>0</v>
      </c>
      <c r="BH345">
        <f t="shared" si="416"/>
        <v>0</v>
      </c>
      <c r="BI345">
        <f t="shared" si="417"/>
        <v>0</v>
      </c>
      <c r="BJ345">
        <f t="shared" si="418"/>
        <v>0</v>
      </c>
      <c r="BK345" s="7">
        <f t="shared" si="419"/>
        <v>2.1603336784464994E-2</v>
      </c>
      <c r="BL345" s="13">
        <f t="shared" si="401"/>
        <v>1.4484980274935091E-4</v>
      </c>
      <c r="BM345" s="13">
        <f t="shared" si="402"/>
        <v>9.5992889386470206E-7</v>
      </c>
      <c r="BN345" s="8">
        <f>BN$3*temperature!$I455+BN$4*temperature!$I455^2+BN$5*temperature!$I455^6</f>
        <v>-88.822097875614702</v>
      </c>
      <c r="BO345" s="8">
        <f>BO$3*temperature!$I455+BO$4*temperature!$I455^2+BO$5*temperature!$I455^6</f>
        <v>-71.454578293553112</v>
      </c>
      <c r="BP345" s="8">
        <f>BP$3*temperature!$I455+BP$4*temperature!$I455^2+BP$5*temperature!$I455^6</f>
        <v>-58.06330255827239</v>
      </c>
      <c r="BQ345" s="8">
        <f>BQ$3*temperature!$M455+BQ$4*temperature!$M455^2+BQ$5*temperature!$M455^6</f>
        <v>-88.822118000906741</v>
      </c>
      <c r="BR345" s="8">
        <f>BR$3*temperature!$M455+BR$4*temperature!$M455^2+BR$5*temperature!$M455^6</f>
        <v>-71.454593689101003</v>
      </c>
      <c r="BS345" s="8">
        <f>BS$3*temperature!$M455+BS$4*temperature!$M455^2+BS$5*temperature!$M455^6</f>
        <v>-58.063314419312647</v>
      </c>
      <c r="BT345" s="15">
        <f t="shared" si="409"/>
        <v>-2.0125292039097076E-5</v>
      </c>
      <c r="BU345" s="15">
        <f t="shared" si="410"/>
        <v>-1.5395547890761918E-5</v>
      </c>
      <c r="BV345" s="15">
        <f t="shared" si="411"/>
        <v>-1.186104025663326E-5</v>
      </c>
      <c r="BW345" s="15">
        <f t="shared" si="412"/>
        <v>-1.6140408710310243E-2</v>
      </c>
      <c r="BX345" s="15">
        <f t="shared" si="413"/>
        <v>-2.3379350179823443E-6</v>
      </c>
      <c r="BY345" s="15">
        <f t="shared" si="414"/>
        <v>-1.5493644679812314E-8</v>
      </c>
    </row>
    <row r="346" spans="1:77" x14ac:dyDescent="0.3">
      <c r="A346">
        <f t="shared" si="358"/>
        <v>2300</v>
      </c>
      <c r="B346" s="4">
        <f t="shared" si="359"/>
        <v>1165.4057686713427</v>
      </c>
      <c r="C346" s="4">
        <f t="shared" si="360"/>
        <v>2964.1703774344837</v>
      </c>
      <c r="D346" s="4">
        <f t="shared" si="361"/>
        <v>4369.9577572467169</v>
      </c>
      <c r="E346" s="11">
        <f t="shared" si="362"/>
        <v>1.4238803800979283E-9</v>
      </c>
      <c r="F346" s="11">
        <f t="shared" si="363"/>
        <v>2.8051398277762035E-9</v>
      </c>
      <c r="G346" s="11">
        <f t="shared" si="364"/>
        <v>5.7265931735831616E-9</v>
      </c>
      <c r="H346" s="4">
        <f t="shared" si="365"/>
        <v>31215.21602947835</v>
      </c>
      <c r="I346" s="4">
        <f t="shared" si="366"/>
        <v>44386.061655383361</v>
      </c>
      <c r="J346" s="4">
        <f t="shared" si="367"/>
        <v>24173.523716678905</v>
      </c>
      <c r="K346" s="4">
        <f t="shared" si="368"/>
        <v>26784.847705933556</v>
      </c>
      <c r="L346" s="4">
        <f t="shared" si="369"/>
        <v>14974.193789022309</v>
      </c>
      <c r="M346" s="4">
        <f t="shared" si="370"/>
        <v>5531.7522638729997</v>
      </c>
      <c r="N346" s="11">
        <f t="shared" si="371"/>
        <v>-1.8959118900169769E-2</v>
      </c>
      <c r="O346" s="11">
        <f t="shared" si="372"/>
        <v>-4.544927424071199E-3</v>
      </c>
      <c r="P346" s="11">
        <f t="shared" si="373"/>
        <v>-1.7204088499011005E-3</v>
      </c>
      <c r="Q346" s="4">
        <f t="shared" si="374"/>
        <v>191.98851446566499</v>
      </c>
      <c r="R346" s="4">
        <f t="shared" si="375"/>
        <v>761.17184068205063</v>
      </c>
      <c r="S346" s="4">
        <f t="shared" si="376"/>
        <v>928.92306109951562</v>
      </c>
      <c r="T346" s="4">
        <f t="shared" si="377"/>
        <v>6.1504784808908264</v>
      </c>
      <c r="U346" s="4">
        <f t="shared" si="378"/>
        <v>17.148893420458087</v>
      </c>
      <c r="V346" s="4">
        <f t="shared" si="379"/>
        <v>38.427292271775443</v>
      </c>
      <c r="W346" s="11">
        <f t="shared" si="380"/>
        <v>-1.0734613539272964E-2</v>
      </c>
      <c r="X346" s="11">
        <f t="shared" si="381"/>
        <v>-1.217998157191269E-2</v>
      </c>
      <c r="Y346" s="11">
        <f t="shared" si="382"/>
        <v>-9.7425357312937999E-3</v>
      </c>
      <c r="Z346" s="4">
        <f t="shared" si="395"/>
        <v>141.1344107009819</v>
      </c>
      <c r="AA346" s="4">
        <f t="shared" si="396"/>
        <v>2425.8003581326338</v>
      </c>
      <c r="AB346" s="4">
        <f t="shared" si="397"/>
        <v>37245.705275781955</v>
      </c>
      <c r="AC346" s="12">
        <f t="shared" si="383"/>
        <v>0.71344021467023255</v>
      </c>
      <c r="AD346" s="12">
        <f t="shared" si="384"/>
        <v>3.1338040012168511</v>
      </c>
      <c r="AE346" s="12">
        <f t="shared" si="385"/>
        <v>39.636634995628164</v>
      </c>
      <c r="AF346" s="11">
        <f t="shared" si="386"/>
        <v>-4.0504037456468023E-3</v>
      </c>
      <c r="AG346" s="11">
        <f t="shared" si="387"/>
        <v>2.9673830763510267E-4</v>
      </c>
      <c r="AH346" s="11">
        <f t="shared" si="388"/>
        <v>9.7937136394747881E-3</v>
      </c>
      <c r="AI346" s="1">
        <f t="shared" si="352"/>
        <v>75246.54032909582</v>
      </c>
      <c r="AJ346" s="1">
        <f t="shared" si="353"/>
        <v>92874.725275543518</v>
      </c>
      <c r="AK346" s="1">
        <f t="shared" si="354"/>
        <v>49164.381369042028</v>
      </c>
      <c r="AL346" s="10">
        <f t="shared" si="389"/>
        <v>104.11828457707878</v>
      </c>
      <c r="AM346" s="10">
        <f t="shared" si="390"/>
        <v>26.339535392921363</v>
      </c>
      <c r="AN346" s="10">
        <f t="shared" si="391"/>
        <v>8.128938313540722</v>
      </c>
      <c r="AO346" s="7">
        <f t="shared" si="392"/>
        <v>1.1181979788135201E-3</v>
      </c>
      <c r="AP346" s="7">
        <f t="shared" si="393"/>
        <v>1.4086345324647173E-3</v>
      </c>
      <c r="AQ346" s="7">
        <f t="shared" si="394"/>
        <v>1.2778092544018153E-3</v>
      </c>
      <c r="AR346" s="1">
        <f t="shared" si="400"/>
        <v>31215.21602947835</v>
      </c>
      <c r="AS346" s="1">
        <f t="shared" si="398"/>
        <v>44386.061655383361</v>
      </c>
      <c r="AT346" s="1">
        <f t="shared" si="399"/>
        <v>24173.523716678905</v>
      </c>
      <c r="AU346" s="1">
        <f t="shared" si="355"/>
        <v>6243.0432058956703</v>
      </c>
      <c r="AV346" s="1">
        <f t="shared" si="356"/>
        <v>8877.2123310766729</v>
      </c>
      <c r="AW346" s="1">
        <f t="shared" si="357"/>
        <v>4834.7047433357811</v>
      </c>
      <c r="AX346">
        <v>0</v>
      </c>
      <c r="AY346">
        <v>0</v>
      </c>
      <c r="AZ346">
        <v>0</v>
      </c>
      <c r="BA346">
        <f t="shared" si="403"/>
        <v>0</v>
      </c>
      <c r="BB346">
        <f t="shared" si="415"/>
        <v>0</v>
      </c>
      <c r="BC346">
        <f t="shared" si="404"/>
        <v>0</v>
      </c>
      <c r="BD346">
        <f t="shared" si="405"/>
        <v>0</v>
      </c>
      <c r="BE346">
        <f t="shared" si="406"/>
        <v>0</v>
      </c>
      <c r="BF346">
        <f t="shared" si="407"/>
        <v>0</v>
      </c>
      <c r="BG346">
        <f t="shared" si="408"/>
        <v>0</v>
      </c>
      <c r="BH346">
        <f t="shared" si="416"/>
        <v>0</v>
      </c>
      <c r="BI346">
        <f t="shared" si="417"/>
        <v>0</v>
      </c>
      <c r="BJ346">
        <f t="shared" si="418"/>
        <v>0</v>
      </c>
      <c r="BK346" s="7">
        <f t="shared" si="419"/>
        <v>2.1576796258577974E-2</v>
      </c>
      <c r="BL346" s="13">
        <f t="shared" si="401"/>
        <v>1.4178673613701295E-4</v>
      </c>
      <c r="BM346" s="13">
        <f t="shared" si="402"/>
        <v>9.1421799415685909E-7</v>
      </c>
      <c r="BN346" s="8">
        <f>BN$3*temperature!$I456+BN$4*temperature!$I456^2+BN$5*temperature!$I456^6</f>
        <v>-89.011043800513932</v>
      </c>
      <c r="BO346" s="8">
        <f>BO$3*temperature!$I456+BO$4*temperature!$I456^2+BO$5*temperature!$I456^6</f>
        <v>-71.599116575163379</v>
      </c>
      <c r="BP346" s="8">
        <f>BP$3*temperature!$I456+BP$4*temperature!$I456^2+BP$5*temperature!$I456^6</f>
        <v>-58.17465558915324</v>
      </c>
      <c r="BQ346" s="8">
        <f>BQ$3*temperature!$M456+BQ$4*temperature!$M456^2+BQ$5*temperature!$M456^6</f>
        <v>-89.011063906828269</v>
      </c>
      <c r="BR346" s="8">
        <f>BR$3*temperature!$M456+BR$4*temperature!$M456^2+BR$5*temperature!$M456^6</f>
        <v>-71.599131955655494</v>
      </c>
      <c r="BS346" s="8">
        <f>BS$3*temperature!$M456+BS$4*temperature!$M456^2+BS$5*temperature!$M456^6</f>
        <v>-58.174667438131905</v>
      </c>
      <c r="BT346" s="15">
        <f t="shared" si="409"/>
        <v>-2.0106314337908771E-5</v>
      </c>
      <c r="BU346" s="15">
        <f t="shared" si="410"/>
        <v>-1.5380492115468769E-5</v>
      </c>
      <c r="BV346" s="15">
        <f t="shared" si="411"/>
        <v>-1.1848978665796039E-5</v>
      </c>
      <c r="BW346" s="15">
        <f t="shared" si="412"/>
        <v>-1.5967339837377973E-2</v>
      </c>
      <c r="BX346" s="15">
        <f t="shared" si="413"/>
        <v>-2.2639570003323259E-6</v>
      </c>
      <c r="BY346" s="15">
        <f t="shared" si="414"/>
        <v>-1.45976293981486E-8</v>
      </c>
    </row>
    <row r="348" spans="1:77" x14ac:dyDescent="0.3">
      <c r="BM348" t="s">
        <v>79</v>
      </c>
      <c r="BN348">
        <v>0</v>
      </c>
      <c r="BO348">
        <v>0</v>
      </c>
      <c r="BP348">
        <v>0</v>
      </c>
    </row>
    <row r="349" spans="1:77" x14ac:dyDescent="0.3">
      <c r="BN349" s="13">
        <v>0.55625502368488189</v>
      </c>
      <c r="BO349" s="13">
        <v>0.25614242432509837</v>
      </c>
      <c r="BP349" s="13">
        <v>6.5535372701661904E-2</v>
      </c>
    </row>
    <row r="350" spans="1:77" x14ac:dyDescent="0.3">
      <c r="BN350" s="13">
        <v>-1.1349593951160645E-2</v>
      </c>
      <c r="BO350" s="13">
        <v>-1.0562444405667358E-2</v>
      </c>
      <c r="BP350" s="13">
        <v>-1.0062573529094615E-2</v>
      </c>
    </row>
    <row r="352" spans="1:77" x14ac:dyDescent="0.3">
      <c r="BM352" t="s">
        <v>76</v>
      </c>
      <c r="BN352" s="8">
        <v>5.8778483527024656</v>
      </c>
      <c r="BO352" s="8">
        <v>3.5745087861510476</v>
      </c>
      <c r="BP352" s="8">
        <v>1.9617168218307965</v>
      </c>
    </row>
    <row r="353" spans="66:68" x14ac:dyDescent="0.3">
      <c r="BN353" s="8">
        <v>-2.3072726579415157</v>
      </c>
      <c r="BO353" s="8">
        <v>-1.7044356336003916</v>
      </c>
      <c r="BP353" s="8">
        <v>-1.2610689014879743</v>
      </c>
    </row>
    <row r="354" spans="66:68" x14ac:dyDescent="0.3">
      <c r="BN354">
        <v>0</v>
      </c>
      <c r="BO354">
        <v>0</v>
      </c>
      <c r="BP354">
        <v>0</v>
      </c>
    </row>
    <row r="1048576" spans="1:1" x14ac:dyDescent="0.3">
      <c r="A104857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W306"/>
  <sheetViews>
    <sheetView zoomScale="120" zoomScaleNormal="120" workbookViewId="0">
      <selection activeCell="A3" sqref="A3"/>
    </sheetView>
  </sheetViews>
  <sheetFormatPr defaultColWidth="9.109375" defaultRowHeight="14.4" x14ac:dyDescent="0.3"/>
  <sheetData>
    <row r="1" spans="2:49" x14ac:dyDescent="0.3">
      <c r="B1" t="str">
        <f>economy!BX3</f>
        <v>Ramsey discount</v>
      </c>
      <c r="C1" t="str">
        <f>economy!BY3</f>
        <v>Constant discount</v>
      </c>
      <c r="D1" t="s">
        <v>69</v>
      </c>
      <c r="E1" t="s">
        <v>76</v>
      </c>
      <c r="G1" t="s">
        <v>79</v>
      </c>
      <c r="I1" t="s">
        <v>73</v>
      </c>
      <c r="J1" t="s">
        <v>76</v>
      </c>
      <c r="L1" t="s">
        <v>74</v>
      </c>
      <c r="M1" t="s">
        <v>76</v>
      </c>
    </row>
    <row r="2" spans="2:49" x14ac:dyDescent="0.3">
      <c r="B2">
        <f>economy!BX4</f>
        <v>0</v>
      </c>
      <c r="C2">
        <f>economy!BY4</f>
        <v>0</v>
      </c>
      <c r="E2" t="s">
        <v>77</v>
      </c>
      <c r="F2" t="s">
        <v>78</v>
      </c>
      <c r="G2" t="s">
        <v>77</v>
      </c>
      <c r="H2" t="s">
        <v>78</v>
      </c>
      <c r="J2" t="s">
        <v>77</v>
      </c>
      <c r="K2" t="s">
        <v>78</v>
      </c>
      <c r="M2" t="s">
        <v>77</v>
      </c>
      <c r="N2" t="s">
        <v>78</v>
      </c>
      <c r="T2" s="1"/>
      <c r="U2" s="14"/>
      <c r="Y2" s="1"/>
      <c r="AD2" s="14"/>
      <c r="AH2" s="1"/>
      <c r="AI2" s="14"/>
      <c r="AM2" s="1"/>
      <c r="AN2" s="14"/>
      <c r="AR2" s="1"/>
      <c r="AS2" s="14"/>
      <c r="AW2" s="1"/>
    </row>
    <row r="3" spans="2:49" x14ac:dyDescent="0.3">
      <c r="B3">
        <f>economy!BX5</f>
        <v>152.38549297740886</v>
      </c>
      <c r="C3">
        <f>economy!BY5</f>
        <v>124.47136633980288</v>
      </c>
      <c r="D3" s="16" t="s">
        <v>70</v>
      </c>
      <c r="E3" s="2">
        <v>152.3846101405702</v>
      </c>
      <c r="F3" s="2">
        <v>124.4705545054294</v>
      </c>
      <c r="G3" s="2">
        <v>574.39022568429914</v>
      </c>
      <c r="H3" s="2">
        <v>152.36588318259876</v>
      </c>
      <c r="I3" s="18">
        <v>0</v>
      </c>
      <c r="J3" s="2">
        <v>152.3846101405702</v>
      </c>
      <c r="K3" s="2">
        <v>124.4705545054294</v>
      </c>
      <c r="L3" s="8">
        <v>4.26</v>
      </c>
      <c r="M3" s="2">
        <v>152.3846101405702</v>
      </c>
      <c r="N3" s="2">
        <v>124.4705545054294</v>
      </c>
      <c r="O3" s="2"/>
      <c r="P3" s="2"/>
    </row>
    <row r="4" spans="2:49" x14ac:dyDescent="0.3">
      <c r="D4" s="17" t="s">
        <v>71</v>
      </c>
      <c r="E4" s="2">
        <v>803.29915199665629</v>
      </c>
      <c r="F4" s="2">
        <v>423.54944936922215</v>
      </c>
      <c r="G4" s="2">
        <v>4058.7191695839733</v>
      </c>
      <c r="H4" s="2">
        <v>665.40012726116697</v>
      </c>
      <c r="I4" s="18">
        <v>0.05</v>
      </c>
      <c r="J4" s="2">
        <v>149.18014941047235</v>
      </c>
      <c r="K4" s="2">
        <v>122.26052099727738</v>
      </c>
      <c r="L4" s="8">
        <v>1.5</v>
      </c>
      <c r="M4" s="2">
        <v>-21.007211302360794</v>
      </c>
      <c r="N4" s="2">
        <v>-23.006699011683285</v>
      </c>
      <c r="O4" s="2"/>
      <c r="P4" s="2"/>
    </row>
    <row r="5" spans="2:49" x14ac:dyDescent="0.3">
      <c r="D5" s="17" t="s">
        <v>72</v>
      </c>
      <c r="E5" s="2">
        <v>2596.3816811997813</v>
      </c>
      <c r="F5" s="2">
        <v>936.78863509812084</v>
      </c>
      <c r="G5" s="2">
        <v>12287.445977626525</v>
      </c>
      <c r="H5" s="2">
        <v>1484.1184826389729</v>
      </c>
      <c r="I5" s="18">
        <v>0.1</v>
      </c>
      <c r="J5" s="2">
        <v>145.7477316234704</v>
      </c>
      <c r="K5" s="2">
        <v>119.77253967914275</v>
      </c>
      <c r="L5" s="8">
        <v>3</v>
      </c>
      <c r="M5" s="2">
        <v>39.909475502456587</v>
      </c>
      <c r="N5" s="2">
        <v>29.992937550527365</v>
      </c>
      <c r="O5" s="2"/>
      <c r="P5" s="2"/>
    </row>
    <row r="6" spans="2:49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8">
        <v>4.5</v>
      </c>
      <c r="M6" s="2">
        <v>179.75706773049279</v>
      </c>
      <c r="N6" s="2">
        <v>146.31803162734244</v>
      </c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2:49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2:49" x14ac:dyDescent="0.3">
      <c r="B8" s="1"/>
      <c r="C8" s="1"/>
      <c r="D8" s="1"/>
      <c r="E8" s="2"/>
      <c r="F8" s="2"/>
      <c r="G8" s="2"/>
      <c r="H8" s="2"/>
      <c r="J8" s="2"/>
      <c r="K8" s="2"/>
      <c r="L8" s="8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2:49" x14ac:dyDescent="0.3">
      <c r="B9" s="1"/>
      <c r="C9" s="1"/>
      <c r="D9" s="1"/>
      <c r="E9" s="2"/>
      <c r="F9" s="2"/>
      <c r="G9" s="2"/>
      <c r="H9" s="2"/>
      <c r="J9" s="2"/>
      <c r="K9" s="2"/>
      <c r="L9" s="8"/>
      <c r="M9" s="2"/>
      <c r="N9" s="2"/>
      <c r="O9" s="2"/>
      <c r="P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2:49" x14ac:dyDescent="0.3">
      <c r="B10" s="1"/>
      <c r="C10" s="1"/>
      <c r="D10" s="1"/>
      <c r="E10" s="2"/>
      <c r="F10" s="2"/>
      <c r="G10" s="2"/>
      <c r="H10" s="2"/>
      <c r="J10" s="2"/>
      <c r="K10" s="2"/>
      <c r="L10" s="8"/>
      <c r="M10" s="2"/>
      <c r="N10" s="2"/>
      <c r="O10" s="2"/>
      <c r="P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2:49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8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2:49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2:49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2:49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2:49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2:49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2:49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2:49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2:49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2:49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2:49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2:49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2:49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2:49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2:49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2:4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2:49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2:49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2:49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2:49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2:49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2:49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2:49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2:49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2:49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2:49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2:49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2:49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2:49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2:49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2:49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2:49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2:49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2:49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2:49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2:49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2:49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2:4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2:49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2:49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2:4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2:49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2:49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2:49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2:49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49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2:49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2:49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2:49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2:49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2:49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2:49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2:49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2:49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2:49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2:49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2:49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2:49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2:49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2:49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2:49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2:49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2:49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2:49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2:49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2:49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2:49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2:49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2:49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2:49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2:49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2:49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2:49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2:49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2:4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2:49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2:49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2:49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2:49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2:49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2:49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2:49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2:49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2:4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2:49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2:49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2:49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2:49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2:49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2:49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2:49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2:49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2:49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2:49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2:49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2:49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2:49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2:49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2:49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2:49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2:49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2:49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2:49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2:49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2:49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2:49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2:49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2:49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2:49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2:49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2:49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2:49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2:49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2:49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2:49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2:49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2:49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2:49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2:49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2:49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2:4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2:49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2:49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2:49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2:49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2:49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2:49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2:49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2:49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2:49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2:49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2:49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2:49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2:49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2:49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2:49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2:49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2:49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2:49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2:49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2:49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2:49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2:49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2:49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2:49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2:49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2:49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2:49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2:49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2:49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2:49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2:49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2:49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2:49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2:49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2:49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2:49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2:4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2:49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2:49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2:49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2:49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2:49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2:49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2:49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2:49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2:49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2:49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2:49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2:49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2:49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2:49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2:49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2:49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2:49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2:49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2:49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2:49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2:49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2:49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2:49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2:49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2:49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2:49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2:49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2:49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2:49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2:49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2:49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2:49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2:49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2:49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2:49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2:49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2:4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2:49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2:49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2:49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2:49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2:49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2:49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2:49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2:49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2:49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2:49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2:49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2:49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2:49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2:49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2:49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2:49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2:49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2:49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2:49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2:49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2:49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2:49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2:49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2:49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2:49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2:49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2:49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2:49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2:49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2:49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2:49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2:49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2:49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2:49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2:49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2:49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2:4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2:49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2:49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2:49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2:49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2:49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2:49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2:49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2:49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2:49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2:49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2:49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2:49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2:4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2:49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2:49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2:49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2:49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2:49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2:49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2:49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2:49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2:49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2:49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2:49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2:49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2:49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2:49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2:49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2:49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2:49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2:49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2:49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2021-03-08T12:23:31Z</dcterms:modified>
</cp:coreProperties>
</file>